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2/"/>
    </mc:Choice>
  </mc:AlternateContent>
  <xr:revisionPtr revIDLastSave="0" documentId="8_{F0748E82-B87A-49EA-BD00-67001C54F94F}" xr6:coauthVersionLast="47" xr6:coauthVersionMax="47" xr10:uidLastSave="{00000000-0000-0000-0000-000000000000}"/>
  <bookViews>
    <workbookView xWindow="-120" yWindow="-120" windowWidth="29040" windowHeight="15720" xr2:uid="{26CF14E7-1A1F-4F09-A4D7-A8FB5694F817}"/>
  </bookViews>
  <sheets>
    <sheet name="Indicadores alojativos" sheetId="1" r:id="rId1"/>
    <sheet name="Pasaje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5" i="2" l="1"/>
  <c r="K50" i="2"/>
  <c r="K44" i="2"/>
  <c r="K38" i="2"/>
  <c r="K11" i="2"/>
  <c r="K5" i="2"/>
  <c r="Q351" i="1"/>
  <c r="Q336" i="1"/>
  <c r="Q322" i="1"/>
  <c r="Q307" i="1"/>
  <c r="K290" i="1"/>
  <c r="K274" i="1"/>
  <c r="K259" i="1"/>
  <c r="K243" i="1"/>
  <c r="R230" i="1"/>
  <c r="I230" i="1"/>
  <c r="K229" i="1"/>
  <c r="R214" i="1"/>
  <c r="I214" i="1"/>
  <c r="K213" i="1"/>
  <c r="K198" i="1"/>
  <c r="K182" i="1"/>
  <c r="K168" i="1"/>
  <c r="K142" i="1"/>
  <c r="K126" i="1"/>
  <c r="R113" i="1"/>
  <c r="I113" i="1"/>
  <c r="K112" i="1"/>
  <c r="R87" i="1"/>
  <c r="I87" i="1"/>
  <c r="K86" i="1"/>
  <c r="R71" i="1"/>
  <c r="I71" i="1"/>
  <c r="K70" i="1"/>
  <c r="R57" i="1"/>
  <c r="I57" i="1"/>
  <c r="K56" i="1"/>
  <c r="R22" i="1"/>
  <c r="I22" i="1"/>
  <c r="K21" i="1"/>
  <c r="R6" i="1"/>
  <c r="I6" i="1"/>
  <c r="K5" i="1"/>
  <c r="K139" i="1" l="1"/>
  <c r="K131" i="1"/>
  <c r="H42" i="1"/>
  <c r="G42" i="1"/>
  <c r="E42" i="1"/>
  <c r="F42" i="1"/>
  <c r="I42" i="1"/>
  <c r="F58" i="1"/>
  <c r="E58" i="1"/>
  <c r="I58" i="1"/>
  <c r="H58" i="1"/>
  <c r="G58" i="1"/>
  <c r="D68" i="1"/>
  <c r="H50" i="1"/>
  <c r="G50" i="1"/>
  <c r="E50" i="1"/>
  <c r="F50" i="1"/>
  <c r="I50" i="1"/>
  <c r="F66" i="1"/>
  <c r="E66" i="1"/>
  <c r="I66" i="1"/>
  <c r="H66" i="1"/>
  <c r="G66" i="1"/>
  <c r="L145" i="1"/>
  <c r="D155" i="1"/>
  <c r="I99" i="1"/>
  <c r="G99" i="1"/>
  <c r="E155" i="1"/>
  <c r="H99" i="1"/>
  <c r="F99" i="1"/>
  <c r="E99" i="1"/>
  <c r="K158" i="1"/>
  <c r="K68" i="1"/>
  <c r="K133" i="1"/>
  <c r="N145" i="1"/>
  <c r="R89" i="1"/>
  <c r="P89" i="1"/>
  <c r="M145" i="1"/>
  <c r="O89" i="1"/>
  <c r="Q89" i="1"/>
  <c r="N89" i="1"/>
  <c r="C152" i="1"/>
  <c r="K175" i="1"/>
  <c r="I25" i="1"/>
  <c r="G25" i="1"/>
  <c r="H25" i="1"/>
  <c r="F25" i="1"/>
  <c r="E25" i="1"/>
  <c r="D27" i="1"/>
  <c r="I31" i="1"/>
  <c r="G31" i="1"/>
  <c r="F31" i="1"/>
  <c r="H31" i="1"/>
  <c r="E31" i="1"/>
  <c r="I32" i="1"/>
  <c r="G32" i="1"/>
  <c r="H32" i="1"/>
  <c r="F32" i="1"/>
  <c r="E32" i="1"/>
  <c r="I33" i="1"/>
  <c r="G33" i="1"/>
  <c r="F33" i="1"/>
  <c r="H33" i="1"/>
  <c r="E33" i="1"/>
  <c r="I37" i="1"/>
  <c r="G37" i="1"/>
  <c r="H37" i="1"/>
  <c r="F37" i="1"/>
  <c r="E37" i="1"/>
  <c r="I38" i="1"/>
  <c r="G38" i="1"/>
  <c r="H38" i="1"/>
  <c r="F38" i="1"/>
  <c r="E38" i="1"/>
  <c r="I39" i="1"/>
  <c r="G39" i="1"/>
  <c r="F39" i="1"/>
  <c r="H39" i="1"/>
  <c r="E39" i="1"/>
  <c r="I40" i="1"/>
  <c r="G40" i="1"/>
  <c r="H40" i="1"/>
  <c r="F40" i="1"/>
  <c r="E40" i="1"/>
  <c r="H41" i="1"/>
  <c r="G41" i="1"/>
  <c r="E41" i="1"/>
  <c r="I41" i="1"/>
  <c r="F41" i="1"/>
  <c r="H49" i="1"/>
  <c r="G49" i="1"/>
  <c r="E49" i="1"/>
  <c r="I49" i="1"/>
  <c r="F49" i="1"/>
  <c r="O58" i="1"/>
  <c r="N58" i="1"/>
  <c r="M68" i="1"/>
  <c r="Q58" i="1"/>
  <c r="R58" i="1"/>
  <c r="P58" i="1"/>
  <c r="O66" i="1"/>
  <c r="N66" i="1"/>
  <c r="Q66" i="1"/>
  <c r="R66" i="1"/>
  <c r="P66" i="1"/>
  <c r="B132" i="1"/>
  <c r="E144" i="1"/>
  <c r="D144" i="1"/>
  <c r="I88" i="1"/>
  <c r="G88" i="1"/>
  <c r="H88" i="1"/>
  <c r="E88" i="1"/>
  <c r="F88" i="1"/>
  <c r="L110" i="1"/>
  <c r="L150" i="1"/>
  <c r="E152" i="1"/>
  <c r="D152" i="1"/>
  <c r="I96" i="1"/>
  <c r="G96" i="1"/>
  <c r="H96" i="1"/>
  <c r="E96" i="1"/>
  <c r="F96" i="1"/>
  <c r="K172" i="1"/>
  <c r="L175" i="1"/>
  <c r="H219" i="1"/>
  <c r="G219" i="1"/>
  <c r="E219" i="1"/>
  <c r="I219" i="1"/>
  <c r="F219" i="1"/>
  <c r="Q47" i="1"/>
  <c r="P47" i="1"/>
  <c r="N47" i="1"/>
  <c r="R47" i="1"/>
  <c r="O47" i="1"/>
  <c r="F65" i="1"/>
  <c r="E65" i="1"/>
  <c r="I65" i="1"/>
  <c r="G65" i="1"/>
  <c r="H65" i="1"/>
  <c r="K130" i="1"/>
  <c r="K138" i="1"/>
  <c r="L147" i="1"/>
  <c r="I93" i="1"/>
  <c r="E149" i="1"/>
  <c r="G93" i="1"/>
  <c r="H93" i="1"/>
  <c r="F93" i="1"/>
  <c r="D149" i="1"/>
  <c r="E93" i="1"/>
  <c r="L155" i="1"/>
  <c r="B159" i="1"/>
  <c r="C161" i="1"/>
  <c r="L172" i="1"/>
  <c r="I123" i="1"/>
  <c r="H123" i="1"/>
  <c r="G123" i="1"/>
  <c r="E179" i="1"/>
  <c r="F123" i="1"/>
  <c r="E123" i="1"/>
  <c r="R107" i="1"/>
  <c r="Q107" i="1"/>
  <c r="N163" i="1"/>
  <c r="P107" i="1"/>
  <c r="M163" i="1"/>
  <c r="N107" i="1"/>
  <c r="O107" i="1"/>
  <c r="K171" i="1"/>
  <c r="H47" i="1"/>
  <c r="G47" i="1"/>
  <c r="E47" i="1"/>
  <c r="I47" i="1"/>
  <c r="F47" i="1"/>
  <c r="N158" i="1"/>
  <c r="M158" i="1"/>
  <c r="Q102" i="1"/>
  <c r="O102" i="1"/>
  <c r="N102" i="1"/>
  <c r="R102" i="1"/>
  <c r="P102" i="1"/>
  <c r="I23" i="1"/>
  <c r="G23" i="1"/>
  <c r="F23" i="1"/>
  <c r="H23" i="1"/>
  <c r="E23" i="1"/>
  <c r="I28" i="1"/>
  <c r="G28" i="1"/>
  <c r="F28" i="1"/>
  <c r="H28" i="1"/>
  <c r="E28" i="1"/>
  <c r="I35" i="1"/>
  <c r="G35" i="1"/>
  <c r="F35" i="1"/>
  <c r="H35" i="1"/>
  <c r="E35" i="1"/>
  <c r="K135" i="1"/>
  <c r="L149" i="1"/>
  <c r="D151" i="1"/>
  <c r="I95" i="1"/>
  <c r="G95" i="1"/>
  <c r="H95" i="1"/>
  <c r="F95" i="1"/>
  <c r="E95" i="1"/>
  <c r="E151" i="1"/>
  <c r="K159" i="1"/>
  <c r="I117" i="1"/>
  <c r="H117" i="1"/>
  <c r="E173" i="1"/>
  <c r="G117" i="1"/>
  <c r="D173" i="1"/>
  <c r="F117" i="1"/>
  <c r="E117" i="1"/>
  <c r="K179" i="1"/>
  <c r="Q222" i="1"/>
  <c r="P222" i="1"/>
  <c r="R222" i="1"/>
  <c r="O222" i="1"/>
  <c r="N222" i="1"/>
  <c r="Q270" i="1"/>
  <c r="P270" i="1"/>
  <c r="O270" i="1"/>
  <c r="N270" i="1"/>
  <c r="H43" i="1"/>
  <c r="G43" i="1"/>
  <c r="E43" i="1"/>
  <c r="I43" i="1"/>
  <c r="F43" i="1"/>
  <c r="H51" i="1"/>
  <c r="G51" i="1"/>
  <c r="E51" i="1"/>
  <c r="I51" i="1"/>
  <c r="F51" i="1"/>
  <c r="F64" i="1"/>
  <c r="E64" i="1"/>
  <c r="I64" i="1"/>
  <c r="H64" i="1"/>
  <c r="G64" i="1"/>
  <c r="K129" i="1"/>
  <c r="K137" i="1"/>
  <c r="N149" i="1"/>
  <c r="R93" i="1"/>
  <c r="P93" i="1"/>
  <c r="M149" i="1"/>
  <c r="O93" i="1"/>
  <c r="Q93" i="1"/>
  <c r="N93" i="1"/>
  <c r="C156" i="1"/>
  <c r="L159" i="1"/>
  <c r="L170" i="1"/>
  <c r="L124" i="1"/>
  <c r="I121" i="1"/>
  <c r="H121" i="1"/>
  <c r="E177" i="1"/>
  <c r="G121" i="1"/>
  <c r="D177" i="1"/>
  <c r="F121" i="1"/>
  <c r="E121" i="1"/>
  <c r="D147" i="1"/>
  <c r="I91" i="1"/>
  <c r="G91" i="1"/>
  <c r="E147" i="1"/>
  <c r="H91" i="1"/>
  <c r="E91" i="1"/>
  <c r="F91" i="1"/>
  <c r="L153" i="1"/>
  <c r="L174" i="1"/>
  <c r="C144" i="1"/>
  <c r="N153" i="1"/>
  <c r="R97" i="1"/>
  <c r="P97" i="1"/>
  <c r="M153" i="1"/>
  <c r="O97" i="1"/>
  <c r="Q97" i="1"/>
  <c r="N97" i="1"/>
  <c r="L178" i="1"/>
  <c r="I26" i="1"/>
  <c r="G26" i="1"/>
  <c r="F26" i="1"/>
  <c r="H26" i="1"/>
  <c r="E26" i="1"/>
  <c r="I30" i="1"/>
  <c r="G30" i="1"/>
  <c r="F30" i="1"/>
  <c r="H30" i="1"/>
  <c r="E30" i="1"/>
  <c r="I36" i="1"/>
  <c r="G36" i="1"/>
  <c r="H36" i="1"/>
  <c r="F36" i="1"/>
  <c r="E36" i="1"/>
  <c r="H46" i="1"/>
  <c r="G46" i="1"/>
  <c r="E46" i="1"/>
  <c r="F46" i="1"/>
  <c r="I46" i="1"/>
  <c r="F62" i="1"/>
  <c r="E62" i="1"/>
  <c r="I62" i="1"/>
  <c r="H62" i="1"/>
  <c r="G62" i="1"/>
  <c r="R23" i="1"/>
  <c r="P23" i="1"/>
  <c r="N23" i="1"/>
  <c r="Q23" i="1"/>
  <c r="O23" i="1"/>
  <c r="R24" i="1"/>
  <c r="P24" i="1"/>
  <c r="N24" i="1"/>
  <c r="Q24" i="1"/>
  <c r="O24" i="1"/>
  <c r="R25" i="1"/>
  <c r="P25" i="1"/>
  <c r="N25" i="1"/>
  <c r="M27" i="1"/>
  <c r="Q25" i="1"/>
  <c r="O25" i="1"/>
  <c r="R26" i="1"/>
  <c r="P26" i="1"/>
  <c r="N26" i="1"/>
  <c r="Q26" i="1"/>
  <c r="O26" i="1"/>
  <c r="R28" i="1"/>
  <c r="P28" i="1"/>
  <c r="N28" i="1"/>
  <c r="Q28" i="1"/>
  <c r="O28" i="1"/>
  <c r="M54" i="1"/>
  <c r="R29" i="1"/>
  <c r="P29" i="1"/>
  <c r="N29" i="1"/>
  <c r="Q29" i="1"/>
  <c r="O29" i="1"/>
  <c r="R30" i="1"/>
  <c r="P30" i="1"/>
  <c r="N30" i="1"/>
  <c r="Q30" i="1"/>
  <c r="O30" i="1"/>
  <c r="R31" i="1"/>
  <c r="P31" i="1"/>
  <c r="N31" i="1"/>
  <c r="Q31" i="1"/>
  <c r="O31" i="1"/>
  <c r="R32" i="1"/>
  <c r="P32" i="1"/>
  <c r="N32" i="1"/>
  <c r="Q32" i="1"/>
  <c r="O32" i="1"/>
  <c r="R33" i="1"/>
  <c r="P33" i="1"/>
  <c r="N33" i="1"/>
  <c r="Q33" i="1"/>
  <c r="O33" i="1"/>
  <c r="R34" i="1"/>
  <c r="P34" i="1"/>
  <c r="N34" i="1"/>
  <c r="Q34" i="1"/>
  <c r="O34" i="1"/>
  <c r="R35" i="1"/>
  <c r="P35" i="1"/>
  <c r="N35" i="1"/>
  <c r="Q35" i="1"/>
  <c r="O35" i="1"/>
  <c r="R36" i="1"/>
  <c r="P36" i="1"/>
  <c r="N36" i="1"/>
  <c r="Q36" i="1"/>
  <c r="O36" i="1"/>
  <c r="R37" i="1"/>
  <c r="P37" i="1"/>
  <c r="N37" i="1"/>
  <c r="Q37" i="1"/>
  <c r="O37" i="1"/>
  <c r="R38" i="1"/>
  <c r="P38" i="1"/>
  <c r="N38" i="1"/>
  <c r="Q38" i="1"/>
  <c r="O38" i="1"/>
  <c r="R39" i="1"/>
  <c r="P39" i="1"/>
  <c r="N39" i="1"/>
  <c r="Q39" i="1"/>
  <c r="O39" i="1"/>
  <c r="R40" i="1"/>
  <c r="P40" i="1"/>
  <c r="N40" i="1"/>
  <c r="Q40" i="1"/>
  <c r="O40" i="1"/>
  <c r="H45" i="1"/>
  <c r="G45" i="1"/>
  <c r="E45" i="1"/>
  <c r="F45" i="1"/>
  <c r="I45" i="1"/>
  <c r="H53" i="1"/>
  <c r="G53" i="1"/>
  <c r="E53" i="1"/>
  <c r="F53" i="1"/>
  <c r="I53" i="1"/>
  <c r="O62" i="1"/>
  <c r="N62" i="1"/>
  <c r="Q62" i="1"/>
  <c r="P62" i="1"/>
  <c r="R62" i="1"/>
  <c r="B128" i="1"/>
  <c r="B136" i="1"/>
  <c r="L146" i="1"/>
  <c r="L92" i="1"/>
  <c r="L148" i="1" s="1"/>
  <c r="L154" i="1"/>
  <c r="E156" i="1"/>
  <c r="D156" i="1"/>
  <c r="I100" i="1"/>
  <c r="G100" i="1"/>
  <c r="H100" i="1"/>
  <c r="E100" i="1"/>
  <c r="F100" i="1"/>
  <c r="Q103" i="1"/>
  <c r="R103" i="1"/>
  <c r="P103" i="1"/>
  <c r="N103" i="1"/>
  <c r="M159" i="1"/>
  <c r="O103" i="1"/>
  <c r="N159" i="1"/>
  <c r="R109" i="1"/>
  <c r="Q109" i="1"/>
  <c r="N165" i="1"/>
  <c r="P109" i="1"/>
  <c r="N109" i="1"/>
  <c r="O109" i="1"/>
  <c r="M165" i="1"/>
  <c r="I118" i="1"/>
  <c r="H118" i="1"/>
  <c r="G118" i="1"/>
  <c r="F118" i="1"/>
  <c r="E174" i="1"/>
  <c r="D174" i="1"/>
  <c r="E118" i="1"/>
  <c r="Q279" i="1"/>
  <c r="P279" i="1"/>
  <c r="O279" i="1"/>
  <c r="N279" i="1"/>
  <c r="F60" i="1"/>
  <c r="E60" i="1"/>
  <c r="I60" i="1"/>
  <c r="H60" i="1"/>
  <c r="G60" i="1"/>
  <c r="I24" i="1"/>
  <c r="G24" i="1"/>
  <c r="F24" i="1"/>
  <c r="H24" i="1"/>
  <c r="E24" i="1"/>
  <c r="I29" i="1"/>
  <c r="G29" i="1"/>
  <c r="H29" i="1"/>
  <c r="D54" i="1"/>
  <c r="F29" i="1"/>
  <c r="E29" i="1"/>
  <c r="I34" i="1"/>
  <c r="G34" i="1"/>
  <c r="H34" i="1"/>
  <c r="F34" i="1"/>
  <c r="E34" i="1"/>
  <c r="Q43" i="1"/>
  <c r="P43" i="1"/>
  <c r="N43" i="1"/>
  <c r="R43" i="1"/>
  <c r="O43" i="1"/>
  <c r="Q51" i="1"/>
  <c r="P51" i="1"/>
  <c r="N51" i="1"/>
  <c r="R51" i="1"/>
  <c r="O51" i="1"/>
  <c r="F61" i="1"/>
  <c r="E61" i="1"/>
  <c r="I61" i="1"/>
  <c r="G61" i="1"/>
  <c r="H61" i="1"/>
  <c r="K134" i="1"/>
  <c r="I89" i="1"/>
  <c r="E145" i="1"/>
  <c r="G89" i="1"/>
  <c r="H89" i="1"/>
  <c r="D145" i="1"/>
  <c r="F89" i="1"/>
  <c r="E89" i="1"/>
  <c r="L151" i="1"/>
  <c r="I97" i="1"/>
  <c r="E153" i="1"/>
  <c r="G97" i="1"/>
  <c r="H97" i="1"/>
  <c r="F97" i="1"/>
  <c r="E97" i="1"/>
  <c r="D153" i="1"/>
  <c r="C158" i="1"/>
  <c r="B160" i="1"/>
  <c r="I115" i="1"/>
  <c r="H115" i="1"/>
  <c r="E171" i="1"/>
  <c r="G115" i="1"/>
  <c r="D171" i="1"/>
  <c r="F115" i="1"/>
  <c r="E115" i="1"/>
  <c r="K177" i="1"/>
  <c r="H287" i="1"/>
  <c r="G287" i="1"/>
  <c r="F287" i="1"/>
  <c r="E287" i="1"/>
  <c r="Q302" i="1"/>
  <c r="P302" i="1"/>
  <c r="O302" i="1"/>
  <c r="N302" i="1"/>
  <c r="Q44" i="1"/>
  <c r="P44" i="1"/>
  <c r="N44" i="1"/>
  <c r="R44" i="1"/>
  <c r="O44" i="1"/>
  <c r="Q48" i="1"/>
  <c r="P48" i="1"/>
  <c r="N48" i="1"/>
  <c r="R48" i="1"/>
  <c r="O48" i="1"/>
  <c r="Q52" i="1"/>
  <c r="P52" i="1"/>
  <c r="N52" i="1"/>
  <c r="R52" i="1"/>
  <c r="O52" i="1"/>
  <c r="B68" i="1"/>
  <c r="O59" i="1"/>
  <c r="N59" i="1"/>
  <c r="R59" i="1"/>
  <c r="Q59" i="1"/>
  <c r="P59" i="1"/>
  <c r="O63" i="1"/>
  <c r="N63" i="1"/>
  <c r="R63" i="1"/>
  <c r="Q63" i="1"/>
  <c r="P63" i="1"/>
  <c r="O67" i="1"/>
  <c r="N67" i="1"/>
  <c r="R67" i="1"/>
  <c r="Q67" i="1"/>
  <c r="P67" i="1"/>
  <c r="B129" i="1"/>
  <c r="B133" i="1"/>
  <c r="B137" i="1"/>
  <c r="C145" i="1"/>
  <c r="N146" i="1"/>
  <c r="M146" i="1"/>
  <c r="R90" i="1"/>
  <c r="P90" i="1"/>
  <c r="M92" i="1"/>
  <c r="Q90" i="1"/>
  <c r="O90" i="1"/>
  <c r="N90" i="1"/>
  <c r="C149" i="1"/>
  <c r="N150" i="1"/>
  <c r="M150" i="1"/>
  <c r="R94" i="1"/>
  <c r="P94" i="1"/>
  <c r="M110" i="1"/>
  <c r="Q94" i="1"/>
  <c r="O94" i="1"/>
  <c r="N94" i="1"/>
  <c r="C153" i="1"/>
  <c r="N154" i="1"/>
  <c r="M154" i="1"/>
  <c r="R98" i="1"/>
  <c r="P98" i="1"/>
  <c r="Q98" i="1"/>
  <c r="O98" i="1"/>
  <c r="N98" i="1"/>
  <c r="H101" i="1"/>
  <c r="E157" i="1"/>
  <c r="I101" i="1"/>
  <c r="G101" i="1"/>
  <c r="F101" i="1"/>
  <c r="D157" i="1"/>
  <c r="E101" i="1"/>
  <c r="N162" i="1"/>
  <c r="R106" i="1"/>
  <c r="M162" i="1"/>
  <c r="Q106" i="1"/>
  <c r="P106" i="1"/>
  <c r="O106" i="1"/>
  <c r="N106" i="1"/>
  <c r="K174" i="1"/>
  <c r="I120" i="1"/>
  <c r="H120" i="1"/>
  <c r="G120" i="1"/>
  <c r="F120" i="1"/>
  <c r="D176" i="1"/>
  <c r="E176" i="1"/>
  <c r="E120" i="1"/>
  <c r="L177" i="1"/>
  <c r="Q223" i="1"/>
  <c r="P223" i="1"/>
  <c r="R223" i="1"/>
  <c r="O223" i="1"/>
  <c r="N223" i="1"/>
  <c r="H246" i="1"/>
  <c r="G246" i="1"/>
  <c r="F246" i="1"/>
  <c r="E246" i="1"/>
  <c r="Q41" i="1"/>
  <c r="P41" i="1"/>
  <c r="N41" i="1"/>
  <c r="R41" i="1"/>
  <c r="O41" i="1"/>
  <c r="Q45" i="1"/>
  <c r="P45" i="1"/>
  <c r="N45" i="1"/>
  <c r="R45" i="1"/>
  <c r="O45" i="1"/>
  <c r="Q49" i="1"/>
  <c r="P49" i="1"/>
  <c r="N49" i="1"/>
  <c r="R49" i="1"/>
  <c r="O49" i="1"/>
  <c r="Q53" i="1"/>
  <c r="P53" i="1"/>
  <c r="N53" i="1"/>
  <c r="R53" i="1"/>
  <c r="O53" i="1"/>
  <c r="O60" i="1"/>
  <c r="N60" i="1"/>
  <c r="Q60" i="1"/>
  <c r="P60" i="1"/>
  <c r="R60" i="1"/>
  <c r="O64" i="1"/>
  <c r="N64" i="1"/>
  <c r="Q64" i="1"/>
  <c r="P64" i="1"/>
  <c r="R64" i="1"/>
  <c r="B130" i="1"/>
  <c r="B134" i="1"/>
  <c r="B138" i="1"/>
  <c r="C146" i="1"/>
  <c r="C92" i="1"/>
  <c r="R91" i="1"/>
  <c r="P91" i="1"/>
  <c r="N147" i="1"/>
  <c r="O91" i="1"/>
  <c r="M147" i="1"/>
  <c r="N91" i="1"/>
  <c r="Q91" i="1"/>
  <c r="C110" i="1"/>
  <c r="C166" i="1" s="1"/>
  <c r="C150" i="1"/>
  <c r="R95" i="1"/>
  <c r="P95" i="1"/>
  <c r="O95" i="1"/>
  <c r="N151" i="1"/>
  <c r="N95" i="1"/>
  <c r="M151" i="1"/>
  <c r="Q95" i="1"/>
  <c r="C154" i="1"/>
  <c r="R99" i="1"/>
  <c r="P99" i="1"/>
  <c r="O99" i="1"/>
  <c r="N99" i="1"/>
  <c r="N155" i="1"/>
  <c r="Q99" i="1"/>
  <c r="M155" i="1"/>
  <c r="C159" i="1"/>
  <c r="C160" i="1"/>
  <c r="N164" i="1"/>
  <c r="R108" i="1"/>
  <c r="M164" i="1"/>
  <c r="Q108" i="1"/>
  <c r="O108" i="1"/>
  <c r="N108" i="1"/>
  <c r="P108" i="1"/>
  <c r="I114" i="1"/>
  <c r="H114" i="1"/>
  <c r="G114" i="1"/>
  <c r="F114" i="1"/>
  <c r="E170" i="1"/>
  <c r="D124" i="1"/>
  <c r="E114" i="1"/>
  <c r="D170" i="1"/>
  <c r="L171" i="1"/>
  <c r="K176" i="1"/>
  <c r="I122" i="1"/>
  <c r="H122" i="1"/>
  <c r="G122" i="1"/>
  <c r="F122" i="1"/>
  <c r="E178" i="1"/>
  <c r="E122" i="1"/>
  <c r="D178" i="1"/>
  <c r="L179" i="1"/>
  <c r="Q216" i="1"/>
  <c r="P216" i="1"/>
  <c r="O216" i="1"/>
  <c r="R216" i="1"/>
  <c r="N216" i="1"/>
  <c r="Q220" i="1"/>
  <c r="P220" i="1"/>
  <c r="R220" i="1"/>
  <c r="O220" i="1"/>
  <c r="N220" i="1"/>
  <c r="E7" i="1"/>
  <c r="I7" i="1"/>
  <c r="H7" i="1"/>
  <c r="G7" i="1"/>
  <c r="F7" i="1"/>
  <c r="N7" i="1"/>
  <c r="R7" i="1"/>
  <c r="O7" i="1"/>
  <c r="Q7" i="1"/>
  <c r="P7" i="1"/>
  <c r="E8" i="1"/>
  <c r="I8" i="1"/>
  <c r="G8" i="1"/>
  <c r="H8" i="1"/>
  <c r="F8" i="1"/>
  <c r="N8" i="1"/>
  <c r="R8" i="1"/>
  <c r="O8" i="1"/>
  <c r="Q8" i="1"/>
  <c r="P8" i="1"/>
  <c r="E9" i="1"/>
  <c r="I9" i="1"/>
  <c r="H9" i="1"/>
  <c r="G9" i="1"/>
  <c r="F9" i="1"/>
  <c r="N9" i="1"/>
  <c r="R9" i="1"/>
  <c r="O9" i="1"/>
  <c r="Q9" i="1"/>
  <c r="P9" i="1"/>
  <c r="E10" i="1"/>
  <c r="I10" i="1"/>
  <c r="G10" i="1"/>
  <c r="H10" i="1"/>
  <c r="F10" i="1"/>
  <c r="N10" i="1"/>
  <c r="R10" i="1"/>
  <c r="O10" i="1"/>
  <c r="Q10" i="1"/>
  <c r="P10" i="1"/>
  <c r="E11" i="1"/>
  <c r="I11" i="1"/>
  <c r="G11" i="1"/>
  <c r="H11" i="1"/>
  <c r="F11" i="1"/>
  <c r="N11" i="1"/>
  <c r="R11" i="1"/>
  <c r="O11" i="1"/>
  <c r="Q11" i="1"/>
  <c r="P11" i="1"/>
  <c r="E12" i="1"/>
  <c r="I12" i="1"/>
  <c r="H12" i="1"/>
  <c r="G12" i="1"/>
  <c r="F12" i="1"/>
  <c r="N12" i="1"/>
  <c r="R12" i="1"/>
  <c r="O12" i="1"/>
  <c r="Q12" i="1"/>
  <c r="P12" i="1"/>
  <c r="E13" i="1"/>
  <c r="I13" i="1"/>
  <c r="G13" i="1"/>
  <c r="H13" i="1"/>
  <c r="F13" i="1"/>
  <c r="N13" i="1"/>
  <c r="R13" i="1"/>
  <c r="O13" i="1"/>
  <c r="Q13" i="1"/>
  <c r="P13" i="1"/>
  <c r="E14" i="1"/>
  <c r="I14" i="1"/>
  <c r="H14" i="1"/>
  <c r="G14" i="1"/>
  <c r="F14" i="1"/>
  <c r="N14" i="1"/>
  <c r="R14" i="1"/>
  <c r="O14" i="1"/>
  <c r="Q14" i="1"/>
  <c r="P14" i="1"/>
  <c r="E15" i="1"/>
  <c r="I15" i="1"/>
  <c r="G15" i="1"/>
  <c r="H15" i="1"/>
  <c r="F15" i="1"/>
  <c r="N15" i="1"/>
  <c r="R15" i="1"/>
  <c r="O15" i="1"/>
  <c r="Q15" i="1"/>
  <c r="P15" i="1"/>
  <c r="E16" i="1"/>
  <c r="I16" i="1"/>
  <c r="H16" i="1"/>
  <c r="G16" i="1"/>
  <c r="F16" i="1"/>
  <c r="N16" i="1"/>
  <c r="R16" i="1"/>
  <c r="O16" i="1"/>
  <c r="Q16" i="1"/>
  <c r="P16" i="1"/>
  <c r="E17" i="1"/>
  <c r="I17" i="1"/>
  <c r="G17" i="1"/>
  <c r="H17" i="1"/>
  <c r="F17" i="1"/>
  <c r="N17" i="1"/>
  <c r="R17" i="1"/>
  <c r="O17" i="1"/>
  <c r="Q17" i="1"/>
  <c r="P17" i="1"/>
  <c r="E18" i="1"/>
  <c r="I18" i="1"/>
  <c r="H18" i="1"/>
  <c r="G18" i="1"/>
  <c r="F18" i="1"/>
  <c r="N18" i="1"/>
  <c r="R18" i="1"/>
  <c r="O18" i="1"/>
  <c r="Q18" i="1"/>
  <c r="P18" i="1"/>
  <c r="B27" i="1"/>
  <c r="K27" i="1"/>
  <c r="B54" i="1"/>
  <c r="K54" i="1"/>
  <c r="H44" i="1"/>
  <c r="G44" i="1"/>
  <c r="E44" i="1"/>
  <c r="F44" i="1"/>
  <c r="I44" i="1"/>
  <c r="H48" i="1"/>
  <c r="G48" i="1"/>
  <c r="E48" i="1"/>
  <c r="F48" i="1"/>
  <c r="I48" i="1"/>
  <c r="H52" i="1"/>
  <c r="G52" i="1"/>
  <c r="E52" i="1"/>
  <c r="F52" i="1"/>
  <c r="I52" i="1"/>
  <c r="F59" i="1"/>
  <c r="E59" i="1"/>
  <c r="G59" i="1"/>
  <c r="I59" i="1"/>
  <c r="H59" i="1"/>
  <c r="F63" i="1"/>
  <c r="E63" i="1"/>
  <c r="G63" i="1"/>
  <c r="H63" i="1"/>
  <c r="I63" i="1"/>
  <c r="F67" i="1"/>
  <c r="E67" i="1"/>
  <c r="G67" i="1"/>
  <c r="I67" i="1"/>
  <c r="H67" i="1"/>
  <c r="K128" i="1"/>
  <c r="K132" i="1"/>
  <c r="K136" i="1"/>
  <c r="L144" i="1"/>
  <c r="E146" i="1"/>
  <c r="D146" i="1"/>
  <c r="I90" i="1"/>
  <c r="G90" i="1"/>
  <c r="E90" i="1"/>
  <c r="D92" i="1"/>
  <c r="H90" i="1"/>
  <c r="F90" i="1"/>
  <c r="E150" i="1"/>
  <c r="D150" i="1"/>
  <c r="I94" i="1"/>
  <c r="D110" i="1"/>
  <c r="G94" i="1"/>
  <c r="E94" i="1"/>
  <c r="H94" i="1"/>
  <c r="F94" i="1"/>
  <c r="L152" i="1"/>
  <c r="E154" i="1"/>
  <c r="D154" i="1"/>
  <c r="I98" i="1"/>
  <c r="G98" i="1"/>
  <c r="E98" i="1"/>
  <c r="H98" i="1"/>
  <c r="F98" i="1"/>
  <c r="L156" i="1"/>
  <c r="E160" i="1"/>
  <c r="D160" i="1"/>
  <c r="I104" i="1"/>
  <c r="H104" i="1"/>
  <c r="F104" i="1"/>
  <c r="E104" i="1"/>
  <c r="G104" i="1"/>
  <c r="R105" i="1"/>
  <c r="Q105" i="1"/>
  <c r="N161" i="1"/>
  <c r="N105" i="1"/>
  <c r="M161" i="1"/>
  <c r="P105" i="1"/>
  <c r="O105" i="1"/>
  <c r="K173" i="1"/>
  <c r="I119" i="1"/>
  <c r="H119" i="1"/>
  <c r="E175" i="1"/>
  <c r="G119" i="1"/>
  <c r="D175" i="1"/>
  <c r="F119" i="1"/>
  <c r="E119" i="1"/>
  <c r="L176" i="1"/>
  <c r="H217" i="1"/>
  <c r="G217" i="1"/>
  <c r="E217" i="1"/>
  <c r="I217" i="1"/>
  <c r="F217" i="1"/>
  <c r="Q225" i="1"/>
  <c r="P225" i="1"/>
  <c r="R225" i="1"/>
  <c r="O225" i="1"/>
  <c r="N225" i="1"/>
  <c r="Q271" i="1"/>
  <c r="P271" i="1"/>
  <c r="O271" i="1"/>
  <c r="N271" i="1"/>
  <c r="M355" i="1"/>
  <c r="K355" i="1"/>
  <c r="Q355" i="1"/>
  <c r="O355" i="1"/>
  <c r="H355" i="1"/>
  <c r="C27" i="1"/>
  <c r="L27" i="1"/>
  <c r="C54" i="1"/>
  <c r="L54" i="1"/>
  <c r="Q42" i="1"/>
  <c r="P42" i="1"/>
  <c r="N42" i="1"/>
  <c r="R42" i="1"/>
  <c r="O42" i="1"/>
  <c r="Q46" i="1"/>
  <c r="P46" i="1"/>
  <c r="N46" i="1"/>
  <c r="R46" i="1"/>
  <c r="O46" i="1"/>
  <c r="Q50" i="1"/>
  <c r="P50" i="1"/>
  <c r="N50" i="1"/>
  <c r="R50" i="1"/>
  <c r="O50" i="1"/>
  <c r="O61" i="1"/>
  <c r="N61" i="1"/>
  <c r="P61" i="1"/>
  <c r="R61" i="1"/>
  <c r="Q61" i="1"/>
  <c r="O65" i="1"/>
  <c r="N65" i="1"/>
  <c r="R65" i="1"/>
  <c r="Q65" i="1"/>
  <c r="P65" i="1"/>
  <c r="B131" i="1"/>
  <c r="B135" i="1"/>
  <c r="B139" i="1"/>
  <c r="N144" i="1"/>
  <c r="M144" i="1"/>
  <c r="R88" i="1"/>
  <c r="P88" i="1"/>
  <c r="Q88" i="1"/>
  <c r="O88" i="1"/>
  <c r="N88" i="1"/>
  <c r="C147" i="1"/>
  <c r="C151" i="1"/>
  <c r="N152" i="1"/>
  <c r="M152" i="1"/>
  <c r="R96" i="1"/>
  <c r="P96" i="1"/>
  <c r="Q96" i="1"/>
  <c r="O96" i="1"/>
  <c r="N96" i="1"/>
  <c r="C155" i="1"/>
  <c r="N156" i="1"/>
  <c r="M156" i="1"/>
  <c r="Q100" i="1"/>
  <c r="P100" i="1"/>
  <c r="O100" i="1"/>
  <c r="N100" i="1"/>
  <c r="R100" i="1"/>
  <c r="K157" i="1"/>
  <c r="K170" i="1"/>
  <c r="K124" i="1"/>
  <c r="I116" i="1"/>
  <c r="H116" i="1"/>
  <c r="G116" i="1"/>
  <c r="F116" i="1"/>
  <c r="D172" i="1"/>
  <c r="E172" i="1"/>
  <c r="E116" i="1"/>
  <c r="L173" i="1"/>
  <c r="K178" i="1"/>
  <c r="H279" i="1"/>
  <c r="G279" i="1"/>
  <c r="F279" i="1"/>
  <c r="E279" i="1"/>
  <c r="C68" i="1"/>
  <c r="L68" i="1"/>
  <c r="B158" i="1"/>
  <c r="L158" i="1"/>
  <c r="H103" i="1"/>
  <c r="D159" i="1"/>
  <c r="G103" i="1"/>
  <c r="F103" i="1"/>
  <c r="I103" i="1"/>
  <c r="E103" i="1"/>
  <c r="E159" i="1"/>
  <c r="I105" i="1"/>
  <c r="H105" i="1"/>
  <c r="G105" i="1"/>
  <c r="F105" i="1"/>
  <c r="E161" i="1"/>
  <c r="E105" i="1"/>
  <c r="D161" i="1"/>
  <c r="E162" i="1"/>
  <c r="D162" i="1"/>
  <c r="I106" i="1"/>
  <c r="H106" i="1"/>
  <c r="G106" i="1"/>
  <c r="F106" i="1"/>
  <c r="E106" i="1"/>
  <c r="I107" i="1"/>
  <c r="H107" i="1"/>
  <c r="D163" i="1"/>
  <c r="G107" i="1"/>
  <c r="F107" i="1"/>
  <c r="E107" i="1"/>
  <c r="E163" i="1"/>
  <c r="E164" i="1"/>
  <c r="D164" i="1"/>
  <c r="I108" i="1"/>
  <c r="H108" i="1"/>
  <c r="G108" i="1"/>
  <c r="F108" i="1"/>
  <c r="E108" i="1"/>
  <c r="I109" i="1"/>
  <c r="H109" i="1"/>
  <c r="G109" i="1"/>
  <c r="F109" i="1"/>
  <c r="E165" i="1"/>
  <c r="E109" i="1"/>
  <c r="D165" i="1"/>
  <c r="N170" i="1"/>
  <c r="R114" i="1"/>
  <c r="M170" i="1"/>
  <c r="Q114" i="1"/>
  <c r="P114" i="1"/>
  <c r="O114" i="1"/>
  <c r="M124" i="1"/>
  <c r="N114" i="1"/>
  <c r="R115" i="1"/>
  <c r="Q115" i="1"/>
  <c r="P115" i="1"/>
  <c r="O115" i="1"/>
  <c r="N171" i="1"/>
  <c r="N115" i="1"/>
  <c r="M171" i="1"/>
  <c r="N172" i="1"/>
  <c r="R116" i="1"/>
  <c r="M172" i="1"/>
  <c r="Q116" i="1"/>
  <c r="P116" i="1"/>
  <c r="O116" i="1"/>
  <c r="N116" i="1"/>
  <c r="R117" i="1"/>
  <c r="Q117" i="1"/>
  <c r="P117" i="1"/>
  <c r="O117" i="1"/>
  <c r="N117" i="1"/>
  <c r="N173" i="1"/>
  <c r="M173" i="1"/>
  <c r="N174" i="1"/>
  <c r="R118" i="1"/>
  <c r="M174" i="1"/>
  <c r="Q118" i="1"/>
  <c r="P118" i="1"/>
  <c r="O118" i="1"/>
  <c r="N118" i="1"/>
  <c r="R119" i="1"/>
  <c r="Q119" i="1"/>
  <c r="P119" i="1"/>
  <c r="O119" i="1"/>
  <c r="N175" i="1"/>
  <c r="M175" i="1"/>
  <c r="N119" i="1"/>
  <c r="N176" i="1"/>
  <c r="R120" i="1"/>
  <c r="M176" i="1"/>
  <c r="Q120" i="1"/>
  <c r="P120" i="1"/>
  <c r="O120" i="1"/>
  <c r="N120" i="1"/>
  <c r="R121" i="1"/>
  <c r="Q121" i="1"/>
  <c r="P121" i="1"/>
  <c r="O121" i="1"/>
  <c r="N121" i="1"/>
  <c r="N177" i="1"/>
  <c r="M177" i="1"/>
  <c r="N178" i="1"/>
  <c r="R122" i="1"/>
  <c r="M178" i="1"/>
  <c r="Q122" i="1"/>
  <c r="P122" i="1"/>
  <c r="O122" i="1"/>
  <c r="N122" i="1"/>
  <c r="R123" i="1"/>
  <c r="Q123" i="1"/>
  <c r="P123" i="1"/>
  <c r="O123" i="1"/>
  <c r="N179" i="1"/>
  <c r="N123" i="1"/>
  <c r="H202" i="1"/>
  <c r="G202" i="1"/>
  <c r="F202" i="1"/>
  <c r="E202" i="1"/>
  <c r="Q215" i="1"/>
  <c r="P215" i="1"/>
  <c r="R215" i="1"/>
  <c r="O215" i="1"/>
  <c r="N215" i="1"/>
  <c r="Q221" i="1"/>
  <c r="P221" i="1"/>
  <c r="R221" i="1"/>
  <c r="O221" i="1"/>
  <c r="N221" i="1"/>
  <c r="H296" i="1"/>
  <c r="G296" i="1"/>
  <c r="F296" i="1"/>
  <c r="E296" i="1"/>
  <c r="R58" i="2"/>
  <c r="P58" i="2"/>
  <c r="Q58" i="2"/>
  <c r="O58" i="2"/>
  <c r="N58" i="2"/>
  <c r="Q219" i="1"/>
  <c r="P219" i="1"/>
  <c r="R219" i="1"/>
  <c r="O219" i="1"/>
  <c r="N219" i="1"/>
  <c r="H250" i="1"/>
  <c r="G250" i="1"/>
  <c r="F250" i="1"/>
  <c r="E250" i="1"/>
  <c r="K324" i="1"/>
  <c r="Q324" i="1"/>
  <c r="O324" i="1"/>
  <c r="M324" i="1"/>
  <c r="H324" i="1"/>
  <c r="Q344" i="1"/>
  <c r="O344" i="1"/>
  <c r="M344" i="1"/>
  <c r="H344" i="1"/>
  <c r="C128" i="1"/>
  <c r="L128" i="1"/>
  <c r="C129" i="1"/>
  <c r="L129" i="1"/>
  <c r="C130" i="1"/>
  <c r="L130" i="1"/>
  <c r="C131" i="1"/>
  <c r="L131" i="1"/>
  <c r="C132" i="1"/>
  <c r="L132" i="1"/>
  <c r="C133" i="1"/>
  <c r="L133" i="1"/>
  <c r="C134" i="1"/>
  <c r="L134" i="1"/>
  <c r="C135" i="1"/>
  <c r="L135" i="1"/>
  <c r="C136" i="1"/>
  <c r="L136" i="1"/>
  <c r="C137" i="1"/>
  <c r="L137" i="1"/>
  <c r="C138" i="1"/>
  <c r="L138" i="1"/>
  <c r="C139" i="1"/>
  <c r="L139" i="1"/>
  <c r="B157" i="1"/>
  <c r="L157" i="1"/>
  <c r="E158" i="1"/>
  <c r="D158" i="1"/>
  <c r="H102" i="1"/>
  <c r="E102" i="1"/>
  <c r="I102" i="1"/>
  <c r="G102" i="1"/>
  <c r="F102" i="1"/>
  <c r="L160" i="1"/>
  <c r="B170" i="1"/>
  <c r="B124" i="1"/>
  <c r="B180" i="1" s="1"/>
  <c r="B171" i="1"/>
  <c r="B172" i="1"/>
  <c r="B173" i="1"/>
  <c r="B174" i="1"/>
  <c r="B175" i="1"/>
  <c r="B176" i="1"/>
  <c r="B177" i="1"/>
  <c r="B178" i="1"/>
  <c r="B179" i="1"/>
  <c r="Q345" i="1"/>
  <c r="O345" i="1"/>
  <c r="M345" i="1"/>
  <c r="K345" i="1"/>
  <c r="H345" i="1"/>
  <c r="E128" i="1"/>
  <c r="I72" i="1"/>
  <c r="H72" i="1"/>
  <c r="F72" i="1"/>
  <c r="E72" i="1"/>
  <c r="G72" i="1"/>
  <c r="N128" i="1"/>
  <c r="R72" i="1"/>
  <c r="N72" i="1"/>
  <c r="O72" i="1"/>
  <c r="Q72" i="1"/>
  <c r="P72" i="1"/>
  <c r="I73" i="1"/>
  <c r="H73" i="1"/>
  <c r="G73" i="1"/>
  <c r="F73" i="1"/>
  <c r="E129" i="1"/>
  <c r="E73" i="1"/>
  <c r="N129" i="1"/>
  <c r="R73" i="1"/>
  <c r="P73" i="1"/>
  <c r="O73" i="1"/>
  <c r="N73" i="1"/>
  <c r="Q73" i="1"/>
  <c r="E130" i="1"/>
  <c r="I74" i="1"/>
  <c r="F74" i="1"/>
  <c r="E74" i="1"/>
  <c r="G74" i="1"/>
  <c r="H74" i="1"/>
  <c r="R74" i="1"/>
  <c r="Q74" i="1"/>
  <c r="P74" i="1"/>
  <c r="N74" i="1"/>
  <c r="N130" i="1"/>
  <c r="O74" i="1"/>
  <c r="E131" i="1"/>
  <c r="I75" i="1"/>
  <c r="H75" i="1"/>
  <c r="G75" i="1"/>
  <c r="F75" i="1"/>
  <c r="E75" i="1"/>
  <c r="N131" i="1"/>
  <c r="R75" i="1"/>
  <c r="P75" i="1"/>
  <c r="O75" i="1"/>
  <c r="N75" i="1"/>
  <c r="Q75" i="1"/>
  <c r="I76" i="1"/>
  <c r="H76" i="1"/>
  <c r="F76" i="1"/>
  <c r="G76" i="1"/>
  <c r="E132" i="1"/>
  <c r="E76" i="1"/>
  <c r="N132" i="1"/>
  <c r="R76" i="1"/>
  <c r="N76" i="1"/>
  <c r="Q76" i="1"/>
  <c r="P76" i="1"/>
  <c r="O76" i="1"/>
  <c r="E133" i="1"/>
  <c r="I77" i="1"/>
  <c r="H77" i="1"/>
  <c r="G77" i="1"/>
  <c r="F77" i="1"/>
  <c r="E77" i="1"/>
  <c r="N133" i="1"/>
  <c r="R77" i="1"/>
  <c r="P77" i="1"/>
  <c r="Q77" i="1"/>
  <c r="O77" i="1"/>
  <c r="N77" i="1"/>
  <c r="E134" i="1"/>
  <c r="I78" i="1"/>
  <c r="F78" i="1"/>
  <c r="E78" i="1"/>
  <c r="H78" i="1"/>
  <c r="G78" i="1"/>
  <c r="R78" i="1"/>
  <c r="Q78" i="1"/>
  <c r="N134" i="1"/>
  <c r="P78" i="1"/>
  <c r="N78" i="1"/>
  <c r="O78" i="1"/>
  <c r="E135" i="1"/>
  <c r="I79" i="1"/>
  <c r="H79" i="1"/>
  <c r="E79" i="1"/>
  <c r="G79" i="1"/>
  <c r="F79" i="1"/>
  <c r="R79" i="1"/>
  <c r="P79" i="1"/>
  <c r="O79" i="1"/>
  <c r="N79" i="1"/>
  <c r="N135" i="1"/>
  <c r="Q79" i="1"/>
  <c r="E136" i="1"/>
  <c r="I80" i="1"/>
  <c r="H80" i="1"/>
  <c r="F80" i="1"/>
  <c r="E80" i="1"/>
  <c r="G80" i="1"/>
  <c r="N136" i="1"/>
  <c r="R80" i="1"/>
  <c r="N80" i="1"/>
  <c r="O80" i="1"/>
  <c r="Q80" i="1"/>
  <c r="P80" i="1"/>
  <c r="I81" i="1"/>
  <c r="H81" i="1"/>
  <c r="G81" i="1"/>
  <c r="E137" i="1"/>
  <c r="F81" i="1"/>
  <c r="E81" i="1"/>
  <c r="N137" i="1"/>
  <c r="R81" i="1"/>
  <c r="P81" i="1"/>
  <c r="O81" i="1"/>
  <c r="N81" i="1"/>
  <c r="Q81" i="1"/>
  <c r="E138" i="1"/>
  <c r="I82" i="1"/>
  <c r="F82" i="1"/>
  <c r="E82" i="1"/>
  <c r="H82" i="1"/>
  <c r="G82" i="1"/>
  <c r="R82" i="1"/>
  <c r="Q82" i="1"/>
  <c r="P82" i="1"/>
  <c r="N82" i="1"/>
  <c r="N138" i="1"/>
  <c r="O82" i="1"/>
  <c r="E139" i="1"/>
  <c r="I83" i="1"/>
  <c r="H83" i="1"/>
  <c r="G83" i="1"/>
  <c r="F83" i="1"/>
  <c r="E83" i="1"/>
  <c r="N139" i="1"/>
  <c r="R83" i="1"/>
  <c r="P83" i="1"/>
  <c r="O83" i="1"/>
  <c r="N83" i="1"/>
  <c r="Q83" i="1"/>
  <c r="B144" i="1"/>
  <c r="K144" i="1"/>
  <c r="B145" i="1"/>
  <c r="K145" i="1"/>
  <c r="B146" i="1"/>
  <c r="B92" i="1"/>
  <c r="B148" i="1" s="1"/>
  <c r="K92" i="1"/>
  <c r="K148" i="1" s="1"/>
  <c r="K146" i="1"/>
  <c r="B147" i="1"/>
  <c r="K147" i="1"/>
  <c r="B149" i="1"/>
  <c r="K149" i="1"/>
  <c r="B110" i="1"/>
  <c r="B166" i="1" s="1"/>
  <c r="B150" i="1"/>
  <c r="K110" i="1"/>
  <c r="K166" i="1" s="1"/>
  <c r="K150" i="1"/>
  <c r="B151" i="1"/>
  <c r="K151" i="1"/>
  <c r="B152" i="1"/>
  <c r="K152" i="1"/>
  <c r="B153" i="1"/>
  <c r="K153" i="1"/>
  <c r="B154" i="1"/>
  <c r="K154" i="1"/>
  <c r="B155" i="1"/>
  <c r="K155" i="1"/>
  <c r="B156" i="1"/>
  <c r="K156" i="1"/>
  <c r="C157" i="1"/>
  <c r="Q101" i="1"/>
  <c r="N157" i="1"/>
  <c r="R101" i="1"/>
  <c r="M157" i="1"/>
  <c r="P101" i="1"/>
  <c r="O101" i="1"/>
  <c r="N101" i="1"/>
  <c r="N160" i="1"/>
  <c r="R104" i="1"/>
  <c r="M160" i="1"/>
  <c r="Q104" i="1"/>
  <c r="P104" i="1"/>
  <c r="O104" i="1"/>
  <c r="N104" i="1"/>
  <c r="C170" i="1"/>
  <c r="C124" i="1"/>
  <c r="C180" i="1" s="1"/>
  <c r="C171" i="1"/>
  <c r="C172" i="1"/>
  <c r="C173" i="1"/>
  <c r="C174" i="1"/>
  <c r="C175" i="1"/>
  <c r="C176" i="1"/>
  <c r="C177" i="1"/>
  <c r="C178" i="1"/>
  <c r="C179" i="1"/>
  <c r="F201" i="1"/>
  <c r="E201" i="1"/>
  <c r="H201" i="1"/>
  <c r="G201" i="1"/>
  <c r="Q224" i="1"/>
  <c r="P224" i="1"/>
  <c r="R224" i="1"/>
  <c r="O224" i="1"/>
  <c r="N224" i="1"/>
  <c r="H255" i="1"/>
  <c r="G255" i="1"/>
  <c r="E255" i="1"/>
  <c r="F255" i="1"/>
  <c r="E207" i="1"/>
  <c r="H207" i="1"/>
  <c r="G207" i="1"/>
  <c r="F207" i="1"/>
  <c r="H210" i="1"/>
  <c r="G210" i="1"/>
  <c r="E210" i="1"/>
  <c r="F210" i="1"/>
  <c r="Q217" i="1"/>
  <c r="P217" i="1"/>
  <c r="R217" i="1"/>
  <c r="O217" i="1"/>
  <c r="N217" i="1"/>
  <c r="Q218" i="1"/>
  <c r="P218" i="1"/>
  <c r="R218" i="1"/>
  <c r="O218" i="1"/>
  <c r="N218" i="1"/>
  <c r="H267" i="1"/>
  <c r="G267" i="1"/>
  <c r="F267" i="1"/>
  <c r="E267" i="1"/>
  <c r="R42" i="2"/>
  <c r="P42" i="2"/>
  <c r="O42" i="2"/>
  <c r="N42" i="2"/>
  <c r="Q42" i="2"/>
  <c r="F205" i="1"/>
  <c r="E205" i="1"/>
  <c r="H205" i="1"/>
  <c r="G205" i="1"/>
  <c r="H225" i="1"/>
  <c r="G225" i="1"/>
  <c r="E225" i="1"/>
  <c r="I225" i="1"/>
  <c r="F225" i="1"/>
  <c r="Q251" i="1"/>
  <c r="O251" i="1"/>
  <c r="P251" i="1"/>
  <c r="N251" i="1"/>
  <c r="Q262" i="1"/>
  <c r="P262" i="1"/>
  <c r="O262" i="1"/>
  <c r="N262" i="1"/>
  <c r="H299" i="1"/>
  <c r="G299" i="1"/>
  <c r="F299" i="1"/>
  <c r="E299" i="1"/>
  <c r="R22" i="2"/>
  <c r="P22" i="2"/>
  <c r="Q22" i="2"/>
  <c r="O22" i="2"/>
  <c r="N22" i="2"/>
  <c r="K160" i="1"/>
  <c r="B161" i="1"/>
  <c r="K161" i="1"/>
  <c r="B162" i="1"/>
  <c r="K162" i="1"/>
  <c r="B163" i="1"/>
  <c r="K163" i="1"/>
  <c r="B164" i="1"/>
  <c r="K164" i="1"/>
  <c r="B165" i="1"/>
  <c r="K165" i="1"/>
  <c r="H215" i="1"/>
  <c r="G215" i="1"/>
  <c r="E215" i="1"/>
  <c r="F215" i="1"/>
  <c r="I215" i="1"/>
  <c r="H223" i="1"/>
  <c r="G223" i="1"/>
  <c r="E223" i="1"/>
  <c r="F223" i="1"/>
  <c r="I223" i="1"/>
  <c r="H247" i="1"/>
  <c r="G247" i="1"/>
  <c r="E247" i="1"/>
  <c r="F247" i="1"/>
  <c r="Q267" i="1"/>
  <c r="P267" i="1"/>
  <c r="O267" i="1"/>
  <c r="N267" i="1"/>
  <c r="R46" i="2"/>
  <c r="Q46" i="2"/>
  <c r="P46" i="2"/>
  <c r="N46" i="2"/>
  <c r="O46" i="2"/>
  <c r="L161" i="1"/>
  <c r="C162" i="1"/>
  <c r="L162" i="1"/>
  <c r="C163" i="1"/>
  <c r="L163" i="1"/>
  <c r="C164" i="1"/>
  <c r="L164" i="1"/>
  <c r="C165" i="1"/>
  <c r="L165" i="1"/>
  <c r="H221" i="1"/>
  <c r="G221" i="1"/>
  <c r="E221" i="1"/>
  <c r="I221" i="1"/>
  <c r="F221" i="1"/>
  <c r="Q226" i="1"/>
  <c r="P226" i="1"/>
  <c r="R226" i="1"/>
  <c r="O226" i="1"/>
  <c r="N226" i="1"/>
  <c r="H254" i="1"/>
  <c r="G254" i="1"/>
  <c r="F254" i="1"/>
  <c r="E254" i="1"/>
  <c r="Q263" i="1"/>
  <c r="P263" i="1"/>
  <c r="O263" i="1"/>
  <c r="N263" i="1"/>
  <c r="K332" i="1"/>
  <c r="H332" i="1"/>
  <c r="Q332" i="1"/>
  <c r="O332" i="1"/>
  <c r="M332" i="1"/>
  <c r="H203" i="1"/>
  <c r="G203" i="1"/>
  <c r="F203" i="1"/>
  <c r="E203" i="1"/>
  <c r="H206" i="1"/>
  <c r="G206" i="1"/>
  <c r="F206" i="1"/>
  <c r="E206" i="1"/>
  <c r="F209" i="1"/>
  <c r="E209" i="1"/>
  <c r="H209" i="1"/>
  <c r="G209" i="1"/>
  <c r="Q250" i="1"/>
  <c r="P250" i="1"/>
  <c r="O250" i="1"/>
  <c r="N250" i="1"/>
  <c r="H266" i="1"/>
  <c r="G266" i="1"/>
  <c r="F266" i="1"/>
  <c r="E266" i="1"/>
  <c r="H278" i="1"/>
  <c r="G278" i="1"/>
  <c r="F278" i="1"/>
  <c r="E278" i="1"/>
  <c r="Q282" i="1"/>
  <c r="P282" i="1"/>
  <c r="O282" i="1"/>
  <c r="N282" i="1"/>
  <c r="K329" i="1"/>
  <c r="H329" i="1"/>
  <c r="Q329" i="1"/>
  <c r="O329" i="1"/>
  <c r="M329" i="1"/>
  <c r="Q247" i="1"/>
  <c r="O247" i="1"/>
  <c r="N247" i="1"/>
  <c r="P247" i="1"/>
  <c r="Q255" i="1"/>
  <c r="O255" i="1"/>
  <c r="N255" i="1"/>
  <c r="P255" i="1"/>
  <c r="H263" i="1"/>
  <c r="G263" i="1"/>
  <c r="F263" i="1"/>
  <c r="E263" i="1"/>
  <c r="H271" i="1"/>
  <c r="G271" i="1"/>
  <c r="F271" i="1"/>
  <c r="E271" i="1"/>
  <c r="Q283" i="1"/>
  <c r="P283" i="1"/>
  <c r="O283" i="1"/>
  <c r="N283" i="1"/>
  <c r="Q294" i="1"/>
  <c r="P294" i="1"/>
  <c r="O294" i="1"/>
  <c r="N294" i="1"/>
  <c r="I54" i="2"/>
  <c r="H54" i="2"/>
  <c r="F54" i="2"/>
  <c r="G54" i="2"/>
  <c r="E54" i="2"/>
  <c r="H216" i="1"/>
  <c r="G216" i="1"/>
  <c r="E216" i="1"/>
  <c r="I216" i="1"/>
  <c r="F216" i="1"/>
  <c r="H218" i="1"/>
  <c r="G218" i="1"/>
  <c r="E218" i="1"/>
  <c r="F218" i="1"/>
  <c r="I218" i="1"/>
  <c r="H220" i="1"/>
  <c r="G220" i="1"/>
  <c r="E220" i="1"/>
  <c r="I220" i="1"/>
  <c r="F220" i="1"/>
  <c r="H222" i="1"/>
  <c r="G222" i="1"/>
  <c r="E222" i="1"/>
  <c r="F222" i="1"/>
  <c r="I222" i="1"/>
  <c r="H224" i="1"/>
  <c r="G224" i="1"/>
  <c r="E224" i="1"/>
  <c r="I224" i="1"/>
  <c r="F224" i="1"/>
  <c r="H226" i="1"/>
  <c r="G226" i="1"/>
  <c r="E226" i="1"/>
  <c r="I226" i="1"/>
  <c r="F226" i="1"/>
  <c r="H251" i="1"/>
  <c r="G251" i="1"/>
  <c r="E251" i="1"/>
  <c r="F251" i="1"/>
  <c r="Q266" i="1"/>
  <c r="P266" i="1"/>
  <c r="O266" i="1"/>
  <c r="N266" i="1"/>
  <c r="Q278" i="1"/>
  <c r="P278" i="1"/>
  <c r="O278" i="1"/>
  <c r="N278" i="1"/>
  <c r="M354" i="1"/>
  <c r="K354" i="1"/>
  <c r="Q354" i="1"/>
  <c r="O354" i="1"/>
  <c r="H354" i="1"/>
  <c r="Q246" i="1"/>
  <c r="P246" i="1"/>
  <c r="O246" i="1"/>
  <c r="N246" i="1"/>
  <c r="Q254" i="1"/>
  <c r="P254" i="1"/>
  <c r="O254" i="1"/>
  <c r="N254" i="1"/>
  <c r="H262" i="1"/>
  <c r="G262" i="1"/>
  <c r="F262" i="1"/>
  <c r="E262" i="1"/>
  <c r="H270" i="1"/>
  <c r="G270" i="1"/>
  <c r="F270" i="1"/>
  <c r="E270" i="1"/>
  <c r="Q295" i="1"/>
  <c r="P295" i="1"/>
  <c r="O295" i="1"/>
  <c r="N295" i="1"/>
  <c r="Q337" i="1"/>
  <c r="O337" i="1"/>
  <c r="M337" i="1"/>
  <c r="K337" i="1"/>
  <c r="H337" i="1"/>
  <c r="I19" i="2"/>
  <c r="G19" i="2"/>
  <c r="H19" i="2"/>
  <c r="F19" i="2"/>
  <c r="E19" i="2"/>
  <c r="R72" i="2"/>
  <c r="P72" i="2"/>
  <c r="O72" i="2"/>
  <c r="N72" i="2"/>
  <c r="Q72" i="2"/>
  <c r="P245" i="1"/>
  <c r="O245" i="1"/>
  <c r="N245" i="1"/>
  <c r="Q245" i="1"/>
  <c r="P249" i="1"/>
  <c r="O249" i="1"/>
  <c r="N249" i="1"/>
  <c r="Q249" i="1"/>
  <c r="P253" i="1"/>
  <c r="O253" i="1"/>
  <c r="N253" i="1"/>
  <c r="Q253" i="1"/>
  <c r="P261" i="1"/>
  <c r="O261" i="1"/>
  <c r="N261" i="1"/>
  <c r="Q261" i="1"/>
  <c r="P265" i="1"/>
  <c r="O265" i="1"/>
  <c r="N265" i="1"/>
  <c r="Q265" i="1"/>
  <c r="P269" i="1"/>
  <c r="O269" i="1"/>
  <c r="N269" i="1"/>
  <c r="Q269" i="1"/>
  <c r="P277" i="1"/>
  <c r="O277" i="1"/>
  <c r="N277" i="1"/>
  <c r="Q277" i="1"/>
  <c r="H284" i="1"/>
  <c r="G284" i="1"/>
  <c r="F284" i="1"/>
  <c r="E284" i="1"/>
  <c r="Q299" i="1"/>
  <c r="P299" i="1"/>
  <c r="O299" i="1"/>
  <c r="N299" i="1"/>
  <c r="K325" i="1"/>
  <c r="H325" i="1"/>
  <c r="Q325" i="1"/>
  <c r="O325" i="1"/>
  <c r="M325" i="1"/>
  <c r="K333" i="1"/>
  <c r="H333" i="1"/>
  <c r="Q333" i="1"/>
  <c r="O333" i="1"/>
  <c r="M333" i="1"/>
  <c r="Q348" i="1"/>
  <c r="O348" i="1"/>
  <c r="M348" i="1"/>
  <c r="K348" i="1"/>
  <c r="H348" i="1"/>
  <c r="R77" i="2"/>
  <c r="P77" i="2"/>
  <c r="Q77" i="2"/>
  <c r="O77" i="2"/>
  <c r="N77" i="2"/>
  <c r="F231" i="1"/>
  <c r="E231" i="1"/>
  <c r="I231" i="1"/>
  <c r="G231" i="1"/>
  <c r="H231" i="1"/>
  <c r="O231" i="1"/>
  <c r="N231" i="1"/>
  <c r="R231" i="1"/>
  <c r="Q231" i="1"/>
  <c r="P231" i="1"/>
  <c r="F232" i="1"/>
  <c r="E232" i="1"/>
  <c r="I232" i="1"/>
  <c r="H232" i="1"/>
  <c r="G232" i="1"/>
  <c r="O232" i="1"/>
  <c r="N232" i="1"/>
  <c r="Q232" i="1"/>
  <c r="R232" i="1"/>
  <c r="P232" i="1"/>
  <c r="F233" i="1"/>
  <c r="E233" i="1"/>
  <c r="H233" i="1"/>
  <c r="G233" i="1"/>
  <c r="I233" i="1"/>
  <c r="O233" i="1"/>
  <c r="N233" i="1"/>
  <c r="Q233" i="1"/>
  <c r="R233" i="1"/>
  <c r="P233" i="1"/>
  <c r="F234" i="1"/>
  <c r="E234" i="1"/>
  <c r="H234" i="1"/>
  <c r="G234" i="1"/>
  <c r="I234" i="1"/>
  <c r="O234" i="1"/>
  <c r="N234" i="1"/>
  <c r="Q234" i="1"/>
  <c r="R234" i="1"/>
  <c r="P234" i="1"/>
  <c r="F235" i="1"/>
  <c r="E235" i="1"/>
  <c r="H235" i="1"/>
  <c r="G235" i="1"/>
  <c r="I235" i="1"/>
  <c r="O235" i="1"/>
  <c r="N235" i="1"/>
  <c r="Q235" i="1"/>
  <c r="R235" i="1"/>
  <c r="P235" i="1"/>
  <c r="F236" i="1"/>
  <c r="E236" i="1"/>
  <c r="H236" i="1"/>
  <c r="G236" i="1"/>
  <c r="I236" i="1"/>
  <c r="O236" i="1"/>
  <c r="N236" i="1"/>
  <c r="Q236" i="1"/>
  <c r="R236" i="1"/>
  <c r="P236" i="1"/>
  <c r="F237" i="1"/>
  <c r="E237" i="1"/>
  <c r="H237" i="1"/>
  <c r="G237" i="1"/>
  <c r="I237" i="1"/>
  <c r="O237" i="1"/>
  <c r="N237" i="1"/>
  <c r="Q237" i="1"/>
  <c r="R237" i="1"/>
  <c r="P237" i="1"/>
  <c r="F238" i="1"/>
  <c r="E238" i="1"/>
  <c r="H238" i="1"/>
  <c r="G238" i="1"/>
  <c r="I238" i="1"/>
  <c r="O238" i="1"/>
  <c r="N238" i="1"/>
  <c r="Q238" i="1"/>
  <c r="R238" i="1"/>
  <c r="P238" i="1"/>
  <c r="F239" i="1"/>
  <c r="E239" i="1"/>
  <c r="H239" i="1"/>
  <c r="G239" i="1"/>
  <c r="I239" i="1"/>
  <c r="O239" i="1"/>
  <c r="N239" i="1"/>
  <c r="Q239" i="1"/>
  <c r="R239" i="1"/>
  <c r="P239" i="1"/>
  <c r="F240" i="1"/>
  <c r="E240" i="1"/>
  <c r="H240" i="1"/>
  <c r="G240" i="1"/>
  <c r="I240" i="1"/>
  <c r="O240" i="1"/>
  <c r="N240" i="1"/>
  <c r="Q240" i="1"/>
  <c r="R240" i="1"/>
  <c r="P240" i="1"/>
  <c r="F241" i="1"/>
  <c r="E241" i="1"/>
  <c r="H241" i="1"/>
  <c r="G241" i="1"/>
  <c r="I241" i="1"/>
  <c r="O241" i="1"/>
  <c r="N241" i="1"/>
  <c r="Q241" i="1"/>
  <c r="R241" i="1"/>
  <c r="P241" i="1"/>
  <c r="F245" i="1"/>
  <c r="E245" i="1"/>
  <c r="H245" i="1"/>
  <c r="G245" i="1"/>
  <c r="F249" i="1"/>
  <c r="E249" i="1"/>
  <c r="H249" i="1"/>
  <c r="G249" i="1"/>
  <c r="F253" i="1"/>
  <c r="E253" i="1"/>
  <c r="H253" i="1"/>
  <c r="G253" i="1"/>
  <c r="F261" i="1"/>
  <c r="E261" i="1"/>
  <c r="G261" i="1"/>
  <c r="H261" i="1"/>
  <c r="F265" i="1"/>
  <c r="E265" i="1"/>
  <c r="H265" i="1"/>
  <c r="G265" i="1"/>
  <c r="F269" i="1"/>
  <c r="E269" i="1"/>
  <c r="H269" i="1"/>
  <c r="G269" i="1"/>
  <c r="F277" i="1"/>
  <c r="E277" i="1"/>
  <c r="H277" i="1"/>
  <c r="G277" i="1"/>
  <c r="Q287" i="1"/>
  <c r="P287" i="1"/>
  <c r="O287" i="1"/>
  <c r="N287" i="1"/>
  <c r="H295" i="1"/>
  <c r="G295" i="1"/>
  <c r="F295" i="1"/>
  <c r="E295" i="1"/>
  <c r="Q323" i="1"/>
  <c r="O323" i="1"/>
  <c r="M323" i="1"/>
  <c r="K323" i="1"/>
  <c r="H323" i="1"/>
  <c r="Q340" i="1"/>
  <c r="O340" i="1"/>
  <c r="M340" i="1"/>
  <c r="K340" i="1"/>
  <c r="H340" i="1"/>
  <c r="R17" i="2"/>
  <c r="P17" i="2"/>
  <c r="Q17" i="2"/>
  <c r="O17" i="2"/>
  <c r="N17" i="2"/>
  <c r="R20" i="2"/>
  <c r="P20" i="2"/>
  <c r="Q20" i="2"/>
  <c r="O20" i="2"/>
  <c r="N20" i="2"/>
  <c r="R24" i="2"/>
  <c r="P24" i="2"/>
  <c r="Q24" i="2"/>
  <c r="O24" i="2"/>
  <c r="N24" i="2"/>
  <c r="R33" i="2"/>
  <c r="P33" i="2"/>
  <c r="Q33" i="2"/>
  <c r="O33" i="2"/>
  <c r="N33" i="2"/>
  <c r="I70" i="2"/>
  <c r="H70" i="2"/>
  <c r="F70" i="2"/>
  <c r="G70" i="2"/>
  <c r="E70" i="2"/>
  <c r="N248" i="1"/>
  <c r="Q248" i="1"/>
  <c r="P248" i="1"/>
  <c r="O248" i="1"/>
  <c r="N252" i="1"/>
  <c r="Q252" i="1"/>
  <c r="O252" i="1"/>
  <c r="P252" i="1"/>
  <c r="N256" i="1"/>
  <c r="Q256" i="1"/>
  <c r="P256" i="1"/>
  <c r="O256" i="1"/>
  <c r="N264" i="1"/>
  <c r="Q264" i="1"/>
  <c r="P264" i="1"/>
  <c r="O264" i="1"/>
  <c r="N268" i="1"/>
  <c r="Q268" i="1"/>
  <c r="P268" i="1"/>
  <c r="O268" i="1"/>
  <c r="N276" i="1"/>
  <c r="O276" i="1"/>
  <c r="Q276" i="1"/>
  <c r="P276" i="1"/>
  <c r="H280" i="1"/>
  <c r="E280" i="1"/>
  <c r="G280" i="1"/>
  <c r="F280" i="1"/>
  <c r="H283" i="1"/>
  <c r="G283" i="1"/>
  <c r="F283" i="1"/>
  <c r="E283" i="1"/>
  <c r="Q298" i="1"/>
  <c r="P298" i="1"/>
  <c r="O298" i="1"/>
  <c r="N298" i="1"/>
  <c r="K328" i="1"/>
  <c r="H328" i="1"/>
  <c r="Q328" i="1"/>
  <c r="O328" i="1"/>
  <c r="M328" i="1"/>
  <c r="I29" i="2"/>
  <c r="H29" i="2"/>
  <c r="F29" i="2"/>
  <c r="G29" i="2"/>
  <c r="E29" i="2"/>
  <c r="R65" i="2"/>
  <c r="Q65" i="2"/>
  <c r="P65" i="2"/>
  <c r="N65" i="2"/>
  <c r="O65" i="2"/>
  <c r="E200" i="1"/>
  <c r="H200" i="1"/>
  <c r="G200" i="1"/>
  <c r="F200" i="1"/>
  <c r="H204" i="1"/>
  <c r="G204" i="1"/>
  <c r="F204" i="1"/>
  <c r="E204" i="1"/>
  <c r="H208" i="1"/>
  <c r="G208" i="1"/>
  <c r="F208" i="1"/>
  <c r="E208" i="1"/>
  <c r="G248" i="1"/>
  <c r="H248" i="1"/>
  <c r="F248" i="1"/>
  <c r="E248" i="1"/>
  <c r="G252" i="1"/>
  <c r="F252" i="1"/>
  <c r="E252" i="1"/>
  <c r="H252" i="1"/>
  <c r="G256" i="1"/>
  <c r="H256" i="1"/>
  <c r="F256" i="1"/>
  <c r="E256" i="1"/>
  <c r="H264" i="1"/>
  <c r="G264" i="1"/>
  <c r="F264" i="1"/>
  <c r="E264" i="1"/>
  <c r="H268" i="1"/>
  <c r="E268" i="1"/>
  <c r="G268" i="1"/>
  <c r="F268" i="1"/>
  <c r="H276" i="1"/>
  <c r="G276" i="1"/>
  <c r="F276" i="1"/>
  <c r="E276" i="1"/>
  <c r="E281" i="1"/>
  <c r="H281" i="1"/>
  <c r="G281" i="1"/>
  <c r="F281" i="1"/>
  <c r="Q286" i="1"/>
  <c r="P286" i="1"/>
  <c r="O286" i="1"/>
  <c r="N286" i="1"/>
  <c r="H292" i="1"/>
  <c r="G292" i="1"/>
  <c r="E292" i="1"/>
  <c r="F292" i="1"/>
  <c r="H300" i="1"/>
  <c r="E300" i="1"/>
  <c r="G300" i="1"/>
  <c r="F300" i="1"/>
  <c r="Q341" i="1"/>
  <c r="O341" i="1"/>
  <c r="M341" i="1"/>
  <c r="K341" i="1"/>
  <c r="H341" i="1"/>
  <c r="I15" i="2"/>
  <c r="G15" i="2"/>
  <c r="H15" i="2"/>
  <c r="F15" i="2"/>
  <c r="E15" i="2"/>
  <c r="R56" i="2"/>
  <c r="P56" i="2"/>
  <c r="O56" i="2"/>
  <c r="N56" i="2"/>
  <c r="Q56" i="2"/>
  <c r="G282" i="1"/>
  <c r="F282" i="1"/>
  <c r="E282" i="1"/>
  <c r="H282" i="1"/>
  <c r="G286" i="1"/>
  <c r="F286" i="1"/>
  <c r="E286" i="1"/>
  <c r="H286" i="1"/>
  <c r="G294" i="1"/>
  <c r="F294" i="1"/>
  <c r="E294" i="1"/>
  <c r="H294" i="1"/>
  <c r="G298" i="1"/>
  <c r="F298" i="1"/>
  <c r="E298" i="1"/>
  <c r="H298" i="1"/>
  <c r="G302" i="1"/>
  <c r="F302" i="1"/>
  <c r="E302" i="1"/>
  <c r="H302" i="1"/>
  <c r="M347" i="1"/>
  <c r="K347" i="1"/>
  <c r="H347" i="1"/>
  <c r="Q347" i="1"/>
  <c r="O347" i="1"/>
  <c r="M353" i="1"/>
  <c r="K353" i="1"/>
  <c r="Q353" i="1"/>
  <c r="O353" i="1"/>
  <c r="H353" i="1"/>
  <c r="R31" i="2"/>
  <c r="P31" i="2"/>
  <c r="O31" i="2"/>
  <c r="N31" i="2"/>
  <c r="Q31" i="2"/>
  <c r="R47" i="2"/>
  <c r="P47" i="2"/>
  <c r="Q47" i="2"/>
  <c r="O47" i="2"/>
  <c r="N47" i="2"/>
  <c r="R66" i="2"/>
  <c r="P66" i="2"/>
  <c r="Q66" i="2"/>
  <c r="O66" i="2"/>
  <c r="N66" i="2"/>
  <c r="O281" i="1"/>
  <c r="N281" i="1"/>
  <c r="Q281" i="1"/>
  <c r="P281" i="1"/>
  <c r="O285" i="1"/>
  <c r="N285" i="1"/>
  <c r="Q285" i="1"/>
  <c r="P285" i="1"/>
  <c r="O293" i="1"/>
  <c r="N293" i="1"/>
  <c r="Q293" i="1"/>
  <c r="P293" i="1"/>
  <c r="O297" i="1"/>
  <c r="N297" i="1"/>
  <c r="P297" i="1"/>
  <c r="Q297" i="1"/>
  <c r="O301" i="1"/>
  <c r="N301" i="1"/>
  <c r="Q301" i="1"/>
  <c r="P301" i="1"/>
  <c r="K327" i="1"/>
  <c r="H327" i="1"/>
  <c r="O327" i="1"/>
  <c r="M327" i="1"/>
  <c r="Q327" i="1"/>
  <c r="K331" i="1"/>
  <c r="H331" i="1"/>
  <c r="O331" i="1"/>
  <c r="M331" i="1"/>
  <c r="Q331" i="1"/>
  <c r="Q339" i="1"/>
  <c r="K339" i="1"/>
  <c r="H339" i="1"/>
  <c r="O339" i="1"/>
  <c r="M339" i="1"/>
  <c r="Q343" i="1"/>
  <c r="K343" i="1"/>
  <c r="H343" i="1"/>
  <c r="O343" i="1"/>
  <c r="M343" i="1"/>
  <c r="R15" i="2"/>
  <c r="P15" i="2"/>
  <c r="O15" i="2"/>
  <c r="N15" i="2"/>
  <c r="Q15" i="2"/>
  <c r="R21" i="2"/>
  <c r="P21" i="2"/>
  <c r="O21" i="2"/>
  <c r="N21" i="2"/>
  <c r="Q21" i="2"/>
  <c r="R23" i="2"/>
  <c r="P23" i="2"/>
  <c r="O23" i="2"/>
  <c r="N23" i="2"/>
  <c r="Q23" i="2"/>
  <c r="R25" i="2"/>
  <c r="P25" i="2"/>
  <c r="O25" i="2"/>
  <c r="N25" i="2"/>
  <c r="Q25" i="2"/>
  <c r="I62" i="2"/>
  <c r="H62" i="2"/>
  <c r="F62" i="2"/>
  <c r="G62" i="2"/>
  <c r="E62" i="2"/>
  <c r="E285" i="1"/>
  <c r="H285" i="1"/>
  <c r="G285" i="1"/>
  <c r="F285" i="1"/>
  <c r="E293" i="1"/>
  <c r="F293" i="1"/>
  <c r="G293" i="1"/>
  <c r="H293" i="1"/>
  <c r="E297" i="1"/>
  <c r="H297" i="1"/>
  <c r="G297" i="1"/>
  <c r="F297" i="1"/>
  <c r="E301" i="1"/>
  <c r="F301" i="1"/>
  <c r="G301" i="1"/>
  <c r="H301" i="1"/>
  <c r="H308" i="1"/>
  <c r="K308" i="1"/>
  <c r="O308" i="1"/>
  <c r="M308" i="1"/>
  <c r="Q308" i="1"/>
  <c r="H309" i="1"/>
  <c r="Q309" i="1"/>
  <c r="O309" i="1"/>
  <c r="M309" i="1"/>
  <c r="K309" i="1"/>
  <c r="H310" i="1"/>
  <c r="K310" i="1"/>
  <c r="O310" i="1"/>
  <c r="Q310" i="1"/>
  <c r="M310" i="1"/>
  <c r="H311" i="1"/>
  <c r="Q311" i="1"/>
  <c r="O311" i="1"/>
  <c r="M311" i="1"/>
  <c r="K311" i="1"/>
  <c r="H312" i="1"/>
  <c r="K312" i="1"/>
  <c r="O312" i="1"/>
  <c r="M312" i="1"/>
  <c r="Q312" i="1"/>
  <c r="H313" i="1"/>
  <c r="Q313" i="1"/>
  <c r="O313" i="1"/>
  <c r="M313" i="1"/>
  <c r="K313" i="1"/>
  <c r="H314" i="1"/>
  <c r="K314" i="1"/>
  <c r="O314" i="1"/>
  <c r="Q314" i="1"/>
  <c r="M314" i="1"/>
  <c r="H315" i="1"/>
  <c r="Q315" i="1"/>
  <c r="O315" i="1"/>
  <c r="M315" i="1"/>
  <c r="K315" i="1"/>
  <c r="H316" i="1"/>
  <c r="K316" i="1"/>
  <c r="O316" i="1"/>
  <c r="M316" i="1"/>
  <c r="Q316" i="1"/>
  <c r="H317" i="1"/>
  <c r="Q317" i="1"/>
  <c r="O317" i="1"/>
  <c r="M317" i="1"/>
  <c r="K317" i="1"/>
  <c r="H318" i="1"/>
  <c r="K318" i="1"/>
  <c r="O318" i="1"/>
  <c r="Q318" i="1"/>
  <c r="M318" i="1"/>
  <c r="H319" i="1"/>
  <c r="Q319" i="1"/>
  <c r="O319" i="1"/>
  <c r="M319" i="1"/>
  <c r="K319" i="1"/>
  <c r="H346" i="1"/>
  <c r="M346" i="1"/>
  <c r="K346" i="1"/>
  <c r="Q346" i="1"/>
  <c r="O346" i="1"/>
  <c r="M352" i="1"/>
  <c r="K352" i="1"/>
  <c r="H352" i="1"/>
  <c r="Q352" i="1"/>
  <c r="O352" i="1"/>
  <c r="M356" i="1"/>
  <c r="K356" i="1"/>
  <c r="H356" i="1"/>
  <c r="Q356" i="1"/>
  <c r="O356" i="1"/>
  <c r="I40" i="2"/>
  <c r="H40" i="2"/>
  <c r="F40" i="2"/>
  <c r="E40" i="2"/>
  <c r="G40" i="2"/>
  <c r="R57" i="2"/>
  <c r="Q57" i="2"/>
  <c r="P57" i="2"/>
  <c r="N57" i="2"/>
  <c r="O57" i="2"/>
  <c r="R73" i="2"/>
  <c r="Q73" i="2"/>
  <c r="P73" i="2"/>
  <c r="N73" i="2"/>
  <c r="O73" i="2"/>
  <c r="Q280" i="1"/>
  <c r="P280" i="1"/>
  <c r="O280" i="1"/>
  <c r="N280" i="1"/>
  <c r="Q284" i="1"/>
  <c r="P284" i="1"/>
  <c r="O284" i="1"/>
  <c r="N284" i="1"/>
  <c r="Q292" i="1"/>
  <c r="P292" i="1"/>
  <c r="O292" i="1"/>
  <c r="N292" i="1"/>
  <c r="N296" i="1"/>
  <c r="Q296" i="1"/>
  <c r="O296" i="1"/>
  <c r="P296" i="1"/>
  <c r="Q300" i="1"/>
  <c r="P300" i="1"/>
  <c r="O300" i="1"/>
  <c r="N300" i="1"/>
  <c r="K326" i="1"/>
  <c r="H326" i="1"/>
  <c r="M326" i="1"/>
  <c r="O326" i="1"/>
  <c r="Q326" i="1"/>
  <c r="K330" i="1"/>
  <c r="H330" i="1"/>
  <c r="Q330" i="1"/>
  <c r="O330" i="1"/>
  <c r="M330" i="1"/>
  <c r="Q338" i="1"/>
  <c r="K338" i="1"/>
  <c r="H338" i="1"/>
  <c r="O338" i="1"/>
  <c r="M338" i="1"/>
  <c r="Q342" i="1"/>
  <c r="O342" i="1"/>
  <c r="M342" i="1"/>
  <c r="K342" i="1"/>
  <c r="H342" i="1"/>
  <c r="I17" i="2"/>
  <c r="G17" i="2"/>
  <c r="H17" i="2"/>
  <c r="F17" i="2"/>
  <c r="E17" i="2"/>
  <c r="R32" i="2"/>
  <c r="Q32" i="2"/>
  <c r="P32" i="2"/>
  <c r="N32" i="2"/>
  <c r="O32" i="2"/>
  <c r="R64" i="2"/>
  <c r="P64" i="2"/>
  <c r="O64" i="2"/>
  <c r="N64" i="2"/>
  <c r="Q64" i="2"/>
  <c r="M357" i="1"/>
  <c r="K357" i="1"/>
  <c r="Q357" i="1"/>
  <c r="O357" i="1"/>
  <c r="H357" i="1"/>
  <c r="M358" i="1"/>
  <c r="K358" i="1"/>
  <c r="H358" i="1"/>
  <c r="Q358" i="1"/>
  <c r="O358" i="1"/>
  <c r="M359" i="1"/>
  <c r="K359" i="1"/>
  <c r="H359" i="1"/>
  <c r="Q359" i="1"/>
  <c r="O359" i="1"/>
  <c r="M360" i="1"/>
  <c r="K360" i="1"/>
  <c r="H360" i="1"/>
  <c r="O360" i="1"/>
  <c r="Q360" i="1"/>
  <c r="M361" i="1"/>
  <c r="K361" i="1"/>
  <c r="H361" i="1"/>
  <c r="Q361" i="1"/>
  <c r="O361" i="1"/>
  <c r="M362" i="1"/>
  <c r="K362" i="1"/>
  <c r="H362" i="1"/>
  <c r="Q362" i="1"/>
  <c r="O362" i="1"/>
  <c r="G7" i="2"/>
  <c r="F7" i="2"/>
  <c r="E7" i="2"/>
  <c r="I7" i="2"/>
  <c r="H7" i="2"/>
  <c r="P7" i="2"/>
  <c r="O7" i="2"/>
  <c r="N7" i="2"/>
  <c r="R7" i="2"/>
  <c r="Q7" i="2"/>
  <c r="G8" i="2"/>
  <c r="F8" i="2"/>
  <c r="E8" i="2"/>
  <c r="I8" i="2"/>
  <c r="H8" i="2"/>
  <c r="P8" i="2"/>
  <c r="O8" i="2"/>
  <c r="N8" i="2"/>
  <c r="Q8" i="2"/>
  <c r="R8" i="2"/>
  <c r="G9" i="2"/>
  <c r="F9" i="2"/>
  <c r="E9" i="2"/>
  <c r="I9" i="2"/>
  <c r="H9" i="2"/>
  <c r="P9" i="2"/>
  <c r="O9" i="2"/>
  <c r="N9" i="2"/>
  <c r="R9" i="2"/>
  <c r="Q9" i="2"/>
  <c r="G13" i="2"/>
  <c r="F13" i="2"/>
  <c r="E13" i="2"/>
  <c r="I13" i="2"/>
  <c r="H13" i="2"/>
  <c r="P13" i="2"/>
  <c r="O13" i="2"/>
  <c r="N13" i="2"/>
  <c r="R13" i="2"/>
  <c r="Q13" i="2"/>
  <c r="G14" i="2"/>
  <c r="F14" i="2"/>
  <c r="E14" i="2"/>
  <c r="I14" i="2"/>
  <c r="H14" i="2"/>
  <c r="R14" i="2"/>
  <c r="P14" i="2"/>
  <c r="Q14" i="2"/>
  <c r="O14" i="2"/>
  <c r="N14" i="2"/>
  <c r="R16" i="2"/>
  <c r="P16" i="2"/>
  <c r="Q16" i="2"/>
  <c r="O16" i="2"/>
  <c r="N16" i="2"/>
  <c r="R18" i="2"/>
  <c r="P18" i="2"/>
  <c r="Q18" i="2"/>
  <c r="O18" i="2"/>
  <c r="N18" i="2"/>
  <c r="I20" i="2"/>
  <c r="G20" i="2"/>
  <c r="H20" i="2"/>
  <c r="F20" i="2"/>
  <c r="E20" i="2"/>
  <c r="I21" i="2"/>
  <c r="G21" i="2"/>
  <c r="H21" i="2"/>
  <c r="F21" i="2"/>
  <c r="E21" i="2"/>
  <c r="I22" i="2"/>
  <c r="G22" i="2"/>
  <c r="H22" i="2"/>
  <c r="F22" i="2"/>
  <c r="E22" i="2"/>
  <c r="I23" i="2"/>
  <c r="G23" i="2"/>
  <c r="H23" i="2"/>
  <c r="F23" i="2"/>
  <c r="E23" i="2"/>
  <c r="I24" i="2"/>
  <c r="G24" i="2"/>
  <c r="H24" i="2"/>
  <c r="F24" i="2"/>
  <c r="E24" i="2"/>
  <c r="I25" i="2"/>
  <c r="G25" i="2"/>
  <c r="H25" i="2"/>
  <c r="F25" i="2"/>
  <c r="E25" i="2"/>
  <c r="R29" i="2"/>
  <c r="P29" i="2"/>
  <c r="Q29" i="2"/>
  <c r="O29" i="2"/>
  <c r="N29" i="2"/>
  <c r="R40" i="2"/>
  <c r="P40" i="2"/>
  <c r="Q40" i="2"/>
  <c r="O40" i="2"/>
  <c r="N40" i="2"/>
  <c r="R54" i="2"/>
  <c r="P54" i="2"/>
  <c r="Q54" i="2"/>
  <c r="O54" i="2"/>
  <c r="N54" i="2"/>
  <c r="R62" i="2"/>
  <c r="P62" i="2"/>
  <c r="Q62" i="2"/>
  <c r="O62" i="2"/>
  <c r="N62" i="2"/>
  <c r="R70" i="2"/>
  <c r="P70" i="2"/>
  <c r="Q70" i="2"/>
  <c r="O70" i="2"/>
  <c r="N70" i="2"/>
  <c r="I33" i="2"/>
  <c r="H33" i="2"/>
  <c r="F33" i="2"/>
  <c r="G33" i="2"/>
  <c r="E33" i="2"/>
  <c r="I47" i="2"/>
  <c r="H47" i="2"/>
  <c r="F47" i="2"/>
  <c r="G47" i="2"/>
  <c r="E47" i="2"/>
  <c r="I58" i="2"/>
  <c r="H58" i="2"/>
  <c r="F58" i="2"/>
  <c r="G58" i="2"/>
  <c r="E58" i="2"/>
  <c r="I66" i="2"/>
  <c r="H66" i="2"/>
  <c r="F66" i="2"/>
  <c r="G66" i="2"/>
  <c r="E66" i="2"/>
  <c r="I77" i="2"/>
  <c r="H77" i="2"/>
  <c r="F77" i="2"/>
  <c r="G77" i="2"/>
  <c r="E77" i="2"/>
  <c r="I16" i="2"/>
  <c r="G16" i="2"/>
  <c r="E16" i="2"/>
  <c r="H16" i="2"/>
  <c r="F16" i="2"/>
  <c r="I18" i="2"/>
  <c r="G18" i="2"/>
  <c r="E18" i="2"/>
  <c r="H18" i="2"/>
  <c r="F18" i="2"/>
  <c r="R28" i="2"/>
  <c r="Q28" i="2"/>
  <c r="P28" i="2"/>
  <c r="N28" i="2"/>
  <c r="O28" i="2"/>
  <c r="R36" i="2"/>
  <c r="Q36" i="2"/>
  <c r="P36" i="2"/>
  <c r="N36" i="2"/>
  <c r="O36" i="2"/>
  <c r="R53" i="2"/>
  <c r="Q53" i="2"/>
  <c r="P53" i="2"/>
  <c r="N53" i="2"/>
  <c r="O53" i="2"/>
  <c r="R61" i="2"/>
  <c r="Q61" i="2"/>
  <c r="P61" i="2"/>
  <c r="N61" i="2"/>
  <c r="O61" i="2"/>
  <c r="R69" i="2"/>
  <c r="Q69" i="2"/>
  <c r="P69" i="2"/>
  <c r="N69" i="2"/>
  <c r="O69" i="2"/>
  <c r="R19" i="2"/>
  <c r="P19" i="2"/>
  <c r="Q19" i="2"/>
  <c r="O19" i="2"/>
  <c r="N19" i="2"/>
  <c r="R27" i="2"/>
  <c r="P27" i="2"/>
  <c r="O27" i="2"/>
  <c r="N27" i="2"/>
  <c r="Q27" i="2"/>
  <c r="R35" i="2"/>
  <c r="P35" i="2"/>
  <c r="O35" i="2"/>
  <c r="N35" i="2"/>
  <c r="Q35" i="2"/>
  <c r="R52" i="2"/>
  <c r="P52" i="2"/>
  <c r="O52" i="2"/>
  <c r="N52" i="2"/>
  <c r="Q52" i="2"/>
  <c r="R60" i="2"/>
  <c r="P60" i="2"/>
  <c r="O60" i="2"/>
  <c r="N60" i="2"/>
  <c r="Q60" i="2"/>
  <c r="R68" i="2"/>
  <c r="P68" i="2"/>
  <c r="O68" i="2"/>
  <c r="N68" i="2"/>
  <c r="Q68" i="2"/>
  <c r="I28" i="2"/>
  <c r="H28" i="2"/>
  <c r="G28" i="2"/>
  <c r="F28" i="2"/>
  <c r="E28" i="2"/>
  <c r="I32" i="2"/>
  <c r="H32" i="2"/>
  <c r="G32" i="2"/>
  <c r="F32" i="2"/>
  <c r="E32" i="2"/>
  <c r="I36" i="2"/>
  <c r="H36" i="2"/>
  <c r="G36" i="2"/>
  <c r="F36" i="2"/>
  <c r="E36" i="2"/>
  <c r="I46" i="2"/>
  <c r="H46" i="2"/>
  <c r="G46" i="2"/>
  <c r="F46" i="2"/>
  <c r="E46" i="2"/>
  <c r="I53" i="2"/>
  <c r="H53" i="2"/>
  <c r="G53" i="2"/>
  <c r="F53" i="2"/>
  <c r="E53" i="2"/>
  <c r="I57" i="2"/>
  <c r="H57" i="2"/>
  <c r="G57" i="2"/>
  <c r="F57" i="2"/>
  <c r="E57" i="2"/>
  <c r="I61" i="2"/>
  <c r="H61" i="2"/>
  <c r="G61" i="2"/>
  <c r="F61" i="2"/>
  <c r="E61" i="2"/>
  <c r="I65" i="2"/>
  <c r="H65" i="2"/>
  <c r="G65" i="2"/>
  <c r="F65" i="2"/>
  <c r="E65" i="2"/>
  <c r="I69" i="2"/>
  <c r="H69" i="2"/>
  <c r="G69" i="2"/>
  <c r="F69" i="2"/>
  <c r="E69" i="2"/>
  <c r="I73" i="2"/>
  <c r="H73" i="2"/>
  <c r="G73" i="2"/>
  <c r="F73" i="2"/>
  <c r="E73" i="2"/>
  <c r="R79" i="2"/>
  <c r="Q79" i="2"/>
  <c r="P79" i="2"/>
  <c r="O79" i="2"/>
  <c r="N79" i="2"/>
  <c r="I27" i="2"/>
  <c r="F27" i="2"/>
  <c r="E27" i="2"/>
  <c r="H27" i="2"/>
  <c r="G27" i="2"/>
  <c r="I31" i="2"/>
  <c r="F31" i="2"/>
  <c r="E31" i="2"/>
  <c r="G31" i="2"/>
  <c r="H31" i="2"/>
  <c r="I35" i="2"/>
  <c r="F35" i="2"/>
  <c r="E35" i="2"/>
  <c r="H35" i="2"/>
  <c r="G35" i="2"/>
  <c r="I42" i="2"/>
  <c r="F42" i="2"/>
  <c r="E42" i="2"/>
  <c r="H42" i="2"/>
  <c r="G42" i="2"/>
  <c r="I52" i="2"/>
  <c r="F52" i="2"/>
  <c r="E52" i="2"/>
  <c r="H52" i="2"/>
  <c r="G52" i="2"/>
  <c r="I56" i="2"/>
  <c r="F56" i="2"/>
  <c r="E56" i="2"/>
  <c r="H56" i="2"/>
  <c r="G56" i="2"/>
  <c r="I60" i="2"/>
  <c r="F60" i="2"/>
  <c r="E60" i="2"/>
  <c r="H60" i="2"/>
  <c r="G60" i="2"/>
  <c r="I64" i="2"/>
  <c r="F64" i="2"/>
  <c r="E64" i="2"/>
  <c r="H64" i="2"/>
  <c r="G64" i="2"/>
  <c r="I68" i="2"/>
  <c r="F68" i="2"/>
  <c r="E68" i="2"/>
  <c r="H68" i="2"/>
  <c r="G68" i="2"/>
  <c r="I72" i="2"/>
  <c r="F72" i="2"/>
  <c r="E72" i="2"/>
  <c r="H72" i="2"/>
  <c r="G72" i="2"/>
  <c r="I79" i="2"/>
  <c r="F79" i="2"/>
  <c r="E79" i="2"/>
  <c r="H79" i="2"/>
  <c r="G79" i="2"/>
  <c r="R26" i="2"/>
  <c r="N26" i="2"/>
  <c r="Q26" i="2"/>
  <c r="P26" i="2"/>
  <c r="O26" i="2"/>
  <c r="R30" i="2"/>
  <c r="N30" i="2"/>
  <c r="Q30" i="2"/>
  <c r="P30" i="2"/>
  <c r="O30" i="2"/>
  <c r="R34" i="2"/>
  <c r="N34" i="2"/>
  <c r="Q34" i="2"/>
  <c r="P34" i="2"/>
  <c r="O34" i="2"/>
  <c r="R41" i="2"/>
  <c r="N41" i="2"/>
  <c r="Q41" i="2"/>
  <c r="P41" i="2"/>
  <c r="O41" i="2"/>
  <c r="R48" i="2"/>
  <c r="N48" i="2"/>
  <c r="Q48" i="2"/>
  <c r="P48" i="2"/>
  <c r="O48" i="2"/>
  <c r="R55" i="2"/>
  <c r="N55" i="2"/>
  <c r="Q55" i="2"/>
  <c r="P55" i="2"/>
  <c r="O55" i="2"/>
  <c r="R59" i="2"/>
  <c r="N59" i="2"/>
  <c r="Q59" i="2"/>
  <c r="P59" i="2"/>
  <c r="O59" i="2"/>
  <c r="R63" i="2"/>
  <c r="N63" i="2"/>
  <c r="Q63" i="2"/>
  <c r="P63" i="2"/>
  <c r="O63" i="2"/>
  <c r="R67" i="2"/>
  <c r="N67" i="2"/>
  <c r="Q67" i="2"/>
  <c r="P67" i="2"/>
  <c r="O67" i="2"/>
  <c r="R71" i="2"/>
  <c r="N71" i="2"/>
  <c r="Q71" i="2"/>
  <c r="P71" i="2"/>
  <c r="O71" i="2"/>
  <c r="R78" i="2"/>
  <c r="N78" i="2"/>
  <c r="Q78" i="2"/>
  <c r="P78" i="2"/>
  <c r="O78" i="2"/>
  <c r="I26" i="2"/>
  <c r="H26" i="2"/>
  <c r="G26" i="2"/>
  <c r="F26" i="2"/>
  <c r="E26" i="2"/>
  <c r="I30" i="2"/>
  <c r="H30" i="2"/>
  <c r="G30" i="2"/>
  <c r="F30" i="2"/>
  <c r="E30" i="2"/>
  <c r="I34" i="2"/>
  <c r="H34" i="2"/>
  <c r="G34" i="2"/>
  <c r="F34" i="2"/>
  <c r="E34" i="2"/>
  <c r="I41" i="2"/>
  <c r="H41" i="2"/>
  <c r="G41" i="2"/>
  <c r="F41" i="2"/>
  <c r="E41" i="2"/>
  <c r="I48" i="2"/>
  <c r="H48" i="2"/>
  <c r="G48" i="2"/>
  <c r="F48" i="2"/>
  <c r="E48" i="2"/>
  <c r="I55" i="2"/>
  <c r="H55" i="2"/>
  <c r="G55" i="2"/>
  <c r="F55" i="2"/>
  <c r="E55" i="2"/>
  <c r="I59" i="2"/>
  <c r="H59" i="2"/>
  <c r="G59" i="2"/>
  <c r="F59" i="2"/>
  <c r="E59" i="2"/>
  <c r="I63" i="2"/>
  <c r="H63" i="2"/>
  <c r="G63" i="2"/>
  <c r="F63" i="2"/>
  <c r="E63" i="2"/>
  <c r="I67" i="2"/>
  <c r="H67" i="2"/>
  <c r="G67" i="2"/>
  <c r="F67" i="2"/>
  <c r="E67" i="2"/>
  <c r="I71" i="2"/>
  <c r="H71" i="2"/>
  <c r="G71" i="2"/>
  <c r="F71" i="2"/>
  <c r="E71" i="2"/>
  <c r="I78" i="2"/>
  <c r="H78" i="2"/>
  <c r="G78" i="2"/>
  <c r="F78" i="2"/>
  <c r="E78" i="2"/>
  <c r="P201" i="1" l="1"/>
  <c r="O201" i="1"/>
  <c r="Q201" i="1"/>
  <c r="N201" i="1"/>
  <c r="N192" i="1"/>
  <c r="P192" i="1"/>
  <c r="O192" i="1"/>
  <c r="Q192" i="1"/>
  <c r="N188" i="1"/>
  <c r="Q188" i="1"/>
  <c r="P188" i="1"/>
  <c r="O188" i="1"/>
  <c r="P193" i="1"/>
  <c r="O193" i="1"/>
  <c r="N193" i="1"/>
  <c r="Q193" i="1"/>
  <c r="P189" i="1"/>
  <c r="O189" i="1"/>
  <c r="N189" i="1"/>
  <c r="Q189" i="1"/>
  <c r="P185" i="1"/>
  <c r="O185" i="1"/>
  <c r="Q185" i="1"/>
  <c r="N185" i="1"/>
  <c r="N208" i="1"/>
  <c r="O208" i="1"/>
  <c r="P208" i="1"/>
  <c r="Q208" i="1"/>
  <c r="N204" i="1"/>
  <c r="Q204" i="1"/>
  <c r="O204" i="1"/>
  <c r="P204" i="1"/>
  <c r="P203" i="1"/>
  <c r="Q203" i="1"/>
  <c r="O203" i="1"/>
  <c r="N203" i="1"/>
  <c r="Q195" i="1"/>
  <c r="P195" i="1"/>
  <c r="O195" i="1"/>
  <c r="N195" i="1"/>
  <c r="P205" i="1"/>
  <c r="O205" i="1"/>
  <c r="Q205" i="1"/>
  <c r="N205" i="1"/>
  <c r="N200" i="1"/>
  <c r="P200" i="1"/>
  <c r="Q200" i="1"/>
  <c r="O200" i="1"/>
  <c r="Q187" i="1"/>
  <c r="N187" i="1"/>
  <c r="P187" i="1"/>
  <c r="O187" i="1"/>
  <c r="Q194" i="1"/>
  <c r="P194" i="1"/>
  <c r="O194" i="1"/>
  <c r="N194" i="1"/>
  <c r="Q191" i="1"/>
  <c r="P191" i="1"/>
  <c r="O191" i="1"/>
  <c r="N191" i="1"/>
  <c r="Q206" i="1"/>
  <c r="P206" i="1"/>
  <c r="N206" i="1"/>
  <c r="O206" i="1"/>
  <c r="Q202" i="1"/>
  <c r="N202" i="1"/>
  <c r="P202" i="1"/>
  <c r="O202" i="1"/>
  <c r="Q190" i="1"/>
  <c r="P190" i="1"/>
  <c r="O190" i="1"/>
  <c r="N190" i="1"/>
  <c r="Q186" i="1"/>
  <c r="N186" i="1"/>
  <c r="P186" i="1"/>
  <c r="O186" i="1"/>
  <c r="P209" i="1"/>
  <c r="O209" i="1"/>
  <c r="Q209" i="1"/>
  <c r="N209" i="1"/>
  <c r="Q207" i="1"/>
  <c r="N207" i="1"/>
  <c r="P207" i="1"/>
  <c r="O207" i="1"/>
  <c r="N184" i="1"/>
  <c r="Q184" i="1"/>
  <c r="P184" i="1"/>
  <c r="O184" i="1"/>
  <c r="H136" i="1"/>
  <c r="F136" i="1"/>
  <c r="L180" i="1"/>
  <c r="H149" i="1"/>
  <c r="F149" i="1"/>
  <c r="H144" i="1"/>
  <c r="F144" i="1"/>
  <c r="F68" i="1"/>
  <c r="E68" i="1"/>
  <c r="I68" i="1"/>
  <c r="H68" i="1"/>
  <c r="G68" i="1"/>
  <c r="H162" i="1"/>
  <c r="F162" i="1"/>
  <c r="Q136" i="1"/>
  <c r="O136" i="1"/>
  <c r="Q130" i="1"/>
  <c r="O130" i="1"/>
  <c r="H128" i="1"/>
  <c r="F128" i="1"/>
  <c r="Q128" i="1"/>
  <c r="O128" i="1"/>
  <c r="O178" i="1"/>
  <c r="Q178" i="1"/>
  <c r="O174" i="1"/>
  <c r="Q174" i="1"/>
  <c r="H164" i="1"/>
  <c r="F164" i="1"/>
  <c r="K180" i="1"/>
  <c r="E180" i="1"/>
  <c r="I124" i="1"/>
  <c r="D180" i="1"/>
  <c r="H124" i="1"/>
  <c r="G124" i="1"/>
  <c r="F124" i="1"/>
  <c r="E124" i="1"/>
  <c r="H54" i="1"/>
  <c r="G54" i="1"/>
  <c r="E54" i="1"/>
  <c r="F54" i="1"/>
  <c r="I54" i="1"/>
  <c r="Q159" i="1"/>
  <c r="O159" i="1"/>
  <c r="Q54" i="1"/>
  <c r="P54" i="1"/>
  <c r="N54" i="1"/>
  <c r="R54" i="1"/>
  <c r="O54" i="1"/>
  <c r="Q158" i="1"/>
  <c r="O158" i="1"/>
  <c r="L166" i="1"/>
  <c r="O145" i="1"/>
  <c r="Q145" i="1"/>
  <c r="H155" i="1"/>
  <c r="F155" i="1"/>
  <c r="H186" i="1"/>
  <c r="G186" i="1"/>
  <c r="E186" i="1"/>
  <c r="F186" i="1"/>
  <c r="Q150" i="1"/>
  <c r="O150" i="1"/>
  <c r="H152" i="1"/>
  <c r="F152" i="1"/>
  <c r="F188" i="1"/>
  <c r="E188" i="1"/>
  <c r="H188" i="1"/>
  <c r="G188" i="1"/>
  <c r="Q146" i="1"/>
  <c r="O146" i="1"/>
  <c r="O157" i="1"/>
  <c r="Q157" i="1"/>
  <c r="F193" i="1"/>
  <c r="E193" i="1"/>
  <c r="H193" i="1"/>
  <c r="G193" i="1"/>
  <c r="Q135" i="1"/>
  <c r="O135" i="1"/>
  <c r="Q134" i="1"/>
  <c r="O134" i="1"/>
  <c r="H133" i="1"/>
  <c r="F133" i="1"/>
  <c r="F185" i="1"/>
  <c r="E185" i="1"/>
  <c r="H185" i="1"/>
  <c r="G185" i="1"/>
  <c r="Q176" i="1"/>
  <c r="O176" i="1"/>
  <c r="Q172" i="1"/>
  <c r="O172" i="1"/>
  <c r="O170" i="1"/>
  <c r="Q170" i="1"/>
  <c r="H163" i="1"/>
  <c r="F163" i="1"/>
  <c r="H161" i="1"/>
  <c r="F161" i="1"/>
  <c r="H175" i="1"/>
  <c r="F175" i="1"/>
  <c r="E166" i="1"/>
  <c r="D166" i="1"/>
  <c r="I110" i="1"/>
  <c r="H110" i="1"/>
  <c r="G110" i="1"/>
  <c r="F110" i="1"/>
  <c r="E110" i="1"/>
  <c r="H170" i="1"/>
  <c r="F170" i="1"/>
  <c r="Q155" i="1"/>
  <c r="O155" i="1"/>
  <c r="F176" i="1"/>
  <c r="H176" i="1"/>
  <c r="H151" i="1"/>
  <c r="F151" i="1"/>
  <c r="H179" i="1"/>
  <c r="F179" i="1"/>
  <c r="H153" i="1"/>
  <c r="F153" i="1"/>
  <c r="Q138" i="1"/>
  <c r="O138" i="1"/>
  <c r="H138" i="1"/>
  <c r="F138" i="1"/>
  <c r="O137" i="1"/>
  <c r="Q137" i="1"/>
  <c r="H190" i="1"/>
  <c r="G190" i="1"/>
  <c r="F190" i="1"/>
  <c r="E190" i="1"/>
  <c r="Q133" i="1"/>
  <c r="O133" i="1"/>
  <c r="H132" i="1"/>
  <c r="F132" i="1"/>
  <c r="O129" i="1"/>
  <c r="Q129" i="1"/>
  <c r="H172" i="1"/>
  <c r="F172" i="1"/>
  <c r="Q156" i="1"/>
  <c r="O156" i="1"/>
  <c r="Q152" i="1"/>
  <c r="O152" i="1"/>
  <c r="O161" i="1"/>
  <c r="Q161" i="1"/>
  <c r="Q151" i="1"/>
  <c r="O151" i="1"/>
  <c r="N166" i="1"/>
  <c r="R110" i="1"/>
  <c r="M166" i="1"/>
  <c r="Q110" i="1"/>
  <c r="O110" i="1"/>
  <c r="P110" i="1"/>
  <c r="N110" i="1"/>
  <c r="O149" i="1"/>
  <c r="Q149" i="1"/>
  <c r="O68" i="1"/>
  <c r="N68" i="1"/>
  <c r="Q68" i="1"/>
  <c r="P68" i="1"/>
  <c r="R68" i="1"/>
  <c r="I27" i="1"/>
  <c r="G27" i="1"/>
  <c r="H27" i="1"/>
  <c r="F27" i="1"/>
  <c r="E27" i="1"/>
  <c r="E192" i="1"/>
  <c r="G192" i="1"/>
  <c r="F192" i="1"/>
  <c r="H192" i="1"/>
  <c r="Q160" i="1"/>
  <c r="O160" i="1"/>
  <c r="H194" i="1"/>
  <c r="G194" i="1"/>
  <c r="F194" i="1"/>
  <c r="E194" i="1"/>
  <c r="H134" i="1"/>
  <c r="F134" i="1"/>
  <c r="H130" i="1"/>
  <c r="F130" i="1"/>
  <c r="H184" i="1"/>
  <c r="G184" i="1"/>
  <c r="F184" i="1"/>
  <c r="E184" i="1"/>
  <c r="Q177" i="1"/>
  <c r="O177" i="1"/>
  <c r="Q173" i="1"/>
  <c r="O173" i="1"/>
  <c r="R124" i="1"/>
  <c r="Q124" i="1"/>
  <c r="N180" i="1"/>
  <c r="P124" i="1"/>
  <c r="M180" i="1"/>
  <c r="O124" i="1"/>
  <c r="N124" i="1"/>
  <c r="Q144" i="1"/>
  <c r="O144" i="1"/>
  <c r="H160" i="1"/>
  <c r="F160" i="1"/>
  <c r="F154" i="1"/>
  <c r="H154" i="1"/>
  <c r="N148" i="1"/>
  <c r="M148" i="1"/>
  <c r="R92" i="1"/>
  <c r="P92" i="1"/>
  <c r="N92" i="1"/>
  <c r="Q92" i="1"/>
  <c r="O92" i="1"/>
  <c r="H159" i="1"/>
  <c r="F159" i="1"/>
  <c r="H158" i="1"/>
  <c r="F158" i="1"/>
  <c r="C148" i="1"/>
  <c r="F139" i="1"/>
  <c r="H139" i="1"/>
  <c r="F191" i="1"/>
  <c r="E191" i="1"/>
  <c r="H191" i="1"/>
  <c r="G191" i="1"/>
  <c r="F189" i="1"/>
  <c r="E189" i="1"/>
  <c r="H189" i="1"/>
  <c r="G189" i="1"/>
  <c r="H187" i="1"/>
  <c r="G187" i="1"/>
  <c r="F187" i="1"/>
  <c r="E187" i="1"/>
  <c r="H129" i="1"/>
  <c r="F129" i="1"/>
  <c r="Q171" i="1"/>
  <c r="O171" i="1"/>
  <c r="F150" i="1"/>
  <c r="H150" i="1"/>
  <c r="F146" i="1"/>
  <c r="H146" i="1"/>
  <c r="H178" i="1"/>
  <c r="F178" i="1"/>
  <c r="Q164" i="1"/>
  <c r="O164" i="1"/>
  <c r="Q147" i="1"/>
  <c r="O147" i="1"/>
  <c r="H171" i="1"/>
  <c r="F171" i="1"/>
  <c r="H174" i="1"/>
  <c r="F174" i="1"/>
  <c r="O153" i="1"/>
  <c r="Q153" i="1"/>
  <c r="H147" i="1"/>
  <c r="F147" i="1"/>
  <c r="H177" i="1"/>
  <c r="F177" i="1"/>
  <c r="Q163" i="1"/>
  <c r="O163" i="1"/>
  <c r="H145" i="1"/>
  <c r="F145" i="1"/>
  <c r="Q132" i="1"/>
  <c r="O132" i="1"/>
  <c r="E148" i="1"/>
  <c r="D148" i="1"/>
  <c r="I92" i="1"/>
  <c r="G92" i="1"/>
  <c r="H92" i="1"/>
  <c r="E92" i="1"/>
  <c r="F92" i="1"/>
  <c r="Q162" i="1"/>
  <c r="O162" i="1"/>
  <c r="Q139" i="1"/>
  <c r="O139" i="1"/>
  <c r="E195" i="1"/>
  <c r="H195" i="1"/>
  <c r="G195" i="1"/>
  <c r="F195" i="1"/>
  <c r="H137" i="1"/>
  <c r="F137" i="1"/>
  <c r="F135" i="1"/>
  <c r="H135" i="1"/>
  <c r="Q131" i="1"/>
  <c r="O131" i="1"/>
  <c r="F131" i="1"/>
  <c r="H131" i="1"/>
  <c r="Q179" i="1"/>
  <c r="O179" i="1"/>
  <c r="Q175" i="1"/>
  <c r="O175" i="1"/>
  <c r="H165" i="1"/>
  <c r="F165" i="1"/>
  <c r="H157" i="1"/>
  <c r="F157" i="1"/>
  <c r="Q154" i="1"/>
  <c r="O154" i="1"/>
  <c r="O165" i="1"/>
  <c r="Q165" i="1"/>
  <c r="H156" i="1"/>
  <c r="F156" i="1"/>
  <c r="R27" i="1"/>
  <c r="P27" i="1"/>
  <c r="N27" i="1"/>
  <c r="Q27" i="1"/>
  <c r="O27" i="1"/>
  <c r="H173" i="1"/>
  <c r="F173" i="1"/>
  <c r="Q210" i="1" l="1"/>
  <c r="N210" i="1"/>
  <c r="O210" i="1"/>
  <c r="P210" i="1"/>
  <c r="Q148" i="1"/>
  <c r="O148" i="1"/>
  <c r="F180" i="1"/>
  <c r="H180" i="1"/>
  <c r="H148" i="1"/>
  <c r="F148" i="1"/>
  <c r="Q180" i="1"/>
  <c r="O180" i="1"/>
  <c r="H166" i="1"/>
  <c r="F166" i="1"/>
  <c r="Q166" i="1"/>
  <c r="O166" i="1"/>
</calcChain>
</file>

<file path=xl/sharedStrings.xml><?xml version="1.0" encoding="utf-8"?>
<sst xmlns="http://schemas.openxmlformats.org/spreadsheetml/2006/main" count="624" uniqueCount="118">
  <si>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</si>
  <si>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</si>
  <si>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</si>
  <si>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Viajeros entrados en establecimientos alojativos (hoteles y apartamentos)</t>
  </si>
  <si>
    <t>var 22/21</t>
  </si>
  <si>
    <t>var 22/19</t>
  </si>
  <si>
    <t>dif 22-21</t>
  </si>
  <si>
    <t>dif 22-19</t>
  </si>
  <si>
    <t>Total (hotel + apartamento)</t>
  </si>
  <si>
    <t>Hoteles</t>
  </si>
  <si>
    <t>5 estrellas</t>
  </si>
  <si>
    <t>4 estrellas</t>
  </si>
  <si>
    <t>3 estrellas</t>
  </si>
  <si>
    <t>2 estrellas</t>
  </si>
  <si>
    <t>1 estrella</t>
  </si>
  <si>
    <t>Apartamentos</t>
  </si>
  <si>
    <t>4, 5 estrellas</t>
  </si>
  <si>
    <t>nd: dato no disponible ya que en algunos meses no se ha publicado el dato desagregado por tipología y categoría alojativa</t>
  </si>
  <si>
    <t>Viajeros entrados según lugar de residencia</t>
  </si>
  <si>
    <t>Total lugares de residencia</t>
  </si>
  <si>
    <t>Total residentes en España</t>
  </si>
  <si>
    <t>Canarias</t>
  </si>
  <si>
    <t>Residentes en Tenerife</t>
  </si>
  <si>
    <t>Resto Canarias</t>
  </si>
  <si>
    <t>Resto de España</t>
  </si>
  <si>
    <t>Total residentes en el extranjero</t>
  </si>
  <si>
    <t>Alemania</t>
  </si>
  <si>
    <t>Austria</t>
  </si>
  <si>
    <t>Canada</t>
  </si>
  <si>
    <t>Dinamarca</t>
  </si>
  <si>
    <t>Estados Unidos</t>
  </si>
  <si>
    <t>Finlandia</t>
  </si>
  <si>
    <t>Luxemburgo</t>
  </si>
  <si>
    <t>Gran Bretaña</t>
  </si>
  <si>
    <t>Francia</t>
  </si>
  <si>
    <t>Holanda</t>
  </si>
  <si>
    <t>Bélgica</t>
  </si>
  <si>
    <t>Irlanda</t>
  </si>
  <si>
    <t>Islandia</t>
  </si>
  <si>
    <t>Italia</t>
  </si>
  <si>
    <t>Noruega</t>
  </si>
  <si>
    <t>Suecia</t>
  </si>
  <si>
    <t>República Checa</t>
  </si>
  <si>
    <t>Hungría</t>
  </si>
  <si>
    <t>Portugal</t>
  </si>
  <si>
    <t>Lituania</t>
  </si>
  <si>
    <t>Rumanía</t>
  </si>
  <si>
    <t>Polonia</t>
  </si>
  <si>
    <t>Suiza</t>
  </si>
  <si>
    <t>Rusia</t>
  </si>
  <si>
    <t>Otros países</t>
  </si>
  <si>
    <t>Viajeros entrados según municipio de alojamiento</t>
  </si>
  <si>
    <t>Total municipios de alojamiento</t>
  </si>
  <si>
    <t>Adeje</t>
  </si>
  <si>
    <t>Arona</t>
  </si>
  <si>
    <t>Granadilla de Abona</t>
  </si>
  <si>
    <t>Puerto de la Cruz</t>
  </si>
  <si>
    <t>San Miguel de Abona</t>
  </si>
  <si>
    <t>Santa Cruz de Tenerife</t>
  </si>
  <si>
    <t>San Cristóbal de La Laguna</t>
  </si>
  <si>
    <t>Santiago del Teide</t>
  </si>
  <si>
    <t>Guía de Isora</t>
  </si>
  <si>
    <t>Resto de municipios de Tenerife</t>
  </si>
  <si>
    <t>Pernoctaciones en establecimientos alojativos (hoteles y apartamentos)</t>
  </si>
  <si>
    <t>Pernoctaciones según lugar de residencia</t>
  </si>
  <si>
    <t>Pernoctaciones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</si>
  <si>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</si>
  <si>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</si>
  <si>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</si>
  <si>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</si>
  <si>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por plaza en establecimientos alojativos (hoteles y apartamentos)</t>
  </si>
  <si>
    <t>Tasas de ocupación según municipio de alojamiento</t>
  </si>
  <si>
    <t>Indicadores de rentabilidad alojativa (hoteles y apartamentos)</t>
  </si>
  <si>
    <t>Ingresos totales según tipología y categoría alojativa</t>
  </si>
  <si>
    <t>5 Estrellas</t>
  </si>
  <si>
    <t>4 Estrellas</t>
  </si>
  <si>
    <t>3 Estrellas</t>
  </si>
  <si>
    <t>2 Estrellas</t>
  </si>
  <si>
    <t>1 Estrella</t>
  </si>
  <si>
    <t>Ingresos totales según municipio del alojamiento</t>
  </si>
  <si>
    <t>Tarifa media diaria (ADR) según tipología y categoría alojativa</t>
  </si>
  <si>
    <t>Tarifa media diaria (ADR) según municipio del alojamiento</t>
  </si>
  <si>
    <t>Resto de Tenerife</t>
  </si>
  <si>
    <t>Ingresos por habitación disponible (RevPAR) según tipología y categoría alojativa</t>
  </si>
  <si>
    <t>Ingresos por habitación disponible (RevPAR) según municipio del alojamiento</t>
  </si>
  <si>
    <t>Establecimientos abiertos y plazas ofertadas</t>
  </si>
  <si>
    <t>Número de establecimientos abiertos por tipología y categoría</t>
  </si>
  <si>
    <t>Número de establecimientos abiertos por municipio</t>
  </si>
  <si>
    <t>Número de plazas por tipología y categoría</t>
  </si>
  <si>
    <t xml:space="preserve">4,2% por 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</si>
  <si>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</si>
  <si>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</si>
  <si>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</si>
  <si>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</si>
  <si>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Pasajeros llegados a los aeropuertos de Tenerife según tipo de servicio</t>
  </si>
  <si>
    <t>cuota 2022</t>
  </si>
  <si>
    <t>Total llegadas</t>
  </si>
  <si>
    <t>llegadas regulares</t>
  </si>
  <si>
    <t>llegadas no regulares</t>
  </si>
  <si>
    <t>Pasajeros llegados a los aeropuertos de Tenerife procedencia del vuelo</t>
  </si>
  <si>
    <t>Procedencia del vuelo</t>
  </si>
  <si>
    <t>Total</t>
  </si>
  <si>
    <t>España</t>
  </si>
  <si>
    <t>aeropuertos insulares</t>
  </si>
  <si>
    <t>aeropuertos peninsulares</t>
  </si>
  <si>
    <t>Extranjero</t>
  </si>
  <si>
    <t>Reino Unido</t>
  </si>
  <si>
    <t>Federación Rusa</t>
  </si>
  <si>
    <t>Resto países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</si>
  <si>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</si>
  <si>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</si>
  <si>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</si>
  <si>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</si>
  <si>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Operaciones de llegada a los aeropuertos de Tenerife según procedencia del vuelo</t>
  </si>
  <si>
    <t>Operaciones de llegada a los aeropuertos de Tenerife según aeropuerto de llegada</t>
  </si>
  <si>
    <t>Fuente: AENA. Elaboración Turismo de Tenerife</t>
  </si>
  <si>
    <t>junio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</si>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</sst>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.0%"/>
    <numFmt numFmtId="165" formatCode="0.0"/>
    <numFmt numFmtId="166" formatCode="#,##0.0"/>
    <numFmt numFmtId="167" formatCode="#,##0\ &quot;€&quot;"/>
    <numFmt numFmtId="168" formatCode="#,##0.0\ &quot;€&quot;"/>
    <numFmt numFmtId="169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rgb="FFE297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79057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AB7F"/>
        <bgColor indexed="64"/>
      </patternFill>
    </fill>
  </fills>
  <borders count="143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9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/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rgb="FF666633"/>
      </bottom>
      <diagonal/>
    </border>
    <border>
      <left/>
      <right/>
      <top/>
      <bottom style="hair">
        <color rgb="FF666633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 style="hair">
        <color rgb="FF666633"/>
      </top>
      <bottom style="hair">
        <color rgb="FF666633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/>
      <diagonal/>
    </border>
    <border>
      <left/>
      <right style="hair">
        <color theme="0" tint="-0.34998626667073579"/>
      </right>
      <top style="hair">
        <color theme="0" tint="-4.9989318521683403E-2"/>
      </top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 style="hair">
        <color rgb="FF666633"/>
      </bottom>
      <diagonal/>
    </border>
    <border>
      <left/>
      <right style="hair">
        <color theme="0" tint="-0.34998626667073579"/>
      </right>
      <top/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6" fillId="4" borderId="0" xfId="1" applyNumberFormat="1" applyFont="1" applyFill="1"/>
    <xf numFmtId="0" fontId="0" fillId="2" borderId="11" xfId="0" applyFill="1" applyBorder="1"/>
    <xf numFmtId="0" fontId="0" fillId="2" borderId="12" xfId="0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0" fontId="6" fillId="0" borderId="13" xfId="0" applyFont="1" applyBorder="1"/>
    <xf numFmtId="3" fontId="6" fillId="0" borderId="13" xfId="0" applyNumberFormat="1" applyFont="1" applyBorder="1"/>
    <xf numFmtId="164" fontId="6" fillId="0" borderId="13" xfId="1" applyNumberFormat="1" applyFont="1" applyBorder="1"/>
    <xf numFmtId="164" fontId="6" fillId="4" borderId="14" xfId="1" applyNumberFormat="1" applyFont="1" applyFill="1" applyBorder="1"/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/>
    <xf numFmtId="164" fontId="7" fillId="0" borderId="15" xfId="1" applyNumberFormat="1" applyFont="1" applyBorder="1"/>
    <xf numFmtId="164" fontId="7" fillId="4" borderId="16" xfId="1" applyNumberFormat="1" applyFont="1" applyFill="1" applyBorder="1"/>
    <xf numFmtId="0" fontId="0" fillId="0" borderId="17" xfId="0" applyBorder="1" applyAlignment="1">
      <alignment horizontal="left" indent="3"/>
    </xf>
    <xf numFmtId="3" fontId="0" fillId="0" borderId="17" xfId="0" applyNumberFormat="1" applyBorder="1"/>
    <xf numFmtId="164" fontId="0" fillId="0" borderId="17" xfId="1" applyNumberFormat="1" applyFont="1" applyBorder="1"/>
    <xf numFmtId="164" fontId="0" fillId="4" borderId="18" xfId="1" applyNumberFormat="1" applyFont="1" applyFill="1" applyBorder="1"/>
    <xf numFmtId="0" fontId="0" fillId="0" borderId="19" xfId="0" applyBorder="1" applyAlignment="1">
      <alignment horizontal="left" indent="3"/>
    </xf>
    <xf numFmtId="3" fontId="0" fillId="0" borderId="19" xfId="0" applyNumberFormat="1" applyBorder="1"/>
    <xf numFmtId="164" fontId="0" fillId="0" borderId="19" xfId="1" applyNumberFormat="1" applyFont="1" applyBorder="1"/>
    <xf numFmtId="0" fontId="0" fillId="0" borderId="20" xfId="0" applyBorder="1" applyAlignment="1">
      <alignment horizontal="left" indent="3"/>
    </xf>
    <xf numFmtId="3" fontId="0" fillId="0" borderId="20" xfId="0" applyNumberFormat="1" applyBorder="1"/>
    <xf numFmtId="164" fontId="0" fillId="0" borderId="20" xfId="1" applyNumberFormat="1" applyFont="1" applyBorder="1"/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3" fontId="0" fillId="0" borderId="23" xfId="0" applyNumberFormat="1" applyBorder="1"/>
    <xf numFmtId="164" fontId="0" fillId="0" borderId="23" xfId="1" applyNumberFormat="1" applyFont="1" applyBorder="1"/>
    <xf numFmtId="164" fontId="0" fillId="4" borderId="24" xfId="1" applyNumberFormat="1" applyFont="1" applyFill="1" applyBorder="1"/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5" fillId="4" borderId="28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9" fontId="0" fillId="0" borderId="0" xfId="1" applyFont="1"/>
    <xf numFmtId="164" fontId="0" fillId="0" borderId="0" xfId="1" applyNumberFormat="1" applyFont="1"/>
    <xf numFmtId="164" fontId="7" fillId="4" borderId="15" xfId="1" applyNumberFormat="1" applyFont="1" applyFill="1" applyBorder="1"/>
    <xf numFmtId="1" fontId="0" fillId="0" borderId="0" xfId="0" applyNumberForma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3" fontId="0" fillId="0" borderId="18" xfId="0" applyNumberFormat="1" applyBorder="1"/>
    <xf numFmtId="164" fontId="0" fillId="0" borderId="18" xfId="1" applyNumberFormat="1" applyFont="1" applyBorder="1"/>
    <xf numFmtId="0" fontId="0" fillId="0" borderId="20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3" fontId="8" fillId="0" borderId="14" xfId="0" applyNumberFormat="1" applyFont="1" applyBorder="1"/>
    <xf numFmtId="164" fontId="8" fillId="0" borderId="14" xfId="1" applyNumberFormat="1" applyFont="1" applyBorder="1"/>
    <xf numFmtId="164" fontId="8" fillId="4" borderId="16" xfId="1" applyNumberFormat="1" applyFont="1" applyFill="1" applyBorder="1"/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3" fontId="0" fillId="0" borderId="31" xfId="0" applyNumberFormat="1" applyBorder="1"/>
    <xf numFmtId="164" fontId="0" fillId="0" borderId="31" xfId="1" applyNumberFormat="1" applyFont="1" applyBorder="1"/>
    <xf numFmtId="0" fontId="0" fillId="0" borderId="23" xfId="0" applyBorder="1" applyAlignment="1">
      <alignment horizontal="left"/>
    </xf>
    <xf numFmtId="0" fontId="0" fillId="0" borderId="32" xfId="0" applyBorder="1" applyAlignment="1">
      <alignment horizontal="left"/>
    </xf>
    <xf numFmtId="3" fontId="0" fillId="0" borderId="32" xfId="0" applyNumberFormat="1" applyBorder="1"/>
    <xf numFmtId="164" fontId="0" fillId="0" borderId="32" xfId="1" applyNumberFormat="1" applyFont="1" applyBorder="1"/>
    <xf numFmtId="0" fontId="5" fillId="5" borderId="0" xfId="0" applyFont="1" applyFill="1" applyAlignment="1">
      <alignment horizontal="center"/>
    </xf>
    <xf numFmtId="0" fontId="0" fillId="2" borderId="33" xfId="0" applyFill="1" applyBorder="1"/>
    <xf numFmtId="164" fontId="6" fillId="6" borderId="0" xfId="1" applyNumberFormat="1" applyFont="1" applyFill="1"/>
    <xf numFmtId="164" fontId="6" fillId="6" borderId="0" xfId="1" applyNumberFormat="1" applyFont="1" applyFill="1" applyAlignment="1">
      <alignment horizontal="center" vertical="center" wrapText="1"/>
    </xf>
    <xf numFmtId="0" fontId="9" fillId="0" borderId="34" xfId="0" applyFont="1" applyBorder="1"/>
    <xf numFmtId="3" fontId="9" fillId="0" borderId="34" xfId="0" applyNumberFormat="1" applyFont="1" applyBorder="1"/>
    <xf numFmtId="164" fontId="9" fillId="0" borderId="34" xfId="1" applyNumberFormat="1" applyFont="1" applyBorder="1"/>
    <xf numFmtId="164" fontId="9" fillId="6" borderId="35" xfId="1" applyNumberFormat="1" applyFont="1" applyFill="1" applyBorder="1"/>
    <xf numFmtId="0" fontId="10" fillId="0" borderId="36" xfId="0" applyFont="1" applyBorder="1" applyAlignment="1">
      <alignment horizontal="left" indent="1"/>
    </xf>
    <xf numFmtId="3" fontId="10" fillId="0" borderId="36" xfId="0" applyNumberFormat="1" applyFont="1" applyBorder="1"/>
    <xf numFmtId="164" fontId="10" fillId="0" borderId="36" xfId="1" applyNumberFormat="1" applyFont="1" applyBorder="1"/>
    <xf numFmtId="164" fontId="10" fillId="6" borderId="36" xfId="1" applyNumberFormat="1" applyFont="1" applyFill="1" applyBorder="1"/>
    <xf numFmtId="164" fontId="0" fillId="6" borderId="18" xfId="1" applyNumberFormat="1" applyFont="1" applyFill="1" applyBorder="1"/>
    <xf numFmtId="0" fontId="0" fillId="0" borderId="20" xfId="0" applyBorder="1" applyAlignment="1">
      <alignment horizontal="left" indent="2"/>
    </xf>
    <xf numFmtId="0" fontId="10" fillId="0" borderId="34" xfId="0" applyFont="1" applyBorder="1"/>
    <xf numFmtId="3" fontId="10" fillId="0" borderId="34" xfId="0" applyNumberFormat="1" applyFont="1" applyBorder="1"/>
    <xf numFmtId="164" fontId="10" fillId="0" borderId="34" xfId="1" applyNumberFormat="1" applyFont="1" applyBorder="1"/>
    <xf numFmtId="164" fontId="10" fillId="6" borderId="37" xfId="1" applyNumberFormat="1" applyFont="1" applyFill="1" applyBorder="1"/>
    <xf numFmtId="0" fontId="0" fillId="0" borderId="38" xfId="0" applyBorder="1" applyAlignment="1">
      <alignment horizontal="left" indent="1"/>
    </xf>
    <xf numFmtId="3" fontId="0" fillId="0" borderId="38" xfId="0" applyNumberFormat="1" applyBorder="1"/>
    <xf numFmtId="164" fontId="0" fillId="0" borderId="38" xfId="1" applyNumberFormat="1" applyFont="1" applyBorder="1"/>
    <xf numFmtId="0" fontId="0" fillId="0" borderId="39" xfId="0" applyBorder="1" applyAlignment="1">
      <alignment horizontal="left" indent="1"/>
    </xf>
    <xf numFmtId="3" fontId="0" fillId="0" borderId="39" xfId="0" applyNumberFormat="1" applyBorder="1"/>
    <xf numFmtId="164" fontId="0" fillId="0" borderId="39" xfId="1" applyNumberFormat="1" applyFont="1" applyBorder="1"/>
    <xf numFmtId="164" fontId="0" fillId="6" borderId="40" xfId="1" applyNumberFormat="1" applyFont="1" applyFill="1" applyBorder="1"/>
    <xf numFmtId="164" fontId="0" fillId="6" borderId="0" xfId="1" applyNumberFormat="1" applyFont="1" applyFill="1"/>
    <xf numFmtId="0" fontId="0" fillId="0" borderId="32" xfId="0" applyBorder="1" applyAlignment="1">
      <alignment horizontal="left" indent="1"/>
    </xf>
    <xf numFmtId="0" fontId="0" fillId="0" borderId="41" xfId="0" applyBorder="1"/>
    <xf numFmtId="3" fontId="0" fillId="0" borderId="41" xfId="0" applyNumberFormat="1" applyBorder="1"/>
    <xf numFmtId="164" fontId="0" fillId="0" borderId="41" xfId="1" applyNumberFormat="1" applyFont="1" applyBorder="1"/>
    <xf numFmtId="0" fontId="0" fillId="0" borderId="19" xfId="0" applyBorder="1"/>
    <xf numFmtId="0" fontId="0" fillId="0" borderId="23" xfId="0" applyBorder="1"/>
    <xf numFmtId="0" fontId="0" fillId="0" borderId="22" xfId="0" applyBorder="1"/>
    <xf numFmtId="3" fontId="0" fillId="0" borderId="22" xfId="0" applyNumberFormat="1" applyBorder="1"/>
    <xf numFmtId="164" fontId="0" fillId="0" borderId="22" xfId="1" applyNumberFormat="1" applyFont="1" applyBorder="1"/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42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7" borderId="0" xfId="0" applyFill="1"/>
    <xf numFmtId="0" fontId="12" fillId="0" borderId="43" xfId="0" applyFont="1" applyBorder="1"/>
    <xf numFmtId="165" fontId="13" fillId="0" borderId="43" xfId="0" applyNumberFormat="1" applyFont="1" applyBorder="1" applyAlignment="1">
      <alignment horizontal="right"/>
    </xf>
    <xf numFmtId="165" fontId="13" fillId="0" borderId="44" xfId="0" applyNumberFormat="1" applyFont="1" applyBorder="1" applyAlignment="1">
      <alignment horizontal="center"/>
    </xf>
    <xf numFmtId="165" fontId="13" fillId="0" borderId="45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2" fontId="13" fillId="7" borderId="0" xfId="0" applyNumberFormat="1" applyFont="1" applyFill="1" applyAlignment="1">
      <alignment horizontal="center"/>
    </xf>
    <xf numFmtId="2" fontId="0" fillId="0" borderId="0" xfId="0" applyNumberFormat="1"/>
    <xf numFmtId="0" fontId="13" fillId="0" borderId="46" xfId="0" applyFont="1" applyBorder="1" applyAlignment="1">
      <alignment horizontal="left" indent="1"/>
    </xf>
    <xf numFmtId="165" fontId="13" fillId="0" borderId="46" xfId="0" applyNumberFormat="1" applyFont="1" applyBorder="1" applyAlignment="1">
      <alignment horizontal="right"/>
    </xf>
    <xf numFmtId="165" fontId="13" fillId="0" borderId="47" xfId="0" applyNumberFormat="1" applyFont="1" applyBorder="1" applyAlignment="1">
      <alignment horizontal="center"/>
    </xf>
    <xf numFmtId="165" fontId="13" fillId="0" borderId="48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left" indent="2"/>
    </xf>
    <xf numFmtId="165" fontId="0" fillId="0" borderId="49" xfId="0" applyNumberFormat="1" applyBorder="1" applyAlignment="1">
      <alignment horizontal="right"/>
    </xf>
    <xf numFmtId="165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7" borderId="0" xfId="0" applyNumberFormat="1" applyFill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52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left" indent="2"/>
    </xf>
    <xf numFmtId="165" fontId="0" fillId="0" borderId="54" xfId="0" applyNumberFormat="1" applyBorder="1" applyAlignment="1">
      <alignment horizontal="right"/>
    </xf>
    <xf numFmtId="165" fontId="0" fillId="0" borderId="55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13" fillId="0" borderId="57" xfId="0" applyFont="1" applyBorder="1" applyAlignment="1">
      <alignment horizontal="left" indent="1"/>
    </xf>
    <xf numFmtId="165" fontId="13" fillId="0" borderId="57" xfId="0" applyNumberFormat="1" applyFont="1" applyBorder="1" applyAlignment="1">
      <alignment horizontal="right"/>
    </xf>
    <xf numFmtId="165" fontId="0" fillId="0" borderId="58" xfId="0" applyNumberFormat="1" applyBorder="1" applyAlignment="1">
      <alignment horizontal="right"/>
    </xf>
    <xf numFmtId="165" fontId="0" fillId="0" borderId="59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65" fontId="0" fillId="0" borderId="61" xfId="0" applyNumberFormat="1" applyBorder="1" applyAlignment="1">
      <alignment horizontal="right"/>
    </xf>
    <xf numFmtId="165" fontId="0" fillId="0" borderId="62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5" fontId="0" fillId="0" borderId="64" xfId="0" applyNumberFormat="1" applyBorder="1" applyAlignment="1">
      <alignment horizontal="right"/>
    </xf>
    <xf numFmtId="165" fontId="0" fillId="0" borderId="65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0" fontId="13" fillId="0" borderId="43" xfId="0" applyFont="1" applyBorder="1"/>
    <xf numFmtId="0" fontId="0" fillId="0" borderId="49" xfId="0" applyBorder="1" applyAlignment="1">
      <alignment horizontal="left" indent="1"/>
    </xf>
    <xf numFmtId="2" fontId="0" fillId="0" borderId="49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0" fillId="0" borderId="54" xfId="0" applyBorder="1" applyAlignment="1">
      <alignment horizontal="left" indent="1"/>
    </xf>
    <xf numFmtId="2" fontId="0" fillId="0" borderId="54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13" fillId="0" borderId="46" xfId="0" applyFont="1" applyBorder="1"/>
    <xf numFmtId="2" fontId="13" fillId="0" borderId="46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center"/>
    </xf>
    <xf numFmtId="0" fontId="0" fillId="0" borderId="67" xfId="0" applyBorder="1" applyAlignment="1">
      <alignment horizontal="left" indent="1"/>
    </xf>
    <xf numFmtId="165" fontId="0" fillId="0" borderId="67" xfId="0" applyNumberFormat="1" applyBorder="1" applyAlignment="1">
      <alignment horizontal="right"/>
    </xf>
    <xf numFmtId="2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0" fontId="0" fillId="0" borderId="61" xfId="0" applyBorder="1" applyAlignment="1">
      <alignment horizontal="left" indent="1"/>
    </xf>
    <xf numFmtId="2" fontId="0" fillId="0" borderId="61" xfId="0" applyNumberFormat="1" applyBorder="1" applyAlignment="1">
      <alignment horizontal="center"/>
    </xf>
    <xf numFmtId="165" fontId="0" fillId="0" borderId="61" xfId="0" applyNumberFormat="1" applyBorder="1" applyAlignment="1">
      <alignment horizontal="center"/>
    </xf>
    <xf numFmtId="0" fontId="0" fillId="0" borderId="64" xfId="0" applyBorder="1" applyAlignment="1">
      <alignment horizontal="left" indent="1"/>
    </xf>
    <xf numFmtId="2" fontId="0" fillId="0" borderId="64" xfId="0" applyNumberForma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13" fillId="0" borderId="43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center"/>
    </xf>
    <xf numFmtId="0" fontId="0" fillId="0" borderId="68" xfId="0" applyBorder="1"/>
    <xf numFmtId="2" fontId="0" fillId="0" borderId="68" xfId="0" applyNumberFormat="1" applyBorder="1" applyAlignment="1">
      <alignment horizontal="right"/>
    </xf>
    <xf numFmtId="2" fontId="0" fillId="0" borderId="68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0" fontId="0" fillId="0" borderId="61" xfId="0" applyBorder="1"/>
    <xf numFmtId="2" fontId="0" fillId="0" borderId="61" xfId="0" applyNumberFormat="1" applyBorder="1" applyAlignment="1">
      <alignment horizontal="right"/>
    </xf>
    <xf numFmtId="2" fontId="0" fillId="0" borderId="61" xfId="0" applyNumberFormat="1" applyBorder="1" applyAlignment="1">
      <alignment horizontal="center"/>
    </xf>
    <xf numFmtId="0" fontId="0" fillId="0" borderId="69" xfId="0" applyBorder="1"/>
    <xf numFmtId="2" fontId="0" fillId="0" borderId="69" xfId="0" applyNumberFormat="1" applyBorder="1" applyAlignment="1">
      <alignment horizontal="center"/>
    </xf>
    <xf numFmtId="0" fontId="0" fillId="0" borderId="64" xfId="0" applyBorder="1"/>
    <xf numFmtId="2" fontId="0" fillId="0" borderId="64" xfId="0" applyNumberFormat="1" applyBorder="1" applyAlignment="1">
      <alignment horizontal="right"/>
    </xf>
    <xf numFmtId="2" fontId="0" fillId="0" borderId="64" xfId="0" applyNumberFormat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14" fillId="0" borderId="70" xfId="0" applyFont="1" applyBorder="1"/>
    <xf numFmtId="164" fontId="15" fillId="0" borderId="70" xfId="1" applyNumberFormat="1" applyFont="1" applyBorder="1"/>
    <xf numFmtId="166" fontId="15" fillId="0" borderId="70" xfId="0" applyNumberFormat="1" applyFont="1" applyBorder="1"/>
    <xf numFmtId="166" fontId="15" fillId="0" borderId="71" xfId="0" applyNumberFormat="1" applyFont="1" applyBorder="1" applyAlignment="1">
      <alignment horizontal="center"/>
    </xf>
    <xf numFmtId="166" fontId="15" fillId="0" borderId="72" xfId="0" applyNumberFormat="1" applyFont="1" applyBorder="1" applyAlignment="1">
      <alignment horizontal="center"/>
    </xf>
    <xf numFmtId="166" fontId="15" fillId="8" borderId="0" xfId="0" applyNumberFormat="1" applyFont="1" applyFill="1" applyAlignment="1">
      <alignment horizontal="center"/>
    </xf>
    <xf numFmtId="0" fontId="15" fillId="0" borderId="73" xfId="0" applyFont="1" applyBorder="1" applyAlignment="1">
      <alignment horizontal="left" indent="1"/>
    </xf>
    <xf numFmtId="164" fontId="15" fillId="0" borderId="73" xfId="1" applyNumberFormat="1" applyFont="1" applyBorder="1"/>
    <xf numFmtId="166" fontId="15" fillId="0" borderId="73" xfId="0" applyNumberFormat="1" applyFont="1" applyBorder="1"/>
    <xf numFmtId="166" fontId="15" fillId="0" borderId="74" xfId="0" applyNumberFormat="1" applyFont="1" applyBorder="1" applyAlignment="1">
      <alignment horizontal="center"/>
    </xf>
    <xf numFmtId="166" fontId="15" fillId="0" borderId="75" xfId="0" applyNumberFormat="1" applyFont="1" applyBorder="1" applyAlignment="1">
      <alignment horizontal="center"/>
    </xf>
    <xf numFmtId="0" fontId="0" fillId="0" borderId="76" xfId="0" applyBorder="1" applyAlignment="1">
      <alignment horizontal="left" indent="2"/>
    </xf>
    <xf numFmtId="164" fontId="0" fillId="0" borderId="76" xfId="1" applyNumberFormat="1" applyFont="1" applyBorder="1"/>
    <xf numFmtId="166" fontId="0" fillId="0" borderId="76" xfId="0" applyNumberFormat="1" applyBorder="1"/>
    <xf numFmtId="166" fontId="0" fillId="0" borderId="77" xfId="0" applyNumberFormat="1" applyBorder="1" applyAlignment="1">
      <alignment horizontal="center"/>
    </xf>
    <xf numFmtId="166" fontId="0" fillId="0" borderId="78" xfId="0" applyNumberFormat="1" applyBorder="1" applyAlignment="1">
      <alignment horizontal="center"/>
    </xf>
    <xf numFmtId="166" fontId="0" fillId="8" borderId="0" xfId="0" applyNumberFormat="1" applyFill="1" applyAlignment="1">
      <alignment horizontal="center"/>
    </xf>
    <xf numFmtId="166" fontId="0" fillId="0" borderId="19" xfId="0" applyNumberFormat="1" applyBorder="1"/>
    <xf numFmtId="166" fontId="0" fillId="0" borderId="5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0" fillId="0" borderId="79" xfId="0" applyBorder="1" applyAlignment="1">
      <alignment horizontal="left" indent="2"/>
    </xf>
    <xf numFmtId="164" fontId="0" fillId="0" borderId="79" xfId="1" applyNumberFormat="1" applyFont="1" applyBorder="1"/>
    <xf numFmtId="166" fontId="0" fillId="0" borderId="79" xfId="0" applyNumberFormat="1" applyBorder="1"/>
    <xf numFmtId="166" fontId="0" fillId="0" borderId="80" xfId="0" applyNumberFormat="1" applyBorder="1" applyAlignment="1">
      <alignment horizontal="center"/>
    </xf>
    <xf numFmtId="166" fontId="0" fillId="0" borderId="81" xfId="0" applyNumberFormat="1" applyBorder="1" applyAlignment="1">
      <alignment horizontal="center"/>
    </xf>
    <xf numFmtId="166" fontId="0" fillId="0" borderId="22" xfId="0" applyNumberFormat="1" applyBorder="1"/>
    <xf numFmtId="166" fontId="0" fillId="0" borderId="82" xfId="0" applyNumberFormat="1" applyBorder="1" applyAlignment="1">
      <alignment horizontal="center"/>
    </xf>
    <xf numFmtId="166" fontId="0" fillId="0" borderId="83" xfId="0" applyNumberFormat="1" applyBorder="1" applyAlignment="1">
      <alignment horizontal="center"/>
    </xf>
    <xf numFmtId="0" fontId="0" fillId="2" borderId="33" xfId="0" applyFill="1" applyBorder="1" applyAlignment="1">
      <alignment horizontal="center" vertical="center" wrapText="1"/>
    </xf>
    <xf numFmtId="164" fontId="15" fillId="0" borderId="70" xfId="1" applyNumberFormat="1" applyFont="1" applyBorder="1" applyAlignment="1">
      <alignment horizontal="right"/>
    </xf>
    <xf numFmtId="0" fontId="0" fillId="0" borderId="76" xfId="0" applyBorder="1"/>
    <xf numFmtId="164" fontId="0" fillId="0" borderId="19" xfId="1" applyNumberFormat="1" applyFon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166" fontId="0" fillId="0" borderId="84" xfId="0" applyNumberFormat="1" applyBorder="1" applyAlignment="1">
      <alignment horizontal="center"/>
    </xf>
    <xf numFmtId="166" fontId="0" fillId="0" borderId="85" xfId="0" applyNumberForma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17" fillId="0" borderId="86" xfId="0" applyFont="1" applyBorder="1"/>
    <xf numFmtId="167" fontId="17" fillId="0" borderId="86" xfId="0" applyNumberFormat="1" applyFont="1" applyBorder="1"/>
    <xf numFmtId="164" fontId="17" fillId="0" borderId="86" xfId="1" applyNumberFormat="1" applyFont="1" applyBorder="1"/>
    <xf numFmtId="164" fontId="17" fillId="10" borderId="0" xfId="1" applyNumberFormat="1" applyFont="1" applyFill="1"/>
    <xf numFmtId="0" fontId="18" fillId="0" borderId="87" xfId="0" applyFont="1" applyBorder="1" applyAlignment="1">
      <alignment horizontal="left" indent="1"/>
    </xf>
    <xf numFmtId="167" fontId="18" fillId="0" borderId="87" xfId="0" applyNumberFormat="1" applyFont="1" applyBorder="1"/>
    <xf numFmtId="164" fontId="18" fillId="0" borderId="87" xfId="1" applyNumberFormat="1" applyFont="1" applyBorder="1"/>
    <xf numFmtId="164" fontId="18" fillId="10" borderId="0" xfId="1" applyNumberFormat="1" applyFont="1" applyFill="1"/>
    <xf numFmtId="164" fontId="18" fillId="0" borderId="87" xfId="1" applyNumberFormat="1" applyFont="1" applyBorder="1" applyAlignment="1">
      <alignment horizontal="right"/>
    </xf>
    <xf numFmtId="3" fontId="18" fillId="0" borderId="87" xfId="0" applyNumberFormat="1" applyFont="1" applyBorder="1" applyAlignment="1">
      <alignment horizontal="right"/>
    </xf>
    <xf numFmtId="167" fontId="0" fillId="0" borderId="0" xfId="0" applyNumberFormat="1"/>
    <xf numFmtId="0" fontId="0" fillId="0" borderId="88" xfId="0" applyBorder="1" applyAlignment="1">
      <alignment horizontal="left" indent="2"/>
    </xf>
    <xf numFmtId="167" fontId="0" fillId="0" borderId="89" xfId="0" applyNumberFormat="1" applyBorder="1"/>
    <xf numFmtId="164" fontId="0" fillId="0" borderId="89" xfId="1" applyNumberFormat="1" applyFont="1" applyBorder="1"/>
    <xf numFmtId="164" fontId="0" fillId="10" borderId="0" xfId="1" applyNumberFormat="1" applyFont="1" applyFill="1"/>
    <xf numFmtId="164" fontId="0" fillId="0" borderId="88" xfId="1" applyNumberFormat="1" applyFon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0" fillId="0" borderId="90" xfId="0" applyBorder="1" applyAlignment="1">
      <alignment horizontal="left" indent="2"/>
    </xf>
    <xf numFmtId="167" fontId="0" fillId="0" borderId="19" xfId="0" applyNumberFormat="1" applyBorder="1"/>
    <xf numFmtId="3" fontId="0" fillId="0" borderId="19" xfId="0" applyNumberFormat="1" applyBorder="1" applyAlignment="1">
      <alignment horizontal="right"/>
    </xf>
    <xf numFmtId="0" fontId="0" fillId="0" borderId="91" xfId="0" applyBorder="1" applyAlignment="1">
      <alignment horizontal="left" indent="2"/>
    </xf>
    <xf numFmtId="0" fontId="0" fillId="0" borderId="92" xfId="0" applyBorder="1" applyAlignment="1">
      <alignment horizontal="left" indent="2"/>
    </xf>
    <xf numFmtId="167" fontId="0" fillId="0" borderId="93" xfId="0" applyNumberFormat="1" applyBorder="1"/>
    <xf numFmtId="164" fontId="0" fillId="0" borderId="93" xfId="1" applyNumberFormat="1" applyFont="1" applyBorder="1"/>
    <xf numFmtId="164" fontId="0" fillId="0" borderId="93" xfId="1" applyNumberFormat="1" applyFont="1" applyBorder="1" applyAlignment="1">
      <alignment horizontal="right"/>
    </xf>
    <xf numFmtId="3" fontId="0" fillId="0" borderId="93" xfId="0" applyNumberFormat="1" applyBorder="1" applyAlignment="1">
      <alignment horizontal="right"/>
    </xf>
    <xf numFmtId="167" fontId="0" fillId="0" borderId="21" xfId="0" applyNumberFormat="1" applyBorder="1"/>
    <xf numFmtId="164" fontId="0" fillId="0" borderId="21" xfId="1" applyNumberFormat="1" applyFont="1" applyBorder="1"/>
    <xf numFmtId="164" fontId="0" fillId="0" borderId="21" xfId="1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67" fontId="0" fillId="0" borderId="22" xfId="0" applyNumberFormat="1" applyBorder="1"/>
    <xf numFmtId="164" fontId="0" fillId="0" borderId="22" xfId="1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64" fontId="17" fillId="0" borderId="86" xfId="1" applyNumberFormat="1" applyFont="1" applyBorder="1" applyAlignment="1">
      <alignment horizontal="right"/>
    </xf>
    <xf numFmtId="167" fontId="0" fillId="0" borderId="41" xfId="0" applyNumberFormat="1" applyBorder="1"/>
    <xf numFmtId="164" fontId="0" fillId="0" borderId="41" xfId="1" applyNumberFormat="1" applyFont="1" applyBorder="1" applyAlignment="1">
      <alignment horizontal="right"/>
    </xf>
    <xf numFmtId="0" fontId="0" fillId="2" borderId="94" xfId="0" applyFill="1" applyBorder="1" applyAlignment="1">
      <alignment vertical="center" wrapText="1"/>
    </xf>
    <xf numFmtId="168" fontId="17" fillId="0" borderId="86" xfId="0" applyNumberFormat="1" applyFont="1" applyBorder="1"/>
    <xf numFmtId="164" fontId="17" fillId="0" borderId="95" xfId="1" applyNumberFormat="1" applyFont="1" applyBorder="1" applyAlignment="1"/>
    <xf numFmtId="169" fontId="17" fillId="0" borderId="86" xfId="0" applyNumberFormat="1" applyFont="1" applyBorder="1" applyAlignment="1">
      <alignment horizontal="right" indent="1"/>
    </xf>
    <xf numFmtId="169" fontId="17" fillId="0" borderId="95" xfId="0" applyNumberFormat="1" applyFont="1" applyBorder="1" applyAlignment="1">
      <alignment horizontal="right" indent="1"/>
    </xf>
    <xf numFmtId="169" fontId="17" fillId="0" borderId="96" xfId="0" applyNumberFormat="1" applyFont="1" applyBorder="1" applyAlignment="1">
      <alignment horizontal="right" indent="1"/>
    </xf>
    <xf numFmtId="0" fontId="17" fillId="10" borderId="0" xfId="0" applyFont="1" applyFill="1"/>
    <xf numFmtId="168" fontId="18" fillId="0" borderId="87" xfId="0" applyNumberFormat="1" applyFont="1" applyBorder="1"/>
    <xf numFmtId="164" fontId="18" fillId="0" borderId="97" xfId="1" applyNumberFormat="1" applyFont="1" applyBorder="1" applyAlignment="1"/>
    <xf numFmtId="169" fontId="18" fillId="0" borderId="87" xfId="0" applyNumberFormat="1" applyFont="1" applyBorder="1" applyAlignment="1">
      <alignment horizontal="right" indent="1"/>
    </xf>
    <xf numFmtId="169" fontId="18" fillId="0" borderId="97" xfId="0" applyNumberFormat="1" applyFont="1" applyBorder="1" applyAlignment="1">
      <alignment horizontal="right" indent="1"/>
    </xf>
    <xf numFmtId="169" fontId="18" fillId="0" borderId="98" xfId="0" applyNumberFormat="1" applyFont="1" applyBorder="1" applyAlignment="1">
      <alignment horizontal="right" indent="1"/>
    </xf>
    <xf numFmtId="0" fontId="18" fillId="10" borderId="0" xfId="0" applyFont="1" applyFill="1"/>
    <xf numFmtId="168" fontId="0" fillId="0" borderId="89" xfId="0" applyNumberFormat="1" applyBorder="1"/>
    <xf numFmtId="164" fontId="0" fillId="0" borderId="99" xfId="1" applyNumberFormat="1" applyFont="1" applyBorder="1" applyAlignment="1"/>
    <xf numFmtId="169" fontId="0" fillId="0" borderId="88" xfId="0" applyNumberFormat="1" applyBorder="1" applyAlignment="1">
      <alignment horizontal="right" indent="1"/>
    </xf>
    <xf numFmtId="169" fontId="0" fillId="0" borderId="99" xfId="0" applyNumberFormat="1" applyBorder="1" applyAlignment="1">
      <alignment horizontal="right" indent="1"/>
    </xf>
    <xf numFmtId="169" fontId="0" fillId="0" borderId="100" xfId="0" applyNumberFormat="1" applyBorder="1" applyAlignment="1">
      <alignment horizontal="right" indent="1"/>
    </xf>
    <xf numFmtId="168" fontId="0" fillId="0" borderId="19" xfId="0" applyNumberFormat="1" applyBorder="1"/>
    <xf numFmtId="164" fontId="0" fillId="0" borderId="101" xfId="1" applyNumberFormat="1" applyFont="1" applyBorder="1" applyAlignment="1"/>
    <xf numFmtId="169" fontId="0" fillId="0" borderId="90" xfId="0" applyNumberFormat="1" applyBorder="1" applyAlignment="1">
      <alignment horizontal="right" indent="1"/>
    </xf>
    <xf numFmtId="169" fontId="0" fillId="0" borderId="101" xfId="0" applyNumberFormat="1" applyBorder="1" applyAlignment="1">
      <alignment horizontal="right" indent="1"/>
    </xf>
    <xf numFmtId="169" fontId="0" fillId="0" borderId="102" xfId="0" applyNumberFormat="1" applyBorder="1" applyAlignment="1">
      <alignment horizontal="right" indent="1"/>
    </xf>
    <xf numFmtId="164" fontId="0" fillId="0" borderId="103" xfId="1" applyNumberFormat="1" applyFont="1" applyBorder="1" applyAlignment="1"/>
    <xf numFmtId="169" fontId="0" fillId="0" borderId="91" xfId="0" applyNumberFormat="1" applyBorder="1" applyAlignment="1">
      <alignment horizontal="right" indent="1"/>
    </xf>
    <xf numFmtId="169" fontId="0" fillId="0" borderId="103" xfId="0" applyNumberFormat="1" applyBorder="1" applyAlignment="1">
      <alignment horizontal="right" indent="1"/>
    </xf>
    <xf numFmtId="169" fontId="0" fillId="0" borderId="104" xfId="0" applyNumberFormat="1" applyBorder="1" applyAlignment="1">
      <alignment horizontal="right" indent="1"/>
    </xf>
    <xf numFmtId="168" fontId="0" fillId="0" borderId="93" xfId="0" applyNumberFormat="1" applyBorder="1"/>
    <xf numFmtId="164" fontId="0" fillId="0" borderId="105" xfId="1" applyNumberFormat="1" applyFont="1" applyBorder="1" applyAlignment="1"/>
    <xf numFmtId="169" fontId="0" fillId="0" borderId="92" xfId="0" applyNumberFormat="1" applyBorder="1" applyAlignment="1">
      <alignment horizontal="right" indent="1"/>
    </xf>
    <xf numFmtId="169" fontId="0" fillId="0" borderId="105" xfId="0" applyNumberFormat="1" applyBorder="1" applyAlignment="1">
      <alignment horizontal="right" indent="1"/>
    </xf>
    <xf numFmtId="169" fontId="0" fillId="0" borderId="106" xfId="0" applyNumberFormat="1" applyBorder="1" applyAlignment="1">
      <alignment horizontal="right" indent="1"/>
    </xf>
    <xf numFmtId="168" fontId="0" fillId="0" borderId="21" xfId="0" applyNumberFormat="1" applyBorder="1"/>
    <xf numFmtId="164" fontId="0" fillId="0" borderId="107" xfId="1" applyNumberFormat="1" applyFont="1" applyBorder="1" applyAlignment="1"/>
    <xf numFmtId="169" fontId="0" fillId="0" borderId="21" xfId="0" applyNumberFormat="1" applyBorder="1" applyAlignment="1">
      <alignment horizontal="right" indent="1"/>
    </xf>
    <xf numFmtId="169" fontId="0" fillId="0" borderId="107" xfId="0" applyNumberFormat="1" applyBorder="1" applyAlignment="1">
      <alignment horizontal="right" indent="1"/>
    </xf>
    <xf numFmtId="169" fontId="0" fillId="0" borderId="108" xfId="0" applyNumberFormat="1" applyBorder="1" applyAlignment="1">
      <alignment horizontal="right" indent="1"/>
    </xf>
    <xf numFmtId="164" fontId="0" fillId="0" borderId="52" xfId="1" applyNumberFormat="1" applyFont="1" applyBorder="1" applyAlignment="1"/>
    <xf numFmtId="169" fontId="0" fillId="0" borderId="19" xfId="0" applyNumberFormat="1" applyBorder="1" applyAlignment="1">
      <alignment horizontal="right" indent="1"/>
    </xf>
    <xf numFmtId="169" fontId="0" fillId="0" borderId="52" xfId="0" applyNumberFormat="1" applyBorder="1" applyAlignment="1">
      <alignment horizontal="right" indent="1"/>
    </xf>
    <xf numFmtId="169" fontId="0" fillId="0" borderId="53" xfId="0" applyNumberFormat="1" applyBorder="1" applyAlignment="1">
      <alignment horizontal="right" indent="1"/>
    </xf>
    <xf numFmtId="168" fontId="0" fillId="0" borderId="22" xfId="0" applyNumberFormat="1" applyBorder="1"/>
    <xf numFmtId="164" fontId="0" fillId="0" borderId="84" xfId="1" applyNumberFormat="1" applyFont="1" applyBorder="1" applyAlignment="1"/>
    <xf numFmtId="169" fontId="0" fillId="0" borderId="23" xfId="0" applyNumberFormat="1" applyBorder="1" applyAlignment="1">
      <alignment horizontal="right" indent="1"/>
    </xf>
    <xf numFmtId="169" fontId="0" fillId="0" borderId="82" xfId="0" applyNumberFormat="1" applyBorder="1" applyAlignment="1">
      <alignment horizontal="right" indent="1"/>
    </xf>
    <xf numFmtId="169" fontId="0" fillId="0" borderId="83" xfId="0" applyNumberFormat="1" applyBorder="1" applyAlignment="1">
      <alignment horizontal="right" indent="1"/>
    </xf>
    <xf numFmtId="0" fontId="0" fillId="2" borderId="8" xfId="0" applyFill="1" applyBorder="1" applyAlignment="1">
      <alignment vertical="center" wrapText="1"/>
    </xf>
    <xf numFmtId="164" fontId="17" fillId="0" borderId="95" xfId="1" applyNumberFormat="1" applyFont="1" applyBorder="1" applyAlignment="1">
      <alignment horizontal="right"/>
    </xf>
    <xf numFmtId="169" fontId="17" fillId="0" borderId="86" xfId="0" applyNumberFormat="1" applyFont="1" applyBorder="1" applyAlignment="1">
      <alignment horizontal="right" indent="2"/>
    </xf>
    <xf numFmtId="169" fontId="17" fillId="0" borderId="95" xfId="0" applyNumberFormat="1" applyFont="1" applyBorder="1" applyAlignment="1">
      <alignment horizontal="right" indent="2"/>
    </xf>
    <xf numFmtId="169" fontId="17" fillId="0" borderId="96" xfId="0" applyNumberFormat="1" applyFont="1" applyBorder="1" applyAlignment="1">
      <alignment horizontal="right" indent="2"/>
    </xf>
    <xf numFmtId="168" fontId="0" fillId="0" borderId="41" xfId="0" applyNumberFormat="1" applyBorder="1"/>
    <xf numFmtId="164" fontId="0" fillId="0" borderId="107" xfId="1" applyNumberFormat="1" applyFont="1" applyBorder="1" applyAlignment="1">
      <alignment horizontal="right"/>
    </xf>
    <xf numFmtId="164" fontId="0" fillId="0" borderId="109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 indent="1"/>
    </xf>
    <xf numFmtId="169" fontId="0" fillId="0" borderId="110" xfId="0" applyNumberFormat="1" applyBorder="1" applyAlignment="1">
      <alignment horizontal="right" indent="1"/>
    </xf>
    <xf numFmtId="169" fontId="0" fillId="0" borderId="111" xfId="0" applyNumberFormat="1" applyBorder="1" applyAlignment="1">
      <alignment horizontal="right" indent="1"/>
    </xf>
    <xf numFmtId="164" fontId="0" fillId="0" borderId="52" xfId="1" applyNumberFormat="1" applyFont="1" applyBorder="1" applyAlignment="1">
      <alignment horizontal="right"/>
    </xf>
    <xf numFmtId="169" fontId="17" fillId="0" borderId="86" xfId="0" applyNumberFormat="1" applyFont="1" applyBorder="1"/>
    <xf numFmtId="169" fontId="17" fillId="0" borderId="95" xfId="0" applyNumberFormat="1" applyFont="1" applyBorder="1"/>
    <xf numFmtId="169" fontId="17" fillId="0" borderId="96" xfId="0" applyNumberFormat="1" applyFont="1" applyBorder="1"/>
    <xf numFmtId="169" fontId="18" fillId="0" borderId="87" xfId="0" applyNumberFormat="1" applyFont="1" applyBorder="1" applyAlignment="1">
      <alignment horizontal="right"/>
    </xf>
    <xf numFmtId="169" fontId="18" fillId="0" borderId="97" xfId="0" applyNumberFormat="1" applyFont="1" applyBorder="1" applyAlignment="1">
      <alignment horizontal="right"/>
    </xf>
    <xf numFmtId="169" fontId="18" fillId="0" borderId="98" xfId="0" applyNumberFormat="1" applyFont="1" applyBorder="1" applyAlignment="1">
      <alignment horizontal="right"/>
    </xf>
    <xf numFmtId="169" fontId="0" fillId="0" borderId="19" xfId="0" applyNumberFormat="1" applyBorder="1"/>
    <xf numFmtId="169" fontId="0" fillId="0" borderId="52" xfId="0" applyNumberFormat="1" applyBorder="1"/>
    <xf numFmtId="169" fontId="0" fillId="0" borderId="53" xfId="0" applyNumberFormat="1" applyBorder="1"/>
    <xf numFmtId="164" fontId="0" fillId="0" borderId="112" xfId="1" applyNumberFormat="1" applyFont="1" applyBorder="1" applyAlignment="1">
      <alignment horizontal="right"/>
    </xf>
    <xf numFmtId="169" fontId="0" fillId="0" borderId="32" xfId="0" applyNumberFormat="1" applyBorder="1"/>
    <xf numFmtId="169" fontId="0" fillId="0" borderId="112" xfId="0" applyNumberFormat="1" applyBorder="1"/>
    <xf numFmtId="169" fontId="0" fillId="0" borderId="113" xfId="0" applyNumberFormat="1" applyBorder="1"/>
    <xf numFmtId="0" fontId="0" fillId="10" borderId="114" xfId="0" applyFill="1" applyBorder="1"/>
    <xf numFmtId="169" fontId="0" fillId="0" borderId="32" xfId="0" applyNumberFormat="1" applyBorder="1" applyAlignment="1">
      <alignment horizontal="right" indent="1"/>
    </xf>
    <xf numFmtId="169" fontId="0" fillId="0" borderId="112" xfId="0" applyNumberFormat="1" applyBorder="1" applyAlignment="1">
      <alignment horizontal="right" indent="1"/>
    </xf>
    <xf numFmtId="169" fontId="0" fillId="0" borderId="113" xfId="0" applyNumberFormat="1" applyBorder="1" applyAlignment="1">
      <alignment horizontal="right" indent="1"/>
    </xf>
    <xf numFmtId="0" fontId="0" fillId="0" borderId="114" xfId="0" applyBorder="1"/>
    <xf numFmtId="2" fontId="0" fillId="0" borderId="115" xfId="0" applyNumberFormat="1" applyBorder="1" applyAlignment="1">
      <alignment horizontal="right"/>
    </xf>
    <xf numFmtId="2" fontId="0" fillId="0" borderId="116" xfId="0" applyNumberFormat="1" applyBorder="1" applyAlignment="1">
      <alignment horizontal="right"/>
    </xf>
    <xf numFmtId="2" fontId="0" fillId="0" borderId="117" xfId="0" applyNumberFormat="1" applyBorder="1" applyAlignment="1">
      <alignment horizontal="right"/>
    </xf>
    <xf numFmtId="164" fontId="0" fillId="0" borderId="110" xfId="1" applyNumberFormat="1" applyFont="1" applyBorder="1" applyAlignment="1">
      <alignment horizontal="right"/>
    </xf>
    <xf numFmtId="169" fontId="0" fillId="0" borderId="41" xfId="0" applyNumberFormat="1" applyBorder="1" applyAlignment="1">
      <alignment horizontal="right"/>
    </xf>
    <xf numFmtId="169" fontId="0" fillId="0" borderId="110" xfId="0" applyNumberFormat="1" applyBorder="1" applyAlignment="1">
      <alignment horizontal="right"/>
    </xf>
    <xf numFmtId="169" fontId="0" fillId="0" borderId="111" xfId="0" applyNumberFormat="1" applyBorder="1" applyAlignment="1">
      <alignment horizontal="right"/>
    </xf>
    <xf numFmtId="169" fontId="0" fillId="0" borderId="19" xfId="0" applyNumberFormat="1" applyBorder="1" applyAlignment="1">
      <alignment horizontal="right"/>
    </xf>
    <xf numFmtId="169" fontId="0" fillId="0" borderId="52" xfId="0" applyNumberFormat="1" applyBorder="1" applyAlignment="1">
      <alignment horizontal="right"/>
    </xf>
    <xf numFmtId="169" fontId="0" fillId="0" borderId="53" xfId="0" applyNumberFormat="1" applyBorder="1" applyAlignment="1">
      <alignment horizontal="right"/>
    </xf>
    <xf numFmtId="169" fontId="0" fillId="0" borderId="82" xfId="0" applyNumberFormat="1" applyBorder="1" applyAlignment="1">
      <alignment horizontal="right"/>
    </xf>
    <xf numFmtId="169" fontId="0" fillId="0" borderId="83" xfId="0" applyNumberFormat="1" applyBorder="1" applyAlignment="1">
      <alignment horizontal="right"/>
    </xf>
    <xf numFmtId="0" fontId="16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19" fillId="0" borderId="118" xfId="0" applyFont="1" applyBorder="1"/>
    <xf numFmtId="0" fontId="19" fillId="0" borderId="119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164" fontId="19" fillId="0" borderId="119" xfId="1" applyNumberFormat="1" applyFont="1" applyBorder="1" applyAlignment="1">
      <alignment horizontal="center"/>
    </xf>
    <xf numFmtId="164" fontId="19" fillId="0" borderId="121" xfId="1" applyNumberFormat="1" applyFont="1" applyBorder="1" applyAlignment="1">
      <alignment horizontal="center"/>
    </xf>
    <xf numFmtId="164" fontId="19" fillId="0" borderId="121" xfId="1" applyNumberFormat="1" applyFont="1" applyBorder="1" applyAlignment="1"/>
    <xf numFmtId="1" fontId="19" fillId="0" borderId="119" xfId="1" applyNumberFormat="1" applyFont="1" applyBorder="1" applyAlignment="1">
      <alignment horizontal="center"/>
    </xf>
    <xf numFmtId="1" fontId="19" fillId="0" borderId="121" xfId="1" applyNumberFormat="1" applyFont="1" applyBorder="1" applyAlignment="1">
      <alignment horizontal="center"/>
    </xf>
    <xf numFmtId="0" fontId="20" fillId="0" borderId="122" xfId="0" applyFont="1" applyBorder="1" applyAlignment="1">
      <alignment horizontal="left" indent="1"/>
    </xf>
    <xf numFmtId="0" fontId="20" fillId="0" borderId="123" xfId="0" applyFont="1" applyBorder="1" applyAlignment="1">
      <alignment horizontal="center"/>
    </xf>
    <xf numFmtId="0" fontId="20" fillId="0" borderId="124" xfId="0" applyFont="1" applyBorder="1" applyAlignment="1">
      <alignment horizontal="center"/>
    </xf>
    <xf numFmtId="164" fontId="20" fillId="0" borderId="123" xfId="1" applyNumberFormat="1" applyFont="1" applyBorder="1" applyAlignment="1">
      <alignment horizontal="center"/>
    </xf>
    <xf numFmtId="164" fontId="20" fillId="0" borderId="125" xfId="1" applyNumberFormat="1" applyFont="1" applyBorder="1" applyAlignment="1">
      <alignment horizontal="center"/>
    </xf>
    <xf numFmtId="164" fontId="20" fillId="0" borderId="125" xfId="1" applyNumberFormat="1" applyFont="1" applyBorder="1" applyAlignment="1"/>
    <xf numFmtId="1" fontId="20" fillId="0" borderId="123" xfId="1" applyNumberFormat="1" applyFont="1" applyBorder="1" applyAlignment="1">
      <alignment horizontal="center"/>
    </xf>
    <xf numFmtId="1" fontId="20" fillId="0" borderId="125" xfId="1" applyNumberFormat="1" applyFont="1" applyBorder="1" applyAlignment="1">
      <alignment horizontal="center"/>
    </xf>
    <xf numFmtId="0" fontId="0" fillId="0" borderId="31" xfId="0" applyBorder="1" applyAlignment="1">
      <alignment horizontal="left" indent="2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164" fontId="0" fillId="0" borderId="126" xfId="1" applyNumberFormat="1" applyFont="1" applyBorder="1" applyAlignment="1">
      <alignment horizontal="center"/>
    </xf>
    <xf numFmtId="164" fontId="0" fillId="0" borderId="128" xfId="1" applyNumberFormat="1" applyFont="1" applyBorder="1" applyAlignment="1">
      <alignment horizontal="center"/>
    </xf>
    <xf numFmtId="164" fontId="0" fillId="0" borderId="128" xfId="1" applyNumberFormat="1" applyFont="1" applyBorder="1" applyAlignment="1"/>
    <xf numFmtId="1" fontId="0" fillId="0" borderId="126" xfId="1" applyNumberFormat="1" applyFont="1" applyBorder="1" applyAlignment="1">
      <alignment horizontal="center"/>
    </xf>
    <xf numFmtId="1" fontId="0" fillId="0" borderId="128" xfId="1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4" fontId="0" fillId="0" borderId="52" xfId="1" applyNumberFormat="1" applyFont="1" applyBorder="1" applyAlignment="1">
      <alignment horizontal="center"/>
    </xf>
    <xf numFmtId="164" fontId="0" fillId="0" borderId="129" xfId="1" applyNumberFormat="1" applyFont="1" applyBorder="1" applyAlignment="1">
      <alignment horizontal="center"/>
    </xf>
    <xf numFmtId="164" fontId="0" fillId="0" borderId="129" xfId="1" applyNumberFormat="1" applyFont="1" applyBorder="1" applyAlignment="1"/>
    <xf numFmtId="1" fontId="0" fillId="0" borderId="52" xfId="1" applyNumberFormat="1" applyFont="1" applyBorder="1" applyAlignment="1">
      <alignment horizontal="center"/>
    </xf>
    <xf numFmtId="1" fontId="0" fillId="0" borderId="129" xfId="1" applyNumberFormat="1" applyFont="1" applyBorder="1" applyAlignment="1">
      <alignment horizontal="center"/>
    </xf>
    <xf numFmtId="0" fontId="0" fillId="0" borderId="23" xfId="0" applyBorder="1" applyAlignment="1">
      <alignment horizontal="left" indent="2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164" fontId="0" fillId="0" borderId="132" xfId="1" applyNumberFormat="1" applyFont="1" applyBorder="1" applyAlignment="1">
      <alignment horizontal="center"/>
    </xf>
    <xf numFmtId="164" fontId="0" fillId="0" borderId="132" xfId="1" applyNumberFormat="1" applyFont="1" applyBorder="1" applyAlignment="1"/>
    <xf numFmtId="1" fontId="0" fillId="0" borderId="130" xfId="1" applyNumberFormat="1" applyFont="1" applyBorder="1" applyAlignment="1">
      <alignment horizontal="center"/>
    </xf>
    <xf numFmtId="1" fontId="0" fillId="0" borderId="132" xfId="1" applyNumberFormat="1" applyFont="1" applyBorder="1" applyAlignment="1">
      <alignment horizontal="center"/>
    </xf>
    <xf numFmtId="0" fontId="20" fillId="0" borderId="133" xfId="0" applyFont="1" applyBorder="1" applyAlignment="1">
      <alignment horizontal="left" indent="1"/>
    </xf>
    <xf numFmtId="0" fontId="0" fillId="0" borderId="32" xfId="0" applyBorder="1" applyAlignment="1">
      <alignment horizontal="left" indent="2"/>
    </xf>
    <xf numFmtId="164" fontId="0" fillId="0" borderId="112" xfId="1" applyNumberFormat="1" applyFont="1" applyBorder="1" applyAlignment="1">
      <alignment horizontal="center"/>
    </xf>
    <xf numFmtId="164" fontId="0" fillId="0" borderId="134" xfId="1" applyNumberFormat="1" applyFont="1" applyBorder="1" applyAlignment="1">
      <alignment horizontal="center"/>
    </xf>
    <xf numFmtId="164" fontId="0" fillId="0" borderId="134" xfId="1" applyNumberFormat="1" applyFont="1" applyBorder="1" applyAlignment="1"/>
    <xf numFmtId="1" fontId="0" fillId="0" borderId="112" xfId="1" applyNumberFormat="1" applyFont="1" applyBorder="1" applyAlignment="1">
      <alignment horizontal="center"/>
    </xf>
    <xf numFmtId="1" fontId="0" fillId="0" borderId="134" xfId="1" applyNumberFormat="1" applyFont="1" applyBorder="1" applyAlignment="1">
      <alignment horizontal="center"/>
    </xf>
    <xf numFmtId="3" fontId="19" fillId="0" borderId="119" xfId="0" applyNumberFormat="1" applyFont="1" applyBorder="1" applyAlignment="1">
      <alignment horizontal="center"/>
    </xf>
    <xf numFmtId="3" fontId="19" fillId="0" borderId="120" xfId="0" applyNumberFormat="1" applyFont="1" applyBorder="1" applyAlignment="1">
      <alignment horizontal="center"/>
    </xf>
    <xf numFmtId="3" fontId="19" fillId="0" borderId="119" xfId="1" applyNumberFormat="1" applyFont="1" applyBorder="1" applyAlignment="1">
      <alignment horizontal="center"/>
    </xf>
    <xf numFmtId="3" fontId="19" fillId="0" borderId="121" xfId="1" applyNumberFormat="1" applyFont="1" applyBorder="1" applyAlignment="1">
      <alignment horizontal="center"/>
    </xf>
    <xf numFmtId="3" fontId="20" fillId="0" borderId="123" xfId="0" applyNumberFormat="1" applyFont="1" applyBorder="1" applyAlignment="1">
      <alignment horizontal="center"/>
    </xf>
    <xf numFmtId="3" fontId="20" fillId="0" borderId="124" xfId="0" applyNumberFormat="1" applyFont="1" applyBorder="1" applyAlignment="1">
      <alignment horizontal="center"/>
    </xf>
    <xf numFmtId="3" fontId="20" fillId="0" borderId="123" xfId="1" applyNumberFormat="1" applyFont="1" applyBorder="1" applyAlignment="1">
      <alignment horizontal="center"/>
    </xf>
    <xf numFmtId="3" fontId="20" fillId="0" borderId="125" xfId="1" applyNumberFormat="1" applyFont="1" applyBorder="1" applyAlignment="1">
      <alignment horizontal="center"/>
    </xf>
    <xf numFmtId="3" fontId="0" fillId="0" borderId="126" xfId="0" applyNumberFormat="1" applyBorder="1" applyAlignment="1">
      <alignment horizontal="center"/>
    </xf>
    <xf numFmtId="3" fontId="0" fillId="0" borderId="127" xfId="0" applyNumberFormat="1" applyBorder="1" applyAlignment="1">
      <alignment horizontal="center"/>
    </xf>
    <xf numFmtId="3" fontId="0" fillId="0" borderId="126" xfId="1" applyNumberFormat="1" applyFont="1" applyBorder="1" applyAlignment="1">
      <alignment horizontal="center"/>
    </xf>
    <xf numFmtId="3" fontId="0" fillId="0" borderId="128" xfId="1" applyNumberFormat="1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2" xfId="1" applyNumberFormat="1" applyFont="1" applyBorder="1" applyAlignment="1">
      <alignment horizontal="center"/>
    </xf>
    <xf numFmtId="3" fontId="0" fillId="0" borderId="129" xfId="1" applyNumberFormat="1" applyFont="1" applyBorder="1" applyAlignment="1">
      <alignment horizontal="center"/>
    </xf>
    <xf numFmtId="3" fontId="0" fillId="0" borderId="130" xfId="0" applyNumberFormat="1" applyBorder="1" applyAlignment="1">
      <alignment horizontal="center"/>
    </xf>
    <xf numFmtId="3" fontId="0" fillId="0" borderId="131" xfId="0" applyNumberFormat="1" applyBorder="1" applyAlignment="1">
      <alignment horizontal="center"/>
    </xf>
    <xf numFmtId="3" fontId="0" fillId="0" borderId="130" xfId="1" applyNumberFormat="1" applyFont="1" applyBorder="1" applyAlignment="1">
      <alignment horizontal="center"/>
    </xf>
    <xf numFmtId="3" fontId="0" fillId="0" borderId="132" xfId="1" applyNumberFormat="1" applyFont="1" applyBorder="1" applyAlignment="1">
      <alignment horizontal="center"/>
    </xf>
    <xf numFmtId="3" fontId="0" fillId="0" borderId="112" xfId="1" applyNumberFormat="1" applyFont="1" applyBorder="1" applyAlignment="1">
      <alignment horizontal="center"/>
    </xf>
    <xf numFmtId="3" fontId="0" fillId="0" borderId="134" xfId="1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5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2" borderId="12" xfId="0" applyFill="1" applyBorder="1" applyAlignment="1">
      <alignment horizontal="right" vertical="center" wrapText="1"/>
    </xf>
    <xf numFmtId="0" fontId="0" fillId="13" borderId="0" xfId="0" applyFill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21" fillId="0" borderId="135" xfId="0" applyFont="1" applyBorder="1" applyAlignment="1">
      <alignment horizontal="left" indent="1"/>
    </xf>
    <xf numFmtId="3" fontId="21" fillId="0" borderId="135" xfId="0" applyNumberFormat="1" applyFont="1" applyBorder="1" applyAlignment="1">
      <alignment horizontal="right" vertical="center"/>
    </xf>
    <xf numFmtId="164" fontId="21" fillId="0" borderId="135" xfId="1" applyNumberFormat="1" applyFont="1" applyBorder="1" applyAlignment="1">
      <alignment horizontal="right" vertical="center"/>
    </xf>
    <xf numFmtId="0" fontId="22" fillId="13" borderId="0" xfId="0" applyFont="1" applyFill="1" applyAlignment="1">
      <alignment horizontal="right"/>
    </xf>
    <xf numFmtId="3" fontId="0" fillId="0" borderId="0" xfId="0" applyNumberFormat="1"/>
    <xf numFmtId="3" fontId="0" fillId="0" borderId="31" xfId="0" applyNumberFormat="1" applyBorder="1" applyAlignment="1">
      <alignment horizontal="left" indent="3"/>
    </xf>
    <xf numFmtId="3" fontId="0" fillId="0" borderId="31" xfId="0" applyNumberFormat="1" applyBorder="1" applyAlignment="1">
      <alignment horizontal="right" vertical="center"/>
    </xf>
    <xf numFmtId="164" fontId="1" fillId="0" borderId="31" xfId="1" applyNumberFormat="1" applyFont="1" applyBorder="1" applyAlignment="1">
      <alignment horizontal="right" vertical="center"/>
    </xf>
    <xf numFmtId="164" fontId="0" fillId="0" borderId="31" xfId="1" applyNumberFormat="1" applyFont="1" applyBorder="1" applyAlignment="1">
      <alignment horizontal="right" vertical="center"/>
    </xf>
    <xf numFmtId="3" fontId="23" fillId="0" borderId="136" xfId="0" applyNumberFormat="1" applyFont="1" applyBorder="1" applyAlignment="1">
      <alignment horizontal="right"/>
    </xf>
    <xf numFmtId="3" fontId="24" fillId="0" borderId="137" xfId="0" applyNumberFormat="1" applyFont="1" applyBorder="1" applyAlignment="1">
      <alignment horizontal="right"/>
    </xf>
    <xf numFmtId="0" fontId="21" fillId="0" borderId="138" xfId="0" applyFont="1" applyBorder="1" applyAlignment="1">
      <alignment horizontal="left"/>
    </xf>
    <xf numFmtId="3" fontId="21" fillId="0" borderId="138" xfId="0" applyNumberFormat="1" applyFont="1" applyBorder="1" applyAlignment="1">
      <alignment horizontal="right" vertical="center"/>
    </xf>
    <xf numFmtId="164" fontId="21" fillId="0" borderId="138" xfId="1" applyNumberFormat="1" applyFont="1" applyBorder="1" applyAlignment="1">
      <alignment horizontal="right" vertical="center"/>
    </xf>
    <xf numFmtId="0" fontId="22" fillId="0" borderId="139" xfId="0" applyFont="1" applyBorder="1" applyAlignment="1">
      <alignment horizontal="left" indent="1"/>
    </xf>
    <xf numFmtId="3" fontId="22" fillId="0" borderId="139" xfId="0" applyNumberFormat="1" applyFont="1" applyBorder="1" applyAlignment="1">
      <alignment horizontal="right" vertical="center"/>
    </xf>
    <xf numFmtId="164" fontId="22" fillId="0" borderId="139" xfId="1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left" indent="3"/>
    </xf>
    <xf numFmtId="3" fontId="0" fillId="0" borderId="18" xfId="0" applyNumberFormat="1" applyBorder="1" applyAlignment="1">
      <alignment horizontal="right" vertical="center"/>
    </xf>
    <xf numFmtId="164" fontId="1" fillId="0" borderId="18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1" fillId="0" borderId="135" xfId="0" applyFont="1" applyBorder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25" fillId="0" borderId="140" xfId="0" applyFont="1" applyBorder="1" applyAlignment="1">
      <alignment horizontal="left"/>
    </xf>
    <xf numFmtId="3" fontId="25" fillId="0" borderId="140" xfId="0" applyNumberFormat="1" applyFont="1" applyBorder="1" applyAlignment="1">
      <alignment horizontal="right" vertical="center"/>
    </xf>
    <xf numFmtId="164" fontId="25" fillId="0" borderId="140" xfId="1" applyNumberFormat="1" applyFont="1" applyBorder="1" applyAlignment="1">
      <alignment horizontal="right" vertical="center"/>
    </xf>
    <xf numFmtId="0" fontId="22" fillId="12" borderId="0" xfId="0" applyFont="1" applyFill="1" applyAlignment="1">
      <alignment horizontal="right"/>
    </xf>
    <xf numFmtId="0" fontId="25" fillId="0" borderId="141" xfId="0" applyFont="1" applyBorder="1" applyAlignment="1">
      <alignment horizontal="left"/>
    </xf>
    <xf numFmtId="3" fontId="25" fillId="0" borderId="141" xfId="0" applyNumberFormat="1" applyFont="1" applyBorder="1" applyAlignment="1">
      <alignment horizontal="right" vertical="center"/>
    </xf>
    <xf numFmtId="164" fontId="25" fillId="0" borderId="141" xfId="1" applyNumberFormat="1" applyFont="1" applyBorder="1" applyAlignment="1">
      <alignment horizontal="right" vertical="center"/>
    </xf>
    <xf numFmtId="0" fontId="26" fillId="0" borderId="142" xfId="0" applyFont="1" applyBorder="1" applyAlignment="1">
      <alignment horizontal="left" indent="1"/>
    </xf>
    <xf numFmtId="3" fontId="26" fillId="0" borderId="142" xfId="0" applyNumberFormat="1" applyFont="1" applyBorder="1" applyAlignment="1">
      <alignment horizontal="right" vertical="center"/>
    </xf>
    <xf numFmtId="164" fontId="26" fillId="0" borderId="142" xfId="1" applyNumberFormat="1" applyFont="1" applyBorder="1" applyAlignment="1">
      <alignment horizontal="right" vertical="center"/>
    </xf>
    <xf numFmtId="0" fontId="27" fillId="1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FDC6BAEA-3A27-48AA-BB1B-525114839B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76200</xdr:colOff>
      <xdr:row>0</xdr:row>
      <xdr:rowOff>620309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4718E-879F-44FF-B2F4-16B77E691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133600" cy="582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067FC5-CBAB-4E66-BC9A-C6A5A1B06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8F49-65CC-47A5-AD0F-277652768D20}">
  <sheetPr codeName="Hoja13"/>
  <dimension ref="A1:X363"/>
  <sheetViews>
    <sheetView showGridLines="0" showRowColHeaders="0" tabSelected="1" workbookViewId="0">
      <selection activeCell="S1" sqref="S1:XFD1048576"/>
    </sheetView>
  </sheetViews>
  <sheetFormatPr baseColWidth="10" defaultColWidth="0" defaultRowHeight="0" customHeight="1" zeroHeight="1" x14ac:dyDescent="0.25"/>
  <cols>
    <col min="1" max="1" width="31.7109375" bestFit="1" customWidth="1"/>
    <col min="2" max="3" width="11.7109375" customWidth="1"/>
    <col min="4" max="4" width="12.42578125" customWidth="1"/>
    <col min="5" max="9" width="11.7109375" customWidth="1"/>
    <col min="10" max="10" width="2.7109375" customWidth="1"/>
    <col min="11" max="13" width="12.7109375" customWidth="1"/>
    <col min="14" max="15" width="11.7109375" customWidth="1"/>
    <col min="16" max="16" width="13" customWidth="1"/>
    <col min="17" max="17" width="12.7109375" customWidth="1"/>
    <col min="18" max="18" width="8.28515625" customWidth="1"/>
    <col min="19" max="19" width="12.5703125" hidden="1"/>
    <col min="20" max="20" width="11.42578125" hidden="1"/>
    <col min="21" max="21" width="13.140625" hidden="1"/>
    <col min="22" max="16384" width="11.42578125" hidden="1"/>
  </cols>
  <sheetData>
    <row r="1" spans="1:18" ht="53.1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7.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21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 ht="15" x14ac:dyDescent="0.25">
      <c r="A5" s="10"/>
      <c r="B5" s="11" t="s">
        <v>116</v>
      </c>
      <c r="C5" s="12"/>
      <c r="D5" s="12"/>
      <c r="E5" s="12"/>
      <c r="F5" s="12"/>
      <c r="G5" s="12"/>
      <c r="H5" s="12"/>
      <c r="I5" s="13"/>
      <c r="J5" s="14"/>
      <c r="K5" s="11" t="str">
        <f>CONCATENATE("acumulado ",B5)</f>
        <v>acumulado junio</v>
      </c>
      <c r="L5" s="12"/>
      <c r="M5" s="12"/>
      <c r="N5" s="12"/>
      <c r="O5" s="12"/>
      <c r="P5" s="12"/>
      <c r="Q5" s="12"/>
      <c r="R5" s="13"/>
    </row>
    <row r="6" spans="1:18" ht="15" x14ac:dyDescent="0.25">
      <c r="A6" s="15"/>
      <c r="B6" s="16">
        <v>2019</v>
      </c>
      <c r="C6" s="16">
        <v>2021</v>
      </c>
      <c r="D6" s="16">
        <v>2022</v>
      </c>
      <c r="E6" s="16" t="s">
        <v>4</v>
      </c>
      <c r="F6" s="16" t="s">
        <v>5</v>
      </c>
      <c r="G6" s="16" t="s">
        <v>6</v>
      </c>
      <c r="H6" s="16" t="s">
        <v>7</v>
      </c>
      <c r="I6" s="16" t="str">
        <f>CONCATENATE("cuota ",RIGHT(D6,2))</f>
        <v>cuota 22</v>
      </c>
      <c r="J6" s="17"/>
      <c r="K6" s="16">
        <v>2019</v>
      </c>
      <c r="L6" s="16">
        <v>2021</v>
      </c>
      <c r="M6" s="16">
        <v>2022</v>
      </c>
      <c r="N6" s="16" t="s">
        <v>4</v>
      </c>
      <c r="O6" s="16" t="s">
        <v>5</v>
      </c>
      <c r="P6" s="16" t="s">
        <v>6</v>
      </c>
      <c r="Q6" s="16"/>
      <c r="R6" s="16" t="str">
        <f>CONCATENATE("cuota ",RIGHT(M6,2))</f>
        <v>cuota 22</v>
      </c>
    </row>
    <row r="7" spans="1:18" ht="15" x14ac:dyDescent="0.25">
      <c r="A7" s="18" t="s">
        <v>8</v>
      </c>
      <c r="B7" s="19">
        <v>406415</v>
      </c>
      <c r="C7" s="19">
        <v>142483</v>
      </c>
      <c r="D7" s="19">
        <v>381871</v>
      </c>
      <c r="E7" s="20">
        <f t="shared" ref="E7:E18" si="0">D7/C7-1</f>
        <v>1.6801162243916816</v>
      </c>
      <c r="F7" s="20">
        <f t="shared" ref="F7:F18" si="1">D7/B7-1</f>
        <v>-6.0391471771465088E-2</v>
      </c>
      <c r="G7" s="19">
        <f t="shared" ref="G7:G18" si="2">D7-C7</f>
        <v>239388</v>
      </c>
      <c r="H7" s="19">
        <f t="shared" ref="H7:H18" si="3">D7-B7</f>
        <v>-24544</v>
      </c>
      <c r="I7" s="20">
        <f>D7/$D$7</f>
        <v>1</v>
      </c>
      <c r="J7" s="21"/>
      <c r="K7" s="19">
        <v>2365068</v>
      </c>
      <c r="L7" s="19">
        <v>520786</v>
      </c>
      <c r="M7" s="19">
        <v>2203401</v>
      </c>
      <c r="N7" s="20">
        <f t="shared" ref="N7:N18" si="4">M7/L7-1</f>
        <v>3.2309144255029896</v>
      </c>
      <c r="O7" s="20">
        <f t="shared" ref="O7:O18" si="5">M7/K7-1</f>
        <v>-6.8356174114232671E-2</v>
      </c>
      <c r="P7" s="19">
        <f t="shared" ref="P7:P18" si="6">M7-L7</f>
        <v>1682615</v>
      </c>
      <c r="Q7" s="19">
        <f t="shared" ref="Q7:Q18" si="7">M7-K7</f>
        <v>-161667</v>
      </c>
      <c r="R7" s="20">
        <f>M7/$M$7</f>
        <v>1</v>
      </c>
    </row>
    <row r="8" spans="1:18" ht="15" x14ac:dyDescent="0.25">
      <c r="A8" s="22" t="s">
        <v>9</v>
      </c>
      <c r="B8" s="23">
        <v>293679</v>
      </c>
      <c r="C8" s="23">
        <v>111793</v>
      </c>
      <c r="D8" s="23">
        <v>305537</v>
      </c>
      <c r="E8" s="24">
        <f t="shared" si="0"/>
        <v>1.7330602094943335</v>
      </c>
      <c r="F8" s="24">
        <f t="shared" si="1"/>
        <v>4.0377418882521443E-2</v>
      </c>
      <c r="G8" s="23">
        <f t="shared" si="2"/>
        <v>193744</v>
      </c>
      <c r="H8" s="23">
        <f t="shared" si="3"/>
        <v>11858</v>
      </c>
      <c r="I8" s="24">
        <f t="shared" ref="I8:I18" si="8">D8/$D$7</f>
        <v>0.80010527115177643</v>
      </c>
      <c r="J8" s="25"/>
      <c r="K8" s="23">
        <v>1731112</v>
      </c>
      <c r="L8" s="23">
        <v>400632</v>
      </c>
      <c r="M8" s="23">
        <v>1755213</v>
      </c>
      <c r="N8" s="24">
        <f t="shared" si="4"/>
        <v>3.3811103456538669</v>
      </c>
      <c r="O8" s="24">
        <f t="shared" si="5"/>
        <v>1.3922264994985944E-2</v>
      </c>
      <c r="P8" s="23">
        <f t="shared" si="6"/>
        <v>1354581</v>
      </c>
      <c r="Q8" s="23">
        <f t="shared" si="7"/>
        <v>24101</v>
      </c>
      <c r="R8" s="24">
        <f t="shared" ref="R8:R18" si="9">M8/$M$7</f>
        <v>0.796592631118893</v>
      </c>
    </row>
    <row r="9" spans="1:18" ht="15" x14ac:dyDescent="0.25">
      <c r="A9" s="26" t="s">
        <v>10</v>
      </c>
      <c r="B9" s="27">
        <v>46916</v>
      </c>
      <c r="C9" s="27">
        <v>31220</v>
      </c>
      <c r="D9" s="27">
        <v>56978</v>
      </c>
      <c r="E9" s="28">
        <f t="shared" si="0"/>
        <v>0.82504804612427929</v>
      </c>
      <c r="F9" s="28">
        <f t="shared" si="1"/>
        <v>0.21446841162929497</v>
      </c>
      <c r="G9" s="27">
        <f t="shared" si="2"/>
        <v>25758</v>
      </c>
      <c r="H9" s="27">
        <f t="shared" si="3"/>
        <v>10062</v>
      </c>
      <c r="I9" s="28">
        <f t="shared" si="8"/>
        <v>0.1492074548735044</v>
      </c>
      <c r="J9" s="29"/>
      <c r="K9" s="27">
        <v>288136</v>
      </c>
      <c r="L9" s="27">
        <v>99523</v>
      </c>
      <c r="M9" s="27">
        <v>363889</v>
      </c>
      <c r="N9" s="28">
        <f t="shared" si="4"/>
        <v>2.6563306974267253</v>
      </c>
      <c r="O9" s="28">
        <f t="shared" si="5"/>
        <v>0.26290709942527135</v>
      </c>
      <c r="P9" s="27">
        <f t="shared" si="6"/>
        <v>264366</v>
      </c>
      <c r="Q9" s="27">
        <f t="shared" si="7"/>
        <v>75753</v>
      </c>
      <c r="R9" s="28">
        <f t="shared" si="9"/>
        <v>0.1651487858996161</v>
      </c>
    </row>
    <row r="10" spans="1:18" ht="15" x14ac:dyDescent="0.25">
      <c r="A10" s="30" t="s">
        <v>11</v>
      </c>
      <c r="B10" s="31">
        <v>186018</v>
      </c>
      <c r="C10" s="31">
        <v>60106</v>
      </c>
      <c r="D10" s="31">
        <v>196251</v>
      </c>
      <c r="E10" s="32">
        <f t="shared" si="0"/>
        <v>2.2650816890160717</v>
      </c>
      <c r="F10" s="32">
        <f t="shared" si="1"/>
        <v>5.5010805405928398E-2</v>
      </c>
      <c r="G10" s="31">
        <f t="shared" si="2"/>
        <v>136145</v>
      </c>
      <c r="H10" s="31">
        <f t="shared" si="3"/>
        <v>10233</v>
      </c>
      <c r="I10" s="32">
        <f t="shared" si="8"/>
        <v>0.5139196220713278</v>
      </c>
      <c r="J10" s="29"/>
      <c r="K10" s="31">
        <v>1068595</v>
      </c>
      <c r="L10" s="31">
        <v>218326</v>
      </c>
      <c r="M10" s="31">
        <v>1076731</v>
      </c>
      <c r="N10" s="32">
        <f t="shared" si="4"/>
        <v>3.9317580132462462</v>
      </c>
      <c r="O10" s="32">
        <f t="shared" si="5"/>
        <v>7.6137357932613003E-3</v>
      </c>
      <c r="P10" s="31">
        <f t="shared" si="6"/>
        <v>858405</v>
      </c>
      <c r="Q10" s="31">
        <f t="shared" si="7"/>
        <v>8136</v>
      </c>
      <c r="R10" s="32">
        <f t="shared" si="9"/>
        <v>0.48866774590734957</v>
      </c>
    </row>
    <row r="11" spans="1:18" ht="15" x14ac:dyDescent="0.25">
      <c r="A11" s="30" t="s">
        <v>12</v>
      </c>
      <c r="B11" s="31">
        <v>48613</v>
      </c>
      <c r="C11" s="31">
        <v>18695</v>
      </c>
      <c r="D11" s="31">
        <v>42042</v>
      </c>
      <c r="E11" s="32">
        <f t="shared" si="0"/>
        <v>1.2488365873228138</v>
      </c>
      <c r="F11" s="32">
        <f t="shared" si="1"/>
        <v>-0.13516960483821205</v>
      </c>
      <c r="G11" s="31">
        <f t="shared" si="2"/>
        <v>23347</v>
      </c>
      <c r="H11" s="31">
        <f t="shared" si="3"/>
        <v>-6571</v>
      </c>
      <c r="I11" s="32">
        <f t="shared" si="8"/>
        <v>0.11009477022345242</v>
      </c>
      <c r="J11" s="29"/>
      <c r="K11" s="31">
        <v>282303</v>
      </c>
      <c r="L11" s="31">
        <v>72409</v>
      </c>
      <c r="M11" s="31">
        <v>259894</v>
      </c>
      <c r="N11" s="32">
        <f t="shared" si="4"/>
        <v>2.5892499551160766</v>
      </c>
      <c r="O11" s="32">
        <f t="shared" si="5"/>
        <v>-7.9379248537918445E-2</v>
      </c>
      <c r="P11" s="31">
        <f t="shared" si="6"/>
        <v>187485</v>
      </c>
      <c r="Q11" s="31">
        <f t="shared" si="7"/>
        <v>-22409</v>
      </c>
      <c r="R11" s="32">
        <f t="shared" si="9"/>
        <v>0.11795129438536153</v>
      </c>
    </row>
    <row r="12" spans="1:18" ht="15" x14ac:dyDescent="0.25">
      <c r="A12" s="30" t="s">
        <v>13</v>
      </c>
      <c r="B12" s="31">
        <v>8829</v>
      </c>
      <c r="C12" s="31">
        <v>379</v>
      </c>
      <c r="D12" s="31">
        <v>7519</v>
      </c>
      <c r="E12" s="32">
        <f t="shared" si="0"/>
        <v>18.839050131926122</v>
      </c>
      <c r="F12" s="32">
        <f t="shared" si="1"/>
        <v>-0.14837467436855811</v>
      </c>
      <c r="G12" s="31">
        <f t="shared" si="2"/>
        <v>7140</v>
      </c>
      <c r="H12" s="31">
        <f t="shared" si="3"/>
        <v>-1310</v>
      </c>
      <c r="I12" s="32">
        <f t="shared" si="8"/>
        <v>1.968989527877215E-2</v>
      </c>
      <c r="J12" s="29"/>
      <c r="K12" s="31">
        <v>67121</v>
      </c>
      <c r="L12" s="31">
        <v>2407</v>
      </c>
      <c r="M12" s="31">
        <v>41183</v>
      </c>
      <c r="N12" s="32">
        <f t="shared" si="4"/>
        <v>16.10968009970918</v>
      </c>
      <c r="O12" s="32">
        <f t="shared" si="5"/>
        <v>-0.38643643569076747</v>
      </c>
      <c r="P12" s="31">
        <f t="shared" si="6"/>
        <v>38776</v>
      </c>
      <c r="Q12" s="31">
        <f t="shared" si="7"/>
        <v>-25938</v>
      </c>
      <c r="R12" s="32">
        <f t="shared" si="9"/>
        <v>1.8690651406620948E-2</v>
      </c>
    </row>
    <row r="13" spans="1:18" ht="15" x14ac:dyDescent="0.25">
      <c r="A13" s="33" t="s">
        <v>14</v>
      </c>
      <c r="B13" s="34">
        <v>3303</v>
      </c>
      <c r="C13" s="34">
        <v>1393</v>
      </c>
      <c r="D13" s="34">
        <v>2747</v>
      </c>
      <c r="E13" s="35">
        <f t="shared" si="0"/>
        <v>0.97200287150035902</v>
      </c>
      <c r="F13" s="35">
        <f t="shared" si="1"/>
        <v>-0.1683318195579776</v>
      </c>
      <c r="G13" s="34">
        <f t="shared" si="2"/>
        <v>1354</v>
      </c>
      <c r="H13" s="34">
        <f t="shared" si="3"/>
        <v>-556</v>
      </c>
      <c r="I13" s="35">
        <f t="shared" si="8"/>
        <v>7.193528704719657E-3</v>
      </c>
      <c r="J13" s="29"/>
      <c r="K13" s="34">
        <v>24957</v>
      </c>
      <c r="L13" s="34">
        <v>7967</v>
      </c>
      <c r="M13" s="34">
        <v>13516</v>
      </c>
      <c r="N13" s="35">
        <f t="shared" si="4"/>
        <v>0.69649805447470814</v>
      </c>
      <c r="O13" s="35">
        <f t="shared" si="5"/>
        <v>-0.45842849701486554</v>
      </c>
      <c r="P13" s="34">
        <f t="shared" si="6"/>
        <v>5549</v>
      </c>
      <c r="Q13" s="34">
        <f t="shared" si="7"/>
        <v>-11441</v>
      </c>
      <c r="R13" s="35">
        <f t="shared" si="9"/>
        <v>6.1341535199448492E-3</v>
      </c>
    </row>
    <row r="14" spans="1:18" ht="15" x14ac:dyDescent="0.25">
      <c r="A14" s="22" t="s">
        <v>15</v>
      </c>
      <c r="B14" s="23">
        <v>112736</v>
      </c>
      <c r="C14" s="23">
        <v>30690</v>
      </c>
      <c r="D14" s="23">
        <v>76334</v>
      </c>
      <c r="E14" s="24">
        <f t="shared" si="0"/>
        <v>1.4872596937113065</v>
      </c>
      <c r="F14" s="24">
        <f t="shared" si="1"/>
        <v>-0.32289596934430886</v>
      </c>
      <c r="G14" s="23">
        <f t="shared" si="2"/>
        <v>45644</v>
      </c>
      <c r="H14" s="23">
        <f t="shared" si="3"/>
        <v>-36402</v>
      </c>
      <c r="I14" s="24">
        <f t="shared" si="8"/>
        <v>0.19989472884822362</v>
      </c>
      <c r="J14" s="25"/>
      <c r="K14" s="23">
        <v>633956</v>
      </c>
      <c r="L14" s="23">
        <v>120154</v>
      </c>
      <c r="M14" s="23">
        <v>448188</v>
      </c>
      <c r="N14" s="24">
        <f t="shared" si="4"/>
        <v>2.7301130216222513</v>
      </c>
      <c r="O14" s="24">
        <f t="shared" si="5"/>
        <v>-0.29302980017540647</v>
      </c>
      <c r="P14" s="23">
        <f t="shared" si="6"/>
        <v>328034</v>
      </c>
      <c r="Q14" s="23">
        <f t="shared" si="7"/>
        <v>-185768</v>
      </c>
      <c r="R14" s="24">
        <f t="shared" si="9"/>
        <v>0.20340736888110697</v>
      </c>
    </row>
    <row r="15" spans="1:18" ht="15" x14ac:dyDescent="0.25">
      <c r="A15" s="36" t="s">
        <v>16</v>
      </c>
      <c r="B15" s="27">
        <v>6013</v>
      </c>
      <c r="C15" s="27">
        <v>2974</v>
      </c>
      <c r="D15" s="27">
        <v>6208</v>
      </c>
      <c r="E15" s="28">
        <f t="shared" si="0"/>
        <v>1.0874243443174176</v>
      </c>
      <c r="F15" s="28">
        <f t="shared" si="1"/>
        <v>3.2429735572925278E-2</v>
      </c>
      <c r="G15" s="27">
        <f t="shared" si="2"/>
        <v>3234</v>
      </c>
      <c r="H15" s="27">
        <f t="shared" si="3"/>
        <v>195</v>
      </c>
      <c r="I15" s="28">
        <f t="shared" si="8"/>
        <v>1.6256798761885558E-2</v>
      </c>
      <c r="J15" s="29"/>
      <c r="K15" s="27">
        <v>32644</v>
      </c>
      <c r="L15" s="27">
        <v>15147</v>
      </c>
      <c r="M15" s="27">
        <v>38505</v>
      </c>
      <c r="N15" s="28">
        <f t="shared" si="4"/>
        <v>1.542087542087542</v>
      </c>
      <c r="O15" s="28">
        <f t="shared" si="5"/>
        <v>0.17954294816811656</v>
      </c>
      <c r="P15" s="27">
        <f t="shared" si="6"/>
        <v>23358</v>
      </c>
      <c r="Q15" s="27">
        <f t="shared" si="7"/>
        <v>5861</v>
      </c>
      <c r="R15" s="28">
        <f t="shared" si="9"/>
        <v>1.7475257567732792E-2</v>
      </c>
    </row>
    <row r="16" spans="1:18" ht="15" x14ac:dyDescent="0.25">
      <c r="A16" s="37" t="s">
        <v>12</v>
      </c>
      <c r="B16" s="31">
        <v>60726</v>
      </c>
      <c r="C16" s="31">
        <v>20516</v>
      </c>
      <c r="D16" s="31">
        <v>47701</v>
      </c>
      <c r="E16" s="32">
        <f t="shared" si="0"/>
        <v>1.3250633651783974</v>
      </c>
      <c r="F16" s="32">
        <f t="shared" si="1"/>
        <v>-0.21448802819220758</v>
      </c>
      <c r="G16" s="31">
        <f t="shared" si="2"/>
        <v>27185</v>
      </c>
      <c r="H16" s="31">
        <f t="shared" si="3"/>
        <v>-13025</v>
      </c>
      <c r="I16" s="32">
        <f t="shared" si="8"/>
        <v>0.12491391071854108</v>
      </c>
      <c r="J16" s="29"/>
      <c r="K16" s="31">
        <v>344148</v>
      </c>
      <c r="L16" s="31">
        <v>79062</v>
      </c>
      <c r="M16" s="31">
        <v>263375</v>
      </c>
      <c r="N16" s="32">
        <f t="shared" si="4"/>
        <v>2.3312463636133667</v>
      </c>
      <c r="O16" s="32">
        <f t="shared" si="5"/>
        <v>-0.23470425514604187</v>
      </c>
      <c r="P16" s="31">
        <f t="shared" si="6"/>
        <v>184313</v>
      </c>
      <c r="Q16" s="31">
        <f t="shared" si="7"/>
        <v>-80773</v>
      </c>
      <c r="R16" s="32">
        <f t="shared" si="9"/>
        <v>0.11953112483837486</v>
      </c>
    </row>
    <row r="17" spans="1:24" ht="15" x14ac:dyDescent="0.25">
      <c r="A17" s="37" t="s">
        <v>13</v>
      </c>
      <c r="B17" s="31">
        <v>31899</v>
      </c>
      <c r="C17" s="31">
        <v>4827</v>
      </c>
      <c r="D17" s="31">
        <v>16034</v>
      </c>
      <c r="E17" s="32">
        <f t="shared" si="0"/>
        <v>2.3217319245908432</v>
      </c>
      <c r="F17" s="32">
        <f t="shared" si="1"/>
        <v>-0.49735101413837424</v>
      </c>
      <c r="G17" s="31">
        <f t="shared" si="2"/>
        <v>11207</v>
      </c>
      <c r="H17" s="31">
        <f t="shared" si="3"/>
        <v>-15865</v>
      </c>
      <c r="I17" s="32">
        <f t="shared" si="8"/>
        <v>4.1988001183645783E-2</v>
      </c>
      <c r="J17" s="29"/>
      <c r="K17" s="31">
        <v>177747</v>
      </c>
      <c r="L17" s="31">
        <v>16719</v>
      </c>
      <c r="M17" s="31">
        <v>104358</v>
      </c>
      <c r="N17" s="32">
        <f t="shared" si="4"/>
        <v>5.2418804952449305</v>
      </c>
      <c r="O17" s="32">
        <f t="shared" si="5"/>
        <v>-0.41288460564735274</v>
      </c>
      <c r="P17" s="31">
        <f t="shared" si="6"/>
        <v>87639</v>
      </c>
      <c r="Q17" s="31">
        <f t="shared" si="7"/>
        <v>-73389</v>
      </c>
      <c r="R17" s="32">
        <f t="shared" si="9"/>
        <v>4.7362236832968668E-2</v>
      </c>
    </row>
    <row r="18" spans="1:24" ht="15" x14ac:dyDescent="0.25">
      <c r="A18" s="38" t="s">
        <v>14</v>
      </c>
      <c r="B18" s="39">
        <v>14098</v>
      </c>
      <c r="C18" s="39">
        <v>2373</v>
      </c>
      <c r="D18" s="39">
        <v>6391</v>
      </c>
      <c r="E18" s="40">
        <f t="shared" si="0"/>
        <v>1.6932153392330385</v>
      </c>
      <c r="F18" s="40">
        <f t="shared" si="1"/>
        <v>-0.54667328699106255</v>
      </c>
      <c r="G18" s="39">
        <f t="shared" si="2"/>
        <v>4018</v>
      </c>
      <c r="H18" s="39">
        <f t="shared" si="3"/>
        <v>-7707</v>
      </c>
      <c r="I18" s="40">
        <f t="shared" si="8"/>
        <v>1.6736018184151193E-2</v>
      </c>
      <c r="J18" s="41"/>
      <c r="K18" s="39">
        <v>79417</v>
      </c>
      <c r="L18" s="39">
        <v>9226</v>
      </c>
      <c r="M18" s="39">
        <v>41950</v>
      </c>
      <c r="N18" s="40">
        <f t="shared" si="4"/>
        <v>3.5469325818339472</v>
      </c>
      <c r="O18" s="40">
        <f t="shared" si="5"/>
        <v>-0.47177556442575264</v>
      </c>
      <c r="P18" s="39">
        <f t="shared" si="6"/>
        <v>32724</v>
      </c>
      <c r="Q18" s="39">
        <f t="shared" si="7"/>
        <v>-37467</v>
      </c>
      <c r="R18" s="40">
        <f t="shared" si="9"/>
        <v>1.9038749642030662E-2</v>
      </c>
    </row>
    <row r="19" spans="1:24" ht="15" x14ac:dyDescent="0.25">
      <c r="A19" s="42" t="s">
        <v>17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24" ht="21" x14ac:dyDescent="0.35">
      <c r="A20" s="45" t="s">
        <v>18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pans="1:24" ht="15" x14ac:dyDescent="0.25">
      <c r="A21" s="10"/>
      <c r="B21" s="11" t="s">
        <v>116</v>
      </c>
      <c r="C21" s="12"/>
      <c r="D21" s="12"/>
      <c r="E21" s="12"/>
      <c r="F21" s="12"/>
      <c r="G21" s="12"/>
      <c r="H21" s="12"/>
      <c r="I21" s="13"/>
      <c r="J21" s="14"/>
      <c r="K21" s="11" t="str">
        <f>CONCATENATE("acumulado ",B21)</f>
        <v>acumulado junio</v>
      </c>
      <c r="L21" s="12"/>
      <c r="M21" s="12"/>
      <c r="N21" s="12"/>
      <c r="O21" s="12"/>
      <c r="P21" s="12"/>
      <c r="Q21" s="12"/>
      <c r="R21" s="13"/>
    </row>
    <row r="22" spans="1:24" ht="15" x14ac:dyDescent="0.25">
      <c r="A22" s="15"/>
      <c r="B22" s="16">
        <v>2019</v>
      </c>
      <c r="C22" s="16">
        <v>2021</v>
      </c>
      <c r="D22" s="16">
        <v>2022</v>
      </c>
      <c r="E22" s="16" t="s">
        <v>4</v>
      </c>
      <c r="F22" s="16" t="s">
        <v>5</v>
      </c>
      <c r="G22" s="16" t="s">
        <v>6</v>
      </c>
      <c r="H22" s="16" t="s">
        <v>7</v>
      </c>
      <c r="I22" s="16" t="str">
        <f>CONCATENATE("cuota ",RIGHT(D22,2))</f>
        <v>cuota 22</v>
      </c>
      <c r="J22" s="17"/>
      <c r="K22" s="16">
        <v>2019</v>
      </c>
      <c r="L22" s="16">
        <v>2021</v>
      </c>
      <c r="M22" s="16">
        <v>2022</v>
      </c>
      <c r="N22" s="16" t="s">
        <v>4</v>
      </c>
      <c r="O22" s="16" t="s">
        <v>5</v>
      </c>
      <c r="P22" s="16" t="s">
        <v>6</v>
      </c>
      <c r="Q22" s="16" t="s">
        <v>7</v>
      </c>
      <c r="R22" s="16" t="str">
        <f>CONCATENATE("cuota ",RIGHT(M22,2))</f>
        <v>cuota 22</v>
      </c>
    </row>
    <row r="23" spans="1:24" ht="15" x14ac:dyDescent="0.25">
      <c r="A23" s="18" t="s">
        <v>19</v>
      </c>
      <c r="B23" s="19">
        <v>406415</v>
      </c>
      <c r="C23" s="19">
        <v>142483</v>
      </c>
      <c r="D23" s="19">
        <v>381871</v>
      </c>
      <c r="E23" s="20">
        <f t="shared" ref="E23:E54" si="10">D23/C23-1</f>
        <v>1.6801162243916816</v>
      </c>
      <c r="F23" s="20">
        <f t="shared" ref="F23:F54" si="11">D23/B23-1</f>
        <v>-6.0391471771465088E-2</v>
      </c>
      <c r="G23" s="19">
        <f t="shared" ref="G23:G54" si="12">D23-C23</f>
        <v>239388</v>
      </c>
      <c r="H23" s="19">
        <f t="shared" ref="H23:H54" si="13">D23-B23</f>
        <v>-24544</v>
      </c>
      <c r="I23" s="20">
        <f>D23/$D$23</f>
        <v>1</v>
      </c>
      <c r="J23" s="21"/>
      <c r="K23" s="19">
        <v>2365068</v>
      </c>
      <c r="L23" s="19">
        <v>520786</v>
      </c>
      <c r="M23" s="19">
        <v>2203401</v>
      </c>
      <c r="N23" s="20">
        <f t="shared" ref="N23:N54" si="14">M23/L23-1</f>
        <v>3.2309144255029896</v>
      </c>
      <c r="O23" s="20">
        <f t="shared" ref="O23:O54" si="15">M23/K23-1</f>
        <v>-6.8356174114232671E-2</v>
      </c>
      <c r="P23" s="19">
        <f t="shared" ref="P23:P54" si="16">M23-L23</f>
        <v>1682615</v>
      </c>
      <c r="Q23" s="19">
        <f t="shared" ref="Q23:Q54" si="17">M23-K23</f>
        <v>-161667</v>
      </c>
      <c r="R23" s="20">
        <f>M23/$M$23</f>
        <v>1</v>
      </c>
      <c r="S23" s="48"/>
      <c r="T23" s="48"/>
      <c r="U23" s="48"/>
      <c r="V23" s="49"/>
    </row>
    <row r="24" spans="1:24" ht="15" x14ac:dyDescent="0.25">
      <c r="A24" s="22" t="s">
        <v>20</v>
      </c>
      <c r="B24" s="23">
        <v>111970</v>
      </c>
      <c r="C24" s="23">
        <v>78711</v>
      </c>
      <c r="D24" s="23">
        <v>101392</v>
      </c>
      <c r="E24" s="24">
        <f t="shared" si="10"/>
        <v>0.28815540394608119</v>
      </c>
      <c r="F24" s="24">
        <f t="shared" si="11"/>
        <v>-9.4471733500044675E-2</v>
      </c>
      <c r="G24" s="23">
        <f t="shared" si="12"/>
        <v>22681</v>
      </c>
      <c r="H24" s="23">
        <f t="shared" si="13"/>
        <v>-10578</v>
      </c>
      <c r="I24" s="24">
        <f t="shared" ref="I24:I54" si="18">D24/$D$23</f>
        <v>0.26551374678883705</v>
      </c>
      <c r="J24" s="50"/>
      <c r="K24" s="23">
        <v>466678</v>
      </c>
      <c r="L24" s="23">
        <v>273158</v>
      </c>
      <c r="M24" s="23">
        <v>447228</v>
      </c>
      <c r="N24" s="24">
        <f t="shared" si="14"/>
        <v>0.63725023612707665</v>
      </c>
      <c r="O24" s="24">
        <f t="shared" si="15"/>
        <v>-4.1677559259275077E-2</v>
      </c>
      <c r="P24" s="23">
        <f t="shared" si="16"/>
        <v>174070</v>
      </c>
      <c r="Q24" s="23">
        <f t="shared" si="17"/>
        <v>-19450</v>
      </c>
      <c r="R24" s="24">
        <f t="shared" ref="R24:R54" si="19">M24/$M$23</f>
        <v>0.20297167878202832</v>
      </c>
      <c r="S24" s="48"/>
      <c r="T24" s="48"/>
      <c r="U24" s="48"/>
      <c r="V24" s="49"/>
      <c r="X24" s="51"/>
    </row>
    <row r="25" spans="1:24" ht="15" hidden="1" x14ac:dyDescent="0.25">
      <c r="A25" s="52" t="s">
        <v>21</v>
      </c>
      <c r="B25" s="27" t="e">
        <v>#REF!</v>
      </c>
      <c r="C25" s="27" t="e">
        <v>#REF!</v>
      </c>
      <c r="D25" s="27" t="e">
        <v>#REF!</v>
      </c>
      <c r="E25" s="28" t="e">
        <f t="shared" si="10"/>
        <v>#REF!</v>
      </c>
      <c r="F25" s="28" t="e">
        <f t="shared" si="11"/>
        <v>#REF!</v>
      </c>
      <c r="G25" s="27" t="e">
        <f t="shared" si="12"/>
        <v>#REF!</v>
      </c>
      <c r="H25" s="27" t="e">
        <f t="shared" si="13"/>
        <v>#REF!</v>
      </c>
      <c r="I25" s="28" t="e">
        <f t="shared" si="18"/>
        <v>#REF!</v>
      </c>
      <c r="J25" s="29"/>
      <c r="K25" s="27" t="e">
        <v>#REF!</v>
      </c>
      <c r="L25" s="27" t="e">
        <v>#REF!</v>
      </c>
      <c r="M25" s="27" t="e">
        <v>#REF!</v>
      </c>
      <c r="N25" s="28" t="e">
        <f t="shared" si="14"/>
        <v>#REF!</v>
      </c>
      <c r="O25" s="28" t="e">
        <f t="shared" si="15"/>
        <v>#REF!</v>
      </c>
      <c r="P25" s="27" t="e">
        <f t="shared" si="16"/>
        <v>#REF!</v>
      </c>
      <c r="Q25" s="27" t="e">
        <f t="shared" si="17"/>
        <v>#REF!</v>
      </c>
      <c r="R25" s="28" t="e">
        <f t="shared" si="19"/>
        <v>#REF!</v>
      </c>
      <c r="S25" s="48"/>
      <c r="T25" s="48"/>
      <c r="U25" s="48"/>
      <c r="V25" s="49"/>
      <c r="W25" s="48"/>
      <c r="X25" s="51"/>
    </row>
    <row r="26" spans="1:24" ht="15" hidden="1" x14ac:dyDescent="0.25">
      <c r="A26" s="53" t="s">
        <v>22</v>
      </c>
      <c r="B26" s="54" t="e">
        <v>#REF!</v>
      </c>
      <c r="C26" s="54" t="e">
        <v>#REF!</v>
      </c>
      <c r="D26" s="54" t="e">
        <v>#REF!</v>
      </c>
      <c r="E26" s="55" t="e">
        <f t="shared" si="10"/>
        <v>#REF!</v>
      </c>
      <c r="F26" s="55" t="e">
        <f t="shared" si="11"/>
        <v>#REF!</v>
      </c>
      <c r="G26" s="54" t="e">
        <f t="shared" si="12"/>
        <v>#REF!</v>
      </c>
      <c r="H26" s="54" t="e">
        <f t="shared" si="13"/>
        <v>#REF!</v>
      </c>
      <c r="I26" s="55" t="e">
        <f t="shared" si="18"/>
        <v>#REF!</v>
      </c>
      <c r="J26" s="29"/>
      <c r="K26" s="54" t="e">
        <v>#REF!</v>
      </c>
      <c r="L26" s="54" t="e">
        <v>#REF!</v>
      </c>
      <c r="M26" s="54" t="e">
        <v>#REF!</v>
      </c>
      <c r="N26" s="55" t="e">
        <f t="shared" si="14"/>
        <v>#REF!</v>
      </c>
      <c r="O26" s="55" t="e">
        <f t="shared" si="15"/>
        <v>#REF!</v>
      </c>
      <c r="P26" s="54" t="e">
        <f t="shared" si="16"/>
        <v>#REF!</v>
      </c>
      <c r="Q26" s="54" t="e">
        <f t="shared" si="17"/>
        <v>#REF!</v>
      </c>
      <c r="R26" s="55" t="e">
        <f t="shared" si="19"/>
        <v>#REF!</v>
      </c>
      <c r="S26" s="48"/>
      <c r="T26" s="48"/>
      <c r="U26" s="48"/>
      <c r="V26" s="49"/>
      <c r="W26" s="48"/>
      <c r="X26" s="51"/>
    </row>
    <row r="27" spans="1:24" ht="15" hidden="1" x14ac:dyDescent="0.25">
      <c r="A27" s="53" t="s">
        <v>23</v>
      </c>
      <c r="B27" s="54" t="e">
        <f>B25-B26</f>
        <v>#REF!</v>
      </c>
      <c r="C27" s="54" t="e">
        <f t="shared" ref="C27:D27" si="20">C25-C26</f>
        <v>#REF!</v>
      </c>
      <c r="D27" s="54" t="e">
        <f t="shared" si="20"/>
        <v>#REF!</v>
      </c>
      <c r="E27" s="55" t="e">
        <f t="shared" si="10"/>
        <v>#REF!</v>
      </c>
      <c r="F27" s="55" t="e">
        <f t="shared" si="11"/>
        <v>#REF!</v>
      </c>
      <c r="G27" s="54" t="e">
        <f t="shared" si="12"/>
        <v>#REF!</v>
      </c>
      <c r="H27" s="54" t="e">
        <f t="shared" si="13"/>
        <v>#REF!</v>
      </c>
      <c r="I27" s="55" t="e">
        <f t="shared" si="18"/>
        <v>#REF!</v>
      </c>
      <c r="J27" s="29"/>
      <c r="K27" s="54" t="e">
        <f>K25-K26</f>
        <v>#REF!</v>
      </c>
      <c r="L27" s="54" t="e">
        <f t="shared" ref="L27:M27" si="21">L25-L26</f>
        <v>#REF!</v>
      </c>
      <c r="M27" s="54" t="e">
        <f t="shared" si="21"/>
        <v>#REF!</v>
      </c>
      <c r="N27" s="55" t="e">
        <f t="shared" si="14"/>
        <v>#REF!</v>
      </c>
      <c r="O27" s="55" t="e">
        <f t="shared" si="15"/>
        <v>#REF!</v>
      </c>
      <c r="P27" s="54" t="e">
        <f t="shared" si="16"/>
        <v>#REF!</v>
      </c>
      <c r="Q27" s="54" t="e">
        <f t="shared" si="17"/>
        <v>#REF!</v>
      </c>
      <c r="R27" s="55" t="e">
        <f t="shared" si="19"/>
        <v>#REF!</v>
      </c>
      <c r="S27" s="48"/>
      <c r="T27" s="48"/>
      <c r="U27" s="48"/>
      <c r="V27" s="49"/>
      <c r="W27" s="48"/>
      <c r="X27" s="51"/>
    </row>
    <row r="28" spans="1:24" ht="15" hidden="1" x14ac:dyDescent="0.25">
      <c r="A28" s="56" t="s">
        <v>24</v>
      </c>
      <c r="B28" s="34" t="e">
        <v>#REF!</v>
      </c>
      <c r="C28" s="34" t="e">
        <v>#REF!</v>
      </c>
      <c r="D28" s="34" t="e">
        <v>#REF!</v>
      </c>
      <c r="E28" s="35" t="e">
        <f t="shared" si="10"/>
        <v>#REF!</v>
      </c>
      <c r="F28" s="35" t="e">
        <f t="shared" si="11"/>
        <v>#REF!</v>
      </c>
      <c r="G28" s="34" t="e">
        <f t="shared" si="12"/>
        <v>#REF!</v>
      </c>
      <c r="H28" s="34" t="e">
        <f t="shared" si="13"/>
        <v>#REF!</v>
      </c>
      <c r="I28" s="35" t="e">
        <f t="shared" si="18"/>
        <v>#REF!</v>
      </c>
      <c r="J28" s="29"/>
      <c r="K28" s="34" t="e">
        <v>#REF!</v>
      </c>
      <c r="L28" s="34" t="e">
        <v>#REF!</v>
      </c>
      <c r="M28" s="34" t="e">
        <v>#REF!</v>
      </c>
      <c r="N28" s="35" t="e">
        <f t="shared" si="14"/>
        <v>#REF!</v>
      </c>
      <c r="O28" s="35" t="e">
        <f t="shared" si="15"/>
        <v>#REF!</v>
      </c>
      <c r="P28" s="34" t="e">
        <f t="shared" si="16"/>
        <v>#REF!</v>
      </c>
      <c r="Q28" s="34" t="e">
        <f t="shared" si="17"/>
        <v>#REF!</v>
      </c>
      <c r="R28" s="35" t="e">
        <f t="shared" si="19"/>
        <v>#REF!</v>
      </c>
      <c r="S28" s="48"/>
      <c r="T28" s="48"/>
      <c r="U28" s="48"/>
      <c r="V28" s="49"/>
      <c r="W28" s="48"/>
      <c r="X28" s="51"/>
    </row>
    <row r="29" spans="1:24" ht="15" x14ac:dyDescent="0.25">
      <c r="A29" s="22" t="s">
        <v>25</v>
      </c>
      <c r="B29" s="23">
        <v>294445</v>
      </c>
      <c r="C29" s="23">
        <v>63772</v>
      </c>
      <c r="D29" s="23">
        <v>280479</v>
      </c>
      <c r="E29" s="24">
        <f t="shared" si="10"/>
        <v>3.3981527943297998</v>
      </c>
      <c r="F29" s="24">
        <f t="shared" si="11"/>
        <v>-4.743160861960638E-2</v>
      </c>
      <c r="G29" s="23">
        <f t="shared" si="12"/>
        <v>216707</v>
      </c>
      <c r="H29" s="23">
        <f t="shared" si="13"/>
        <v>-13966</v>
      </c>
      <c r="I29" s="24">
        <f t="shared" si="18"/>
        <v>0.7344862532111629</v>
      </c>
      <c r="J29" s="50"/>
      <c r="K29" s="23">
        <v>1898390</v>
      </c>
      <c r="L29" s="23">
        <v>247628</v>
      </c>
      <c r="M29" s="23">
        <v>1756173</v>
      </c>
      <c r="N29" s="24">
        <f t="shared" si="14"/>
        <v>6.0919807130049914</v>
      </c>
      <c r="O29" s="24">
        <f t="shared" si="15"/>
        <v>-7.4914532840986259E-2</v>
      </c>
      <c r="P29" s="23">
        <f t="shared" si="16"/>
        <v>1508545</v>
      </c>
      <c r="Q29" s="23">
        <f t="shared" si="17"/>
        <v>-142217</v>
      </c>
      <c r="R29" s="24">
        <f t="shared" si="19"/>
        <v>0.79702832121797162</v>
      </c>
      <c r="S29" s="48"/>
      <c r="T29" s="48"/>
      <c r="U29" s="48"/>
      <c r="V29" s="49"/>
      <c r="X29" s="51"/>
    </row>
    <row r="30" spans="1:24" ht="15" x14ac:dyDescent="0.25">
      <c r="A30" s="52" t="s">
        <v>26</v>
      </c>
      <c r="B30" s="27">
        <v>37315</v>
      </c>
      <c r="C30" s="27">
        <v>11388</v>
      </c>
      <c r="D30" s="27">
        <v>28586</v>
      </c>
      <c r="E30" s="28">
        <f t="shared" si="10"/>
        <v>1.5101861608710925</v>
      </c>
      <c r="F30" s="28">
        <f t="shared" si="11"/>
        <v>-0.23392737505024785</v>
      </c>
      <c r="G30" s="27">
        <f t="shared" si="12"/>
        <v>17198</v>
      </c>
      <c r="H30" s="27">
        <f t="shared" si="13"/>
        <v>-8729</v>
      </c>
      <c r="I30" s="28">
        <f t="shared" si="18"/>
        <v>7.4857739917406657E-2</v>
      </c>
      <c r="J30" s="29"/>
      <c r="K30" s="27">
        <v>250219</v>
      </c>
      <c r="L30" s="27">
        <v>37362</v>
      </c>
      <c r="M30" s="27">
        <v>184689</v>
      </c>
      <c r="N30" s="28">
        <f t="shared" si="14"/>
        <v>3.943231090412719</v>
      </c>
      <c r="O30" s="28">
        <f t="shared" si="15"/>
        <v>-0.26189058384854869</v>
      </c>
      <c r="P30" s="27">
        <f t="shared" si="16"/>
        <v>147327</v>
      </c>
      <c r="Q30" s="27">
        <f t="shared" si="17"/>
        <v>-65530</v>
      </c>
      <c r="R30" s="28">
        <f t="shared" si="19"/>
        <v>8.3819967404934456E-2</v>
      </c>
      <c r="S30" s="48"/>
      <c r="T30" s="48"/>
      <c r="U30" s="48"/>
      <c r="V30" s="49"/>
      <c r="X30" s="51"/>
    </row>
    <row r="31" spans="1:24" ht="15" x14ac:dyDescent="0.25">
      <c r="A31" s="57" t="s">
        <v>27</v>
      </c>
      <c r="B31" s="31">
        <v>1591</v>
      </c>
      <c r="C31" s="31">
        <v>496</v>
      </c>
      <c r="D31" s="31">
        <v>1236</v>
      </c>
      <c r="E31" s="32">
        <f t="shared" si="10"/>
        <v>1.4919354838709675</v>
      </c>
      <c r="F31" s="32">
        <f t="shared" si="11"/>
        <v>-0.22313010685103707</v>
      </c>
      <c r="G31" s="31">
        <f t="shared" si="12"/>
        <v>740</v>
      </c>
      <c r="H31" s="31">
        <f t="shared" si="13"/>
        <v>-355</v>
      </c>
      <c r="I31" s="32">
        <f t="shared" si="18"/>
        <v>3.2366951143187098E-3</v>
      </c>
      <c r="J31" s="29"/>
      <c r="K31" s="31">
        <v>13461</v>
      </c>
      <c r="L31" s="31">
        <v>2674</v>
      </c>
      <c r="M31" s="31">
        <v>11882</v>
      </c>
      <c r="N31" s="32">
        <f t="shared" si="14"/>
        <v>3.4435302916978312</v>
      </c>
      <c r="O31" s="32">
        <f t="shared" si="15"/>
        <v>-0.11730183493054003</v>
      </c>
      <c r="P31" s="31">
        <f t="shared" si="16"/>
        <v>9208</v>
      </c>
      <c r="Q31" s="31">
        <f t="shared" si="17"/>
        <v>-1579</v>
      </c>
      <c r="R31" s="32">
        <f t="shared" si="19"/>
        <v>5.3925726638047273E-3</v>
      </c>
      <c r="S31" s="48"/>
      <c r="T31" s="48"/>
      <c r="U31" s="48"/>
      <c r="V31" s="49"/>
      <c r="X31" s="51"/>
    </row>
    <row r="32" spans="1:24" ht="15" x14ac:dyDescent="0.25">
      <c r="A32" s="57" t="s">
        <v>28</v>
      </c>
      <c r="B32" s="31">
        <v>163</v>
      </c>
      <c r="C32" s="31">
        <v>44</v>
      </c>
      <c r="D32" s="31">
        <v>263</v>
      </c>
      <c r="E32" s="32">
        <f t="shared" si="10"/>
        <v>4.9772727272727275</v>
      </c>
      <c r="F32" s="32">
        <f t="shared" si="11"/>
        <v>0.61349693251533743</v>
      </c>
      <c r="G32" s="31">
        <f t="shared" si="12"/>
        <v>219</v>
      </c>
      <c r="H32" s="31">
        <f t="shared" si="13"/>
        <v>100</v>
      </c>
      <c r="I32" s="32">
        <f t="shared" si="18"/>
        <v>6.887142516713759E-4</v>
      </c>
      <c r="J32" s="29"/>
      <c r="K32" s="31">
        <v>1820</v>
      </c>
      <c r="L32" s="31">
        <v>186</v>
      </c>
      <c r="M32" s="31">
        <v>1850</v>
      </c>
      <c r="N32" s="32">
        <f t="shared" si="14"/>
        <v>8.9462365591397841</v>
      </c>
      <c r="O32" s="32">
        <f t="shared" si="15"/>
        <v>1.6483516483516425E-2</v>
      </c>
      <c r="P32" s="31">
        <f t="shared" si="16"/>
        <v>1664</v>
      </c>
      <c r="Q32" s="31">
        <f t="shared" si="17"/>
        <v>30</v>
      </c>
      <c r="R32" s="32">
        <f t="shared" si="19"/>
        <v>8.3961112843281818E-4</v>
      </c>
      <c r="S32" s="48"/>
      <c r="T32" s="48"/>
      <c r="U32" s="48"/>
      <c r="V32" s="49"/>
      <c r="X32" s="51"/>
    </row>
    <row r="33" spans="1:24" ht="15" x14ac:dyDescent="0.25">
      <c r="A33" s="57" t="s">
        <v>29</v>
      </c>
      <c r="B33" s="31">
        <v>1362</v>
      </c>
      <c r="C33" s="31">
        <v>279</v>
      </c>
      <c r="D33" s="31">
        <v>926</v>
      </c>
      <c r="E33" s="32">
        <f t="shared" si="10"/>
        <v>2.3189964157706093</v>
      </c>
      <c r="F33" s="32">
        <f t="shared" si="11"/>
        <v>-0.32011747430249637</v>
      </c>
      <c r="G33" s="31">
        <f t="shared" si="12"/>
        <v>647</v>
      </c>
      <c r="H33" s="31">
        <f t="shared" si="13"/>
        <v>-436</v>
      </c>
      <c r="I33" s="32">
        <f t="shared" si="18"/>
        <v>2.4249026503714607E-3</v>
      </c>
      <c r="J33" s="29"/>
      <c r="K33" s="31">
        <v>45921</v>
      </c>
      <c r="L33" s="31">
        <v>804</v>
      </c>
      <c r="M33" s="31">
        <v>32955</v>
      </c>
      <c r="N33" s="32">
        <f t="shared" si="14"/>
        <v>39.988805970149251</v>
      </c>
      <c r="O33" s="32">
        <f t="shared" si="15"/>
        <v>-0.28235447834324168</v>
      </c>
      <c r="P33" s="31">
        <f t="shared" si="16"/>
        <v>32151</v>
      </c>
      <c r="Q33" s="31">
        <f t="shared" si="17"/>
        <v>-12966</v>
      </c>
      <c r="R33" s="32">
        <f t="shared" si="19"/>
        <v>1.4956424182434336E-2</v>
      </c>
      <c r="S33" s="48"/>
      <c r="T33" s="48"/>
      <c r="U33" s="48"/>
      <c r="V33" s="49"/>
      <c r="X33" s="51"/>
    </row>
    <row r="34" spans="1:24" ht="15" x14ac:dyDescent="0.25">
      <c r="A34" s="57" t="s">
        <v>30</v>
      </c>
      <c r="B34" s="31">
        <v>1566</v>
      </c>
      <c r="C34" s="31">
        <v>364</v>
      </c>
      <c r="D34" s="31">
        <v>3423</v>
      </c>
      <c r="E34" s="32">
        <f t="shared" si="10"/>
        <v>8.4038461538461533</v>
      </c>
      <c r="F34" s="32">
        <f t="shared" si="11"/>
        <v>1.185823754789272</v>
      </c>
      <c r="G34" s="31">
        <f t="shared" si="12"/>
        <v>3059</v>
      </c>
      <c r="H34" s="31">
        <f t="shared" si="13"/>
        <v>1857</v>
      </c>
      <c r="I34" s="32">
        <f t="shared" si="18"/>
        <v>8.9637600131981746E-3</v>
      </c>
      <c r="J34" s="29"/>
      <c r="K34" s="31">
        <v>8959</v>
      </c>
      <c r="L34" s="31">
        <v>1581</v>
      </c>
      <c r="M34" s="31">
        <v>12746</v>
      </c>
      <c r="N34" s="32">
        <f t="shared" si="14"/>
        <v>7.0619860847564837</v>
      </c>
      <c r="O34" s="32">
        <f t="shared" si="15"/>
        <v>0.42270342672173244</v>
      </c>
      <c r="P34" s="31">
        <f t="shared" si="16"/>
        <v>11165</v>
      </c>
      <c r="Q34" s="31">
        <f t="shared" si="17"/>
        <v>3787</v>
      </c>
      <c r="R34" s="32">
        <f t="shared" si="19"/>
        <v>5.784693752975514E-3</v>
      </c>
      <c r="S34" s="48"/>
      <c r="T34" s="48"/>
      <c r="U34" s="48"/>
      <c r="V34" s="49"/>
      <c r="X34" s="51"/>
    </row>
    <row r="35" spans="1:24" ht="15" x14ac:dyDescent="0.25">
      <c r="A35" s="57" t="s">
        <v>31</v>
      </c>
      <c r="B35" s="31">
        <v>380</v>
      </c>
      <c r="C35" s="31">
        <v>28</v>
      </c>
      <c r="D35" s="31">
        <v>229</v>
      </c>
      <c r="E35" s="32">
        <f t="shared" si="10"/>
        <v>7.1785714285714288</v>
      </c>
      <c r="F35" s="32">
        <f t="shared" si="11"/>
        <v>-0.39736842105263159</v>
      </c>
      <c r="G35" s="31">
        <f t="shared" si="12"/>
        <v>201</v>
      </c>
      <c r="H35" s="31">
        <f t="shared" si="13"/>
        <v>-151</v>
      </c>
      <c r="I35" s="32">
        <f t="shared" si="18"/>
        <v>5.9967894917393571E-4</v>
      </c>
      <c r="J35" s="29"/>
      <c r="K35" s="31">
        <v>46718</v>
      </c>
      <c r="L35" s="31">
        <v>408</v>
      </c>
      <c r="M35" s="31">
        <v>26824</v>
      </c>
      <c r="N35" s="32">
        <f t="shared" si="14"/>
        <v>64.745098039215691</v>
      </c>
      <c r="O35" s="32">
        <f t="shared" si="15"/>
        <v>-0.42583158525621811</v>
      </c>
      <c r="P35" s="31">
        <f t="shared" si="16"/>
        <v>26416</v>
      </c>
      <c r="Q35" s="31">
        <f t="shared" si="17"/>
        <v>-19894</v>
      </c>
      <c r="R35" s="32">
        <f t="shared" si="19"/>
        <v>1.2173907518422657E-2</v>
      </c>
      <c r="S35" s="48"/>
      <c r="T35" s="48"/>
      <c r="U35" s="48"/>
      <c r="V35" s="49"/>
      <c r="X35" s="51"/>
    </row>
    <row r="36" spans="1:24" ht="15" x14ac:dyDescent="0.25">
      <c r="A36" s="57" t="s">
        <v>32</v>
      </c>
      <c r="B36" s="31">
        <v>95</v>
      </c>
      <c r="C36" s="31">
        <v>199</v>
      </c>
      <c r="D36" s="31">
        <v>216</v>
      </c>
      <c r="E36" s="32">
        <f t="shared" si="10"/>
        <v>8.5427135678391997E-2</v>
      </c>
      <c r="F36" s="32">
        <f t="shared" si="11"/>
        <v>1.2736842105263158</v>
      </c>
      <c r="G36" s="31">
        <f t="shared" si="12"/>
        <v>17</v>
      </c>
      <c r="H36" s="31">
        <f t="shared" si="13"/>
        <v>121</v>
      </c>
      <c r="I36" s="32">
        <f t="shared" si="18"/>
        <v>5.6563603939550271E-4</v>
      </c>
      <c r="J36" s="29"/>
      <c r="K36" s="31">
        <v>1319</v>
      </c>
      <c r="L36" s="31">
        <v>2145</v>
      </c>
      <c r="M36" s="31">
        <v>2597</v>
      </c>
      <c r="N36" s="32">
        <f t="shared" si="14"/>
        <v>0.21072261072261078</v>
      </c>
      <c r="O36" s="32">
        <f t="shared" si="15"/>
        <v>0.96891584533737674</v>
      </c>
      <c r="P36" s="31">
        <f t="shared" si="16"/>
        <v>452</v>
      </c>
      <c r="Q36" s="31">
        <f t="shared" si="17"/>
        <v>1278</v>
      </c>
      <c r="R36" s="32">
        <f t="shared" si="19"/>
        <v>1.1786324867783938E-3</v>
      </c>
      <c r="S36" s="48"/>
      <c r="T36" s="48"/>
      <c r="U36" s="48"/>
      <c r="V36" s="49"/>
      <c r="X36" s="51"/>
    </row>
    <row r="37" spans="1:24" ht="15" x14ac:dyDescent="0.25">
      <c r="A37" s="57" t="s">
        <v>33</v>
      </c>
      <c r="B37" s="31">
        <v>155153</v>
      </c>
      <c r="C37" s="31">
        <v>5286</v>
      </c>
      <c r="D37" s="31">
        <v>147240</v>
      </c>
      <c r="E37" s="32">
        <f t="shared" si="10"/>
        <v>26.854710556186152</v>
      </c>
      <c r="F37" s="32">
        <f t="shared" si="11"/>
        <v>-5.1001269714410991E-2</v>
      </c>
      <c r="G37" s="31">
        <f t="shared" si="12"/>
        <v>141954</v>
      </c>
      <c r="H37" s="31">
        <f t="shared" si="13"/>
        <v>-7913</v>
      </c>
      <c r="I37" s="32">
        <f t="shared" si="18"/>
        <v>0.38557523352126766</v>
      </c>
      <c r="J37" s="29"/>
      <c r="K37" s="31">
        <v>863523</v>
      </c>
      <c r="L37" s="31">
        <v>13901</v>
      </c>
      <c r="M37" s="31">
        <v>777169</v>
      </c>
      <c r="N37" s="32">
        <f t="shared" si="14"/>
        <v>54.907416732609164</v>
      </c>
      <c r="O37" s="32">
        <f t="shared" si="15"/>
        <v>-0.10000196867946776</v>
      </c>
      <c r="P37" s="31">
        <f t="shared" si="16"/>
        <v>763268</v>
      </c>
      <c r="Q37" s="31">
        <f t="shared" si="17"/>
        <v>-86354</v>
      </c>
      <c r="R37" s="32">
        <f t="shared" si="19"/>
        <v>0.35271337355297561</v>
      </c>
      <c r="S37" s="48"/>
      <c r="T37" s="48"/>
      <c r="U37" s="48"/>
      <c r="V37" s="49"/>
      <c r="X37" s="51"/>
    </row>
    <row r="38" spans="1:24" ht="15" x14ac:dyDescent="0.25">
      <c r="A38" s="57" t="s">
        <v>34</v>
      </c>
      <c r="B38" s="31">
        <v>12088</v>
      </c>
      <c r="C38" s="31">
        <v>7599</v>
      </c>
      <c r="D38" s="31">
        <v>11317</v>
      </c>
      <c r="E38" s="32">
        <f t="shared" si="10"/>
        <v>0.48927490459270961</v>
      </c>
      <c r="F38" s="32">
        <f t="shared" si="11"/>
        <v>-6.3782263401720662E-2</v>
      </c>
      <c r="G38" s="31">
        <f t="shared" si="12"/>
        <v>3718</v>
      </c>
      <c r="H38" s="31">
        <f t="shared" si="13"/>
        <v>-771</v>
      </c>
      <c r="I38" s="32">
        <f t="shared" si="18"/>
        <v>2.963566230480974E-2</v>
      </c>
      <c r="J38" s="29"/>
      <c r="K38" s="31">
        <v>84834</v>
      </c>
      <c r="L38" s="31">
        <v>43794</v>
      </c>
      <c r="M38" s="31">
        <v>95149</v>
      </c>
      <c r="N38" s="32">
        <f t="shared" si="14"/>
        <v>1.1726492213545234</v>
      </c>
      <c r="O38" s="32">
        <f t="shared" si="15"/>
        <v>0.12159040007544153</v>
      </c>
      <c r="P38" s="31">
        <f t="shared" si="16"/>
        <v>51355</v>
      </c>
      <c r="Q38" s="31">
        <f t="shared" si="17"/>
        <v>10315</v>
      </c>
      <c r="R38" s="32">
        <f t="shared" si="19"/>
        <v>4.3182788788786064E-2</v>
      </c>
      <c r="S38" s="48"/>
      <c r="T38" s="48"/>
      <c r="U38" s="48"/>
      <c r="V38" s="49"/>
      <c r="X38" s="51"/>
    </row>
    <row r="39" spans="1:24" ht="15" x14ac:dyDescent="0.25">
      <c r="A39" s="57" t="s">
        <v>35</v>
      </c>
      <c r="B39" s="31">
        <v>9044</v>
      </c>
      <c r="C39" s="31">
        <v>5971</v>
      </c>
      <c r="D39" s="31">
        <v>11750</v>
      </c>
      <c r="E39" s="32">
        <f t="shared" si="10"/>
        <v>0.96784458214704405</v>
      </c>
      <c r="F39" s="32">
        <f t="shared" si="11"/>
        <v>0.29920389208314901</v>
      </c>
      <c r="G39" s="31">
        <f t="shared" si="12"/>
        <v>5779</v>
      </c>
      <c r="H39" s="31">
        <f t="shared" si="13"/>
        <v>2706</v>
      </c>
      <c r="I39" s="32">
        <f t="shared" si="18"/>
        <v>3.0769553068968315E-2</v>
      </c>
      <c r="J39" s="29"/>
      <c r="K39" s="31">
        <v>66235</v>
      </c>
      <c r="L39" s="31">
        <v>9764</v>
      </c>
      <c r="M39" s="31">
        <v>87311</v>
      </c>
      <c r="N39" s="32">
        <f t="shared" si="14"/>
        <v>7.9421343711593604</v>
      </c>
      <c r="O39" s="32">
        <f t="shared" si="15"/>
        <v>0.3182003472484336</v>
      </c>
      <c r="P39" s="31">
        <f t="shared" si="16"/>
        <v>77547</v>
      </c>
      <c r="Q39" s="31">
        <f t="shared" si="17"/>
        <v>21076</v>
      </c>
      <c r="R39" s="32">
        <f t="shared" si="19"/>
        <v>3.9625560667350158E-2</v>
      </c>
      <c r="S39" s="48"/>
      <c r="T39" s="48"/>
      <c r="U39" s="48"/>
      <c r="V39" s="49"/>
      <c r="X39" s="51"/>
    </row>
    <row r="40" spans="1:24" ht="15" x14ac:dyDescent="0.25">
      <c r="A40" s="57" t="s">
        <v>36</v>
      </c>
      <c r="B40" s="31">
        <v>10084</v>
      </c>
      <c r="C40" s="31">
        <v>5753</v>
      </c>
      <c r="D40" s="31">
        <v>8661</v>
      </c>
      <c r="E40" s="32">
        <f t="shared" si="10"/>
        <v>0.50547540413697201</v>
      </c>
      <c r="F40" s="32">
        <f t="shared" si="11"/>
        <v>-0.14111463704879013</v>
      </c>
      <c r="G40" s="31">
        <f t="shared" si="12"/>
        <v>2908</v>
      </c>
      <c r="H40" s="31">
        <f t="shared" si="13"/>
        <v>-1423</v>
      </c>
      <c r="I40" s="32">
        <f t="shared" si="18"/>
        <v>2.2680433968539113E-2</v>
      </c>
      <c r="J40" s="29"/>
      <c r="K40" s="31">
        <v>66154</v>
      </c>
      <c r="L40" s="31">
        <v>13306</v>
      </c>
      <c r="M40" s="31">
        <v>71159</v>
      </c>
      <c r="N40" s="32">
        <f t="shared" si="14"/>
        <v>4.3478881707500374</v>
      </c>
      <c r="O40" s="32">
        <f t="shared" si="15"/>
        <v>7.5656800798137747E-2</v>
      </c>
      <c r="P40" s="31">
        <f t="shared" si="16"/>
        <v>57853</v>
      </c>
      <c r="Q40" s="31">
        <f t="shared" si="17"/>
        <v>5005</v>
      </c>
      <c r="R40" s="32">
        <f t="shared" si="19"/>
        <v>3.2295074750351843E-2</v>
      </c>
      <c r="S40" s="48"/>
      <c r="T40" s="48"/>
      <c r="U40" s="48"/>
      <c r="V40" s="49"/>
      <c r="X40" s="51"/>
    </row>
    <row r="41" spans="1:24" ht="15" x14ac:dyDescent="0.25">
      <c r="A41" s="57" t="s">
        <v>37</v>
      </c>
      <c r="B41" s="31">
        <v>10998</v>
      </c>
      <c r="C41" s="31">
        <v>454</v>
      </c>
      <c r="D41" s="31">
        <v>11328</v>
      </c>
      <c r="E41" s="32">
        <f t="shared" si="10"/>
        <v>23.951541850220263</v>
      </c>
      <c r="F41" s="32">
        <f t="shared" si="11"/>
        <v>3.0005455537370329E-2</v>
      </c>
      <c r="G41" s="31">
        <f t="shared" si="12"/>
        <v>10874</v>
      </c>
      <c r="H41" s="31">
        <f t="shared" si="13"/>
        <v>330</v>
      </c>
      <c r="I41" s="32">
        <f t="shared" si="18"/>
        <v>2.9664467843853029E-2</v>
      </c>
      <c r="J41" s="29"/>
      <c r="K41" s="31">
        <v>53504</v>
      </c>
      <c r="L41" s="31">
        <v>3414</v>
      </c>
      <c r="M41" s="31">
        <v>67824</v>
      </c>
      <c r="N41" s="32">
        <f t="shared" si="14"/>
        <v>18.866432337434095</v>
      </c>
      <c r="O41" s="32">
        <f t="shared" si="15"/>
        <v>0.26764354066985652</v>
      </c>
      <c r="P41" s="31">
        <f t="shared" si="16"/>
        <v>64410</v>
      </c>
      <c r="Q41" s="31">
        <f t="shared" si="17"/>
        <v>14320</v>
      </c>
      <c r="R41" s="32">
        <f t="shared" si="19"/>
        <v>3.0781505499906735E-2</v>
      </c>
      <c r="S41" s="48"/>
      <c r="T41" s="48"/>
      <c r="U41" s="48"/>
      <c r="V41" s="49"/>
      <c r="X41" s="51"/>
    </row>
    <row r="42" spans="1:24" ht="15" x14ac:dyDescent="0.25">
      <c r="A42" s="57" t="s">
        <v>38</v>
      </c>
      <c r="B42" s="31">
        <v>2289</v>
      </c>
      <c r="C42" s="31">
        <v>1048</v>
      </c>
      <c r="D42" s="31">
        <v>4239</v>
      </c>
      <c r="E42" s="32">
        <f t="shared" si="10"/>
        <v>3.0448473282442752</v>
      </c>
      <c r="F42" s="32">
        <f t="shared" si="11"/>
        <v>0.85190039318479682</v>
      </c>
      <c r="G42" s="31">
        <f t="shared" si="12"/>
        <v>3191</v>
      </c>
      <c r="H42" s="31">
        <f t="shared" si="13"/>
        <v>1950</v>
      </c>
      <c r="I42" s="32">
        <f t="shared" si="18"/>
        <v>1.1100607273136739E-2</v>
      </c>
      <c r="J42" s="29"/>
      <c r="K42" s="31">
        <v>12732</v>
      </c>
      <c r="L42" s="31">
        <v>2131</v>
      </c>
      <c r="M42" s="31">
        <v>26132</v>
      </c>
      <c r="N42" s="32">
        <f t="shared" si="14"/>
        <v>11.262787423744721</v>
      </c>
      <c r="O42" s="32">
        <f t="shared" si="15"/>
        <v>1.0524662268300347</v>
      </c>
      <c r="P42" s="31">
        <f t="shared" si="16"/>
        <v>24001</v>
      </c>
      <c r="Q42" s="31">
        <f t="shared" si="17"/>
        <v>13400</v>
      </c>
      <c r="R42" s="32">
        <f t="shared" si="19"/>
        <v>1.1859847572003462E-2</v>
      </c>
      <c r="S42" s="48"/>
      <c r="T42" s="48"/>
      <c r="U42" s="48"/>
      <c r="V42" s="49"/>
      <c r="X42" s="51"/>
    </row>
    <row r="43" spans="1:24" ht="15" x14ac:dyDescent="0.25">
      <c r="A43" s="57" t="s">
        <v>39</v>
      </c>
      <c r="B43" s="31">
        <v>8180</v>
      </c>
      <c r="C43" s="31">
        <v>4248</v>
      </c>
      <c r="D43" s="31">
        <v>11083</v>
      </c>
      <c r="E43" s="32">
        <f t="shared" si="10"/>
        <v>1.6089924670433144</v>
      </c>
      <c r="F43" s="32">
        <f t="shared" si="11"/>
        <v>0.35488997555012225</v>
      </c>
      <c r="G43" s="31">
        <f t="shared" si="12"/>
        <v>6835</v>
      </c>
      <c r="H43" s="31">
        <f t="shared" si="13"/>
        <v>2903</v>
      </c>
      <c r="I43" s="32">
        <f t="shared" si="18"/>
        <v>2.9022889928797944E-2</v>
      </c>
      <c r="J43" s="29"/>
      <c r="K43" s="31">
        <v>63608</v>
      </c>
      <c r="L43" s="31">
        <v>17315</v>
      </c>
      <c r="M43" s="31">
        <v>70716</v>
      </c>
      <c r="N43" s="32">
        <f t="shared" si="14"/>
        <v>3.0840889402252385</v>
      </c>
      <c r="O43" s="32">
        <f t="shared" si="15"/>
        <v>0.11174695006917368</v>
      </c>
      <c r="P43" s="31">
        <f t="shared" si="16"/>
        <v>53401</v>
      </c>
      <c r="Q43" s="31">
        <f t="shared" si="17"/>
        <v>7108</v>
      </c>
      <c r="R43" s="32">
        <f t="shared" si="19"/>
        <v>3.209402192338117E-2</v>
      </c>
      <c r="S43" s="48"/>
      <c r="T43" s="48"/>
      <c r="U43" s="48"/>
      <c r="V43" s="49"/>
      <c r="X43" s="51"/>
    </row>
    <row r="44" spans="1:24" ht="15" x14ac:dyDescent="0.25">
      <c r="A44" s="57" t="s">
        <v>40</v>
      </c>
      <c r="B44" s="31">
        <v>1376</v>
      </c>
      <c r="C44" s="31">
        <v>20</v>
      </c>
      <c r="D44" s="31">
        <v>557</v>
      </c>
      <c r="E44" s="32">
        <f t="shared" si="10"/>
        <v>26.85</v>
      </c>
      <c r="F44" s="32">
        <f t="shared" si="11"/>
        <v>-0.59520348837209303</v>
      </c>
      <c r="G44" s="31">
        <f t="shared" si="12"/>
        <v>537</v>
      </c>
      <c r="H44" s="31">
        <f t="shared" si="13"/>
        <v>-819</v>
      </c>
      <c r="I44" s="32">
        <f t="shared" si="18"/>
        <v>1.4586077497374767E-3</v>
      </c>
      <c r="J44" s="29"/>
      <c r="K44" s="31">
        <v>34238</v>
      </c>
      <c r="L44" s="31">
        <v>230</v>
      </c>
      <c r="M44" s="31">
        <v>16292</v>
      </c>
      <c r="N44" s="32">
        <f t="shared" si="14"/>
        <v>69.834782608695647</v>
      </c>
      <c r="O44" s="32">
        <f t="shared" si="15"/>
        <v>-0.52415444827384783</v>
      </c>
      <c r="P44" s="31">
        <f t="shared" si="16"/>
        <v>16062</v>
      </c>
      <c r="Q44" s="31">
        <f t="shared" si="17"/>
        <v>-17946</v>
      </c>
      <c r="R44" s="32">
        <f t="shared" si="19"/>
        <v>7.3940240564472834E-3</v>
      </c>
      <c r="S44" s="48"/>
      <c r="T44" s="48"/>
      <c r="U44" s="48"/>
      <c r="V44" s="49"/>
      <c r="X44" s="51"/>
    </row>
    <row r="45" spans="1:24" ht="15" x14ac:dyDescent="0.25">
      <c r="A45" s="57" t="s">
        <v>41</v>
      </c>
      <c r="B45" s="31">
        <v>1923</v>
      </c>
      <c r="C45" s="31">
        <v>151</v>
      </c>
      <c r="D45" s="31">
        <v>719</v>
      </c>
      <c r="E45" s="32">
        <f t="shared" si="10"/>
        <v>3.7615894039735096</v>
      </c>
      <c r="F45" s="32">
        <f t="shared" si="11"/>
        <v>-0.62610504420176805</v>
      </c>
      <c r="G45" s="31">
        <f t="shared" si="12"/>
        <v>568</v>
      </c>
      <c r="H45" s="31">
        <f t="shared" si="13"/>
        <v>-1204</v>
      </c>
      <c r="I45" s="32">
        <f t="shared" si="18"/>
        <v>1.8828347792841037E-3</v>
      </c>
      <c r="J45" s="29"/>
      <c r="K45" s="31">
        <v>57847</v>
      </c>
      <c r="L45" s="31">
        <v>2595</v>
      </c>
      <c r="M45" s="31">
        <v>26073</v>
      </c>
      <c r="N45" s="32">
        <f t="shared" si="14"/>
        <v>9.047398843930635</v>
      </c>
      <c r="O45" s="32">
        <f t="shared" si="15"/>
        <v>-0.54927653983784808</v>
      </c>
      <c r="P45" s="31">
        <f t="shared" si="16"/>
        <v>23478</v>
      </c>
      <c r="Q45" s="31">
        <f t="shared" si="17"/>
        <v>-31774</v>
      </c>
      <c r="R45" s="32">
        <f t="shared" si="19"/>
        <v>1.1833070784664253E-2</v>
      </c>
      <c r="S45" s="48"/>
      <c r="T45" s="48"/>
      <c r="U45" s="48"/>
      <c r="V45" s="49"/>
      <c r="X45" s="51"/>
    </row>
    <row r="46" spans="1:24" ht="15" x14ac:dyDescent="0.25">
      <c r="A46" s="57" t="s">
        <v>42</v>
      </c>
      <c r="B46" s="31">
        <v>840</v>
      </c>
      <c r="C46" s="31">
        <v>1470</v>
      </c>
      <c r="D46" s="31">
        <v>2029</v>
      </c>
      <c r="E46" s="32">
        <f t="shared" si="10"/>
        <v>0.38027210884353746</v>
      </c>
      <c r="F46" s="32">
        <f t="shared" si="11"/>
        <v>1.4154761904761903</v>
      </c>
      <c r="G46" s="31">
        <f t="shared" si="12"/>
        <v>559</v>
      </c>
      <c r="H46" s="31">
        <f t="shared" si="13"/>
        <v>1189</v>
      </c>
      <c r="I46" s="32">
        <f t="shared" si="18"/>
        <v>5.3133126108031248E-3</v>
      </c>
      <c r="J46" s="29"/>
      <c r="K46" s="31">
        <v>4196</v>
      </c>
      <c r="L46" s="31">
        <v>8815</v>
      </c>
      <c r="M46" s="31">
        <v>13251</v>
      </c>
      <c r="N46" s="32">
        <f t="shared" si="14"/>
        <v>0.50323312535450926</v>
      </c>
      <c r="O46" s="32">
        <f t="shared" si="15"/>
        <v>2.1580076263107721</v>
      </c>
      <c r="P46" s="31">
        <f t="shared" si="16"/>
        <v>4436</v>
      </c>
      <c r="Q46" s="31">
        <f t="shared" si="17"/>
        <v>9055</v>
      </c>
      <c r="R46" s="32">
        <f t="shared" si="19"/>
        <v>6.0138848988450129E-3</v>
      </c>
      <c r="S46" s="48"/>
      <c r="T46" s="48"/>
      <c r="U46" s="48"/>
      <c r="V46" s="49"/>
      <c r="X46" s="51"/>
    </row>
    <row r="47" spans="1:24" ht="15" x14ac:dyDescent="0.25">
      <c r="A47" s="57" t="s">
        <v>43</v>
      </c>
      <c r="B47" s="31">
        <v>1035</v>
      </c>
      <c r="C47" s="31">
        <v>607</v>
      </c>
      <c r="D47" s="31">
        <v>1386</v>
      </c>
      <c r="E47" s="32">
        <f t="shared" si="10"/>
        <v>1.2833607907742999</v>
      </c>
      <c r="F47" s="32">
        <f t="shared" si="11"/>
        <v>0.33913043478260874</v>
      </c>
      <c r="G47" s="31">
        <f t="shared" si="12"/>
        <v>779</v>
      </c>
      <c r="H47" s="31">
        <f t="shared" si="13"/>
        <v>351</v>
      </c>
      <c r="I47" s="32">
        <f t="shared" si="18"/>
        <v>3.6294979194544754E-3</v>
      </c>
      <c r="J47" s="29"/>
      <c r="K47" s="31">
        <v>4658</v>
      </c>
      <c r="L47" s="31">
        <v>1933</v>
      </c>
      <c r="M47" s="31">
        <v>7287</v>
      </c>
      <c r="N47" s="32">
        <f t="shared" si="14"/>
        <v>2.7697878944645629</v>
      </c>
      <c r="O47" s="32">
        <f t="shared" si="15"/>
        <v>0.56440532417346501</v>
      </c>
      <c r="P47" s="31">
        <f t="shared" si="16"/>
        <v>5354</v>
      </c>
      <c r="Q47" s="31">
        <f t="shared" si="17"/>
        <v>2629</v>
      </c>
      <c r="R47" s="32">
        <f t="shared" si="19"/>
        <v>3.3071601583188896E-3</v>
      </c>
      <c r="S47" s="48"/>
      <c r="T47" s="48"/>
      <c r="U47" s="48"/>
      <c r="V47" s="49"/>
      <c r="X47" s="51"/>
    </row>
    <row r="48" spans="1:24" ht="15" x14ac:dyDescent="0.25">
      <c r="A48" s="57" t="s">
        <v>44</v>
      </c>
      <c r="B48" s="31">
        <v>1638</v>
      </c>
      <c r="C48" s="31">
        <v>650</v>
      </c>
      <c r="D48" s="31">
        <v>2250</v>
      </c>
      <c r="E48" s="32">
        <f t="shared" si="10"/>
        <v>2.4615384615384617</v>
      </c>
      <c r="F48" s="32">
        <f t="shared" si="11"/>
        <v>0.37362637362637363</v>
      </c>
      <c r="G48" s="31">
        <f t="shared" si="12"/>
        <v>1600</v>
      </c>
      <c r="H48" s="31">
        <f t="shared" si="13"/>
        <v>612</v>
      </c>
      <c r="I48" s="32">
        <f t="shared" si="18"/>
        <v>5.8920420770364858E-3</v>
      </c>
      <c r="J48" s="29"/>
      <c r="K48" s="31">
        <v>4924</v>
      </c>
      <c r="L48" s="31">
        <v>1781</v>
      </c>
      <c r="M48" s="31">
        <v>7167</v>
      </c>
      <c r="N48" s="32">
        <f t="shared" si="14"/>
        <v>3.0241437394722066</v>
      </c>
      <c r="O48" s="32">
        <f t="shared" si="15"/>
        <v>0.45552396425670194</v>
      </c>
      <c r="P48" s="31">
        <f t="shared" si="16"/>
        <v>5386</v>
      </c>
      <c r="Q48" s="31">
        <f t="shared" si="17"/>
        <v>2243</v>
      </c>
      <c r="R48" s="32">
        <f t="shared" si="19"/>
        <v>3.2526988959340583E-3</v>
      </c>
      <c r="S48" s="48"/>
      <c r="T48" s="48"/>
      <c r="U48" s="48"/>
      <c r="V48" s="49"/>
      <c r="X48" s="51"/>
    </row>
    <row r="49" spans="1:24" ht="15" x14ac:dyDescent="0.25">
      <c r="A49" s="57" t="s">
        <v>45</v>
      </c>
      <c r="B49" s="31">
        <v>414</v>
      </c>
      <c r="C49" s="31">
        <v>279</v>
      </c>
      <c r="D49" s="31">
        <v>699</v>
      </c>
      <c r="E49" s="32">
        <f t="shared" si="10"/>
        <v>1.5053763440860215</v>
      </c>
      <c r="F49" s="32">
        <f t="shared" si="11"/>
        <v>0.68840579710144922</v>
      </c>
      <c r="G49" s="31">
        <f t="shared" si="12"/>
        <v>420</v>
      </c>
      <c r="H49" s="31">
        <f t="shared" si="13"/>
        <v>285</v>
      </c>
      <c r="I49" s="32">
        <f t="shared" si="18"/>
        <v>1.8304610719326684E-3</v>
      </c>
      <c r="J49" s="29"/>
      <c r="K49" s="31">
        <v>4751</v>
      </c>
      <c r="L49" s="31">
        <v>6013</v>
      </c>
      <c r="M49" s="31">
        <v>12795</v>
      </c>
      <c r="N49" s="32">
        <f t="shared" si="14"/>
        <v>1.1278895725927156</v>
      </c>
      <c r="O49" s="32">
        <f t="shared" si="15"/>
        <v>1.6931172384761104</v>
      </c>
      <c r="P49" s="31">
        <f t="shared" si="16"/>
        <v>6782</v>
      </c>
      <c r="Q49" s="31">
        <f t="shared" si="17"/>
        <v>8044</v>
      </c>
      <c r="R49" s="32">
        <f t="shared" si="19"/>
        <v>5.8069321017826534E-3</v>
      </c>
      <c r="S49" s="48"/>
      <c r="T49" s="48"/>
      <c r="U49" s="48"/>
      <c r="V49" s="49"/>
      <c r="X49" s="51"/>
    </row>
    <row r="50" spans="1:24" ht="15" x14ac:dyDescent="0.25">
      <c r="A50" s="57" t="s">
        <v>46</v>
      </c>
      <c r="B50" s="31">
        <v>2020</v>
      </c>
      <c r="C50" s="31">
        <v>1158</v>
      </c>
      <c r="D50" s="31">
        <v>3163</v>
      </c>
      <c r="E50" s="32">
        <f t="shared" si="10"/>
        <v>1.7314335060449051</v>
      </c>
      <c r="F50" s="32">
        <f t="shared" si="11"/>
        <v>0.5658415841584159</v>
      </c>
      <c r="G50" s="31">
        <f t="shared" si="12"/>
        <v>2005</v>
      </c>
      <c r="H50" s="31">
        <f t="shared" si="13"/>
        <v>1143</v>
      </c>
      <c r="I50" s="32">
        <f t="shared" si="18"/>
        <v>8.2829018176295132E-3</v>
      </c>
      <c r="J50" s="29"/>
      <c r="K50" s="31">
        <v>6895</v>
      </c>
      <c r="L50" s="31">
        <v>2969</v>
      </c>
      <c r="M50" s="31">
        <v>13260</v>
      </c>
      <c r="N50" s="32">
        <f t="shared" si="14"/>
        <v>3.4661502189289326</v>
      </c>
      <c r="O50" s="32">
        <f t="shared" si="15"/>
        <v>0.92313270485859311</v>
      </c>
      <c r="P50" s="31">
        <f t="shared" si="16"/>
        <v>10291</v>
      </c>
      <c r="Q50" s="31">
        <f t="shared" si="17"/>
        <v>6365</v>
      </c>
      <c r="R50" s="32">
        <f t="shared" si="19"/>
        <v>6.0179694935238752E-3</v>
      </c>
      <c r="S50" s="48"/>
      <c r="T50" s="48"/>
      <c r="U50" s="48"/>
      <c r="V50" s="49"/>
      <c r="X50" s="51"/>
    </row>
    <row r="51" spans="1:24" ht="15" x14ac:dyDescent="0.25">
      <c r="A51" s="57" t="s">
        <v>47</v>
      </c>
      <c r="B51" s="31">
        <v>4620</v>
      </c>
      <c r="C51" s="31">
        <v>4349</v>
      </c>
      <c r="D51" s="31">
        <v>7190</v>
      </c>
      <c r="E51" s="32">
        <f t="shared" si="10"/>
        <v>0.65325362152218891</v>
      </c>
      <c r="F51" s="32">
        <f t="shared" si="11"/>
        <v>0.55627705627705626</v>
      </c>
      <c r="G51" s="31">
        <f t="shared" si="12"/>
        <v>2841</v>
      </c>
      <c r="H51" s="31">
        <f t="shared" si="13"/>
        <v>2570</v>
      </c>
      <c r="I51" s="32">
        <f t="shared" si="18"/>
        <v>1.8828347792841038E-2</v>
      </c>
      <c r="J51" s="29"/>
      <c r="K51" s="31">
        <v>25329</v>
      </c>
      <c r="L51" s="31">
        <v>17704</v>
      </c>
      <c r="M51" s="31">
        <v>43197</v>
      </c>
      <c r="N51" s="32">
        <f t="shared" si="14"/>
        <v>1.4399570718481698</v>
      </c>
      <c r="O51" s="32">
        <f t="shared" si="15"/>
        <v>0.70543645623593498</v>
      </c>
      <c r="P51" s="31">
        <f t="shared" si="16"/>
        <v>25493</v>
      </c>
      <c r="Q51" s="31">
        <f t="shared" si="17"/>
        <v>17868</v>
      </c>
      <c r="R51" s="32">
        <f t="shared" si="19"/>
        <v>1.9604692926979701E-2</v>
      </c>
      <c r="S51" s="48"/>
      <c r="T51" s="48"/>
      <c r="U51" s="48"/>
      <c r="V51" s="49"/>
      <c r="X51" s="51"/>
    </row>
    <row r="52" spans="1:24" ht="15" x14ac:dyDescent="0.25">
      <c r="A52" s="57" t="s">
        <v>48</v>
      </c>
      <c r="B52" s="31">
        <v>2651</v>
      </c>
      <c r="C52" s="31">
        <v>1576</v>
      </c>
      <c r="D52" s="31">
        <v>2624</v>
      </c>
      <c r="E52" s="32">
        <f t="shared" si="10"/>
        <v>0.66497461928934021</v>
      </c>
      <c r="F52" s="32">
        <f t="shared" si="11"/>
        <v>-1.0184835910976964E-2</v>
      </c>
      <c r="G52" s="31">
        <f t="shared" si="12"/>
        <v>1048</v>
      </c>
      <c r="H52" s="31">
        <f t="shared" si="13"/>
        <v>-27</v>
      </c>
      <c r="I52" s="32">
        <f t="shared" si="18"/>
        <v>6.8714304045083292E-3</v>
      </c>
      <c r="J52" s="29"/>
      <c r="K52" s="31">
        <v>18701</v>
      </c>
      <c r="L52" s="31">
        <v>8176</v>
      </c>
      <c r="M52" s="31">
        <v>19329</v>
      </c>
      <c r="N52" s="32">
        <f t="shared" si="14"/>
        <v>1.3641144814090018</v>
      </c>
      <c r="O52" s="32">
        <f t="shared" si="15"/>
        <v>3.3581091920218187E-2</v>
      </c>
      <c r="P52" s="31">
        <f t="shared" si="16"/>
        <v>11153</v>
      </c>
      <c r="Q52" s="31">
        <f t="shared" si="17"/>
        <v>628</v>
      </c>
      <c r="R52" s="32">
        <f t="shared" si="19"/>
        <v>8.7723478386367258E-3</v>
      </c>
      <c r="S52" s="48"/>
      <c r="T52" s="48"/>
      <c r="U52" s="48"/>
      <c r="V52" s="49"/>
      <c r="X52" s="51"/>
    </row>
    <row r="53" spans="1:24" ht="15" x14ac:dyDescent="0.25">
      <c r="A53" s="58" t="s">
        <v>49</v>
      </c>
      <c r="B53" s="31">
        <v>5524</v>
      </c>
      <c r="C53" s="31">
        <v>674</v>
      </c>
      <c r="D53" s="31">
        <v>402</v>
      </c>
      <c r="E53" s="32">
        <f t="shared" si="10"/>
        <v>-0.40356083086053407</v>
      </c>
      <c r="F53" s="32">
        <f t="shared" si="11"/>
        <v>-0.92722664735698768</v>
      </c>
      <c r="G53" s="31">
        <f t="shared" si="12"/>
        <v>-272</v>
      </c>
      <c r="H53" s="31">
        <f t="shared" si="13"/>
        <v>-5122</v>
      </c>
      <c r="I53" s="32">
        <f t="shared" si="18"/>
        <v>1.0527115177638522E-3</v>
      </c>
      <c r="J53" s="29"/>
      <c r="K53" s="31">
        <v>27239</v>
      </c>
      <c r="L53" s="31">
        <v>2449</v>
      </c>
      <c r="M53" s="31">
        <v>3909</v>
      </c>
      <c r="N53" s="32">
        <f t="shared" si="14"/>
        <v>0.59616169865251112</v>
      </c>
      <c r="O53" s="32">
        <f t="shared" si="15"/>
        <v>-0.85649252909431328</v>
      </c>
      <c r="P53" s="31">
        <f t="shared" si="16"/>
        <v>1460</v>
      </c>
      <c r="Q53" s="31">
        <f t="shared" si="17"/>
        <v>-23330</v>
      </c>
      <c r="R53" s="32">
        <f t="shared" si="19"/>
        <v>1.7740756221858844E-3</v>
      </c>
      <c r="S53" s="48"/>
      <c r="T53" s="48"/>
      <c r="U53" s="48"/>
      <c r="V53" s="49"/>
      <c r="X53" s="51"/>
    </row>
    <row r="54" spans="1:24" ht="15" x14ac:dyDescent="0.25">
      <c r="A54" s="56" t="s">
        <v>50</v>
      </c>
      <c r="B54" s="34">
        <f>B29-SUM(B30:B53)</f>
        <v>22096</v>
      </c>
      <c r="C54" s="34">
        <f>C29-SUM(C30:C53)</f>
        <v>9681</v>
      </c>
      <c r="D54" s="34">
        <f>D29-SUM(D30:D53)</f>
        <v>18963</v>
      </c>
      <c r="E54" s="35">
        <f t="shared" si="10"/>
        <v>0.95878524945770072</v>
      </c>
      <c r="F54" s="35">
        <f t="shared" si="11"/>
        <v>-0.14179036929761046</v>
      </c>
      <c r="G54" s="34">
        <f t="shared" si="12"/>
        <v>9282</v>
      </c>
      <c r="H54" s="34">
        <f t="shared" si="13"/>
        <v>-3133</v>
      </c>
      <c r="I54" s="35">
        <f t="shared" si="18"/>
        <v>4.9658130625263502E-2</v>
      </c>
      <c r="J54" s="29"/>
      <c r="K54" s="34">
        <f>K29-SUM(K30:K53)</f>
        <v>130605</v>
      </c>
      <c r="L54" s="34">
        <f>L29-SUM(L30:L53)</f>
        <v>46178</v>
      </c>
      <c r="M54" s="34">
        <f>M29-SUM(M30:M53)</f>
        <v>124610</v>
      </c>
      <c r="N54" s="35">
        <f t="shared" si="14"/>
        <v>1.6984711334401661</v>
      </c>
      <c r="O54" s="35">
        <f t="shared" si="15"/>
        <v>-4.5901764863519823E-2</v>
      </c>
      <c r="P54" s="34">
        <f t="shared" si="16"/>
        <v>78432</v>
      </c>
      <c r="Q54" s="34">
        <f t="shared" si="17"/>
        <v>-5995</v>
      </c>
      <c r="R54" s="35">
        <f t="shared" si="19"/>
        <v>5.6553482548115389E-2</v>
      </c>
      <c r="S54" s="48"/>
      <c r="T54" s="48"/>
      <c r="U54" s="48"/>
      <c r="V54" s="49"/>
      <c r="X54" s="51"/>
    </row>
    <row r="55" spans="1:24" ht="21" x14ac:dyDescent="0.35">
      <c r="A55" s="59" t="s">
        <v>51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1:24" ht="15" x14ac:dyDescent="0.25">
      <c r="A56" s="10"/>
      <c r="B56" s="11" t="s">
        <v>116</v>
      </c>
      <c r="C56" s="12"/>
      <c r="D56" s="12"/>
      <c r="E56" s="12"/>
      <c r="F56" s="12"/>
      <c r="G56" s="12"/>
      <c r="H56" s="12"/>
      <c r="I56" s="13"/>
      <c r="J56" s="14"/>
      <c r="K56" s="11" t="str">
        <f>CONCATENATE("acumulado ",B56)</f>
        <v>acumulado junio</v>
      </c>
      <c r="L56" s="12"/>
      <c r="M56" s="12"/>
      <c r="N56" s="12"/>
      <c r="O56" s="12"/>
      <c r="P56" s="12"/>
      <c r="Q56" s="12"/>
      <c r="R56" s="13"/>
    </row>
    <row r="57" spans="1:24" ht="15" x14ac:dyDescent="0.25">
      <c r="A57" s="15"/>
      <c r="B57" s="16">
        <v>2019</v>
      </c>
      <c r="C57" s="16">
        <v>2021</v>
      </c>
      <c r="D57" s="16">
        <v>2022</v>
      </c>
      <c r="E57" s="16" t="s">
        <v>4</v>
      </c>
      <c r="F57" s="16" t="s">
        <v>5</v>
      </c>
      <c r="G57" s="16" t="s">
        <v>6</v>
      </c>
      <c r="H57" s="16" t="s">
        <v>7</v>
      </c>
      <c r="I57" s="16" t="str">
        <f>CONCATENATE("cuota ",RIGHT(D57,2))</f>
        <v>cuota 22</v>
      </c>
      <c r="J57" s="17"/>
      <c r="K57" s="16">
        <v>2019</v>
      </c>
      <c r="L57" s="16">
        <v>2021</v>
      </c>
      <c r="M57" s="16">
        <v>2022</v>
      </c>
      <c r="N57" s="16" t="s">
        <v>4</v>
      </c>
      <c r="O57" s="16" t="s">
        <v>5</v>
      </c>
      <c r="P57" s="16" t="s">
        <v>6</v>
      </c>
      <c r="Q57" s="16" t="s">
        <v>7</v>
      </c>
      <c r="R57" s="16" t="str">
        <f>CONCATENATE("cuota ",RIGHT(M57,2))</f>
        <v>cuota 22</v>
      </c>
    </row>
    <row r="58" spans="1:24" ht="15" x14ac:dyDescent="0.25">
      <c r="A58" s="18" t="s">
        <v>52</v>
      </c>
      <c r="B58" s="19">
        <v>406415</v>
      </c>
      <c r="C58" s="19">
        <v>142483</v>
      </c>
      <c r="D58" s="19">
        <v>381871</v>
      </c>
      <c r="E58" s="20">
        <f t="shared" ref="E58:E68" si="22">D58/C58-1</f>
        <v>1.6801162243916816</v>
      </c>
      <c r="F58" s="20">
        <f t="shared" ref="F58:F68" si="23">D58/B58-1</f>
        <v>-6.0391471771465088E-2</v>
      </c>
      <c r="G58" s="19">
        <f t="shared" ref="G58:G68" si="24">D58-C58</f>
        <v>239388</v>
      </c>
      <c r="H58" s="19">
        <f t="shared" ref="H58:H68" si="25">D58-B58</f>
        <v>-24544</v>
      </c>
      <c r="I58" s="20">
        <f>D58/$D$58</f>
        <v>1</v>
      </c>
      <c r="J58" s="21"/>
      <c r="K58" s="19">
        <v>2365068</v>
      </c>
      <c r="L58" s="19">
        <v>520786</v>
      </c>
      <c r="M58" s="19">
        <v>2203401</v>
      </c>
      <c r="N58" s="20">
        <f t="shared" ref="N58:N68" si="26">M58/L58-1</f>
        <v>3.2309144255029896</v>
      </c>
      <c r="O58" s="20">
        <f t="shared" ref="O58:O68" si="27">M58/K58-1</f>
        <v>-6.8356174114232671E-2</v>
      </c>
      <c r="P58" s="19">
        <f t="shared" ref="P58:P68" si="28">M58-L58</f>
        <v>1682615</v>
      </c>
      <c r="Q58" s="19">
        <f t="shared" ref="Q58:Q68" si="29">M58-K58</f>
        <v>-161667</v>
      </c>
      <c r="R58" s="20">
        <f>M58/$M$58</f>
        <v>1</v>
      </c>
    </row>
    <row r="59" spans="1:24" ht="15" x14ac:dyDescent="0.25">
      <c r="A59" s="62" t="s">
        <v>53</v>
      </c>
      <c r="B59" s="63">
        <v>151143</v>
      </c>
      <c r="C59" s="63">
        <v>53539</v>
      </c>
      <c r="D59" s="63">
        <v>144989</v>
      </c>
      <c r="E59" s="64">
        <f t="shared" si="22"/>
        <v>1.7081006369188816</v>
      </c>
      <c r="F59" s="64">
        <f t="shared" si="23"/>
        <v>-4.0716407640446484E-2</v>
      </c>
      <c r="G59" s="63">
        <f t="shared" si="24"/>
        <v>91450</v>
      </c>
      <c r="H59" s="63">
        <f t="shared" si="25"/>
        <v>-6154</v>
      </c>
      <c r="I59" s="64">
        <f t="shared" ref="I59:I68" si="30">D59/$D$58</f>
        <v>0.37968057275886358</v>
      </c>
      <c r="J59" s="65"/>
      <c r="K59" s="63">
        <v>869515</v>
      </c>
      <c r="L59" s="63">
        <v>187853</v>
      </c>
      <c r="M59" s="63">
        <v>828210</v>
      </c>
      <c r="N59" s="64">
        <f t="shared" si="26"/>
        <v>3.4088196621826645</v>
      </c>
      <c r="O59" s="64">
        <f t="shared" si="27"/>
        <v>-4.7503493326739643E-2</v>
      </c>
      <c r="P59" s="63">
        <f t="shared" si="28"/>
        <v>640357</v>
      </c>
      <c r="Q59" s="63">
        <f t="shared" si="29"/>
        <v>-41305</v>
      </c>
      <c r="R59" s="64">
        <f t="shared" ref="R59:R68" si="31">M59/$M$58</f>
        <v>0.37587801766451046</v>
      </c>
    </row>
    <row r="60" spans="1:24" ht="15" x14ac:dyDescent="0.25">
      <c r="A60" s="66" t="s">
        <v>54</v>
      </c>
      <c r="B60" s="31">
        <v>109110</v>
      </c>
      <c r="C60" s="31">
        <v>21147</v>
      </c>
      <c r="D60" s="31">
        <v>99145</v>
      </c>
      <c r="E60" s="32">
        <f t="shared" si="22"/>
        <v>3.6883718730789239</v>
      </c>
      <c r="F60" s="32">
        <f t="shared" si="23"/>
        <v>-9.1329850609476626E-2</v>
      </c>
      <c r="G60" s="31">
        <f t="shared" si="24"/>
        <v>77998</v>
      </c>
      <c r="H60" s="31">
        <f t="shared" si="25"/>
        <v>-9965</v>
      </c>
      <c r="I60" s="32">
        <f t="shared" si="30"/>
        <v>0.25962956076790328</v>
      </c>
      <c r="J60" s="29"/>
      <c r="K60" s="31">
        <v>641897</v>
      </c>
      <c r="L60" s="31">
        <v>81359</v>
      </c>
      <c r="M60" s="31">
        <v>573119</v>
      </c>
      <c r="N60" s="32">
        <f t="shared" si="26"/>
        <v>6.0443220786882828</v>
      </c>
      <c r="O60" s="32">
        <f t="shared" si="27"/>
        <v>-0.10714803153777008</v>
      </c>
      <c r="P60" s="31">
        <f t="shared" si="28"/>
        <v>491760</v>
      </c>
      <c r="Q60" s="31">
        <f t="shared" si="29"/>
        <v>-68778</v>
      </c>
      <c r="R60" s="32">
        <f t="shared" si="31"/>
        <v>0.26010653530610178</v>
      </c>
    </row>
    <row r="61" spans="1:24" ht="15" x14ac:dyDescent="0.25">
      <c r="A61" s="67" t="s">
        <v>55</v>
      </c>
      <c r="B61" s="68">
        <v>3341</v>
      </c>
      <c r="C61" s="68">
        <v>1595</v>
      </c>
      <c r="D61" s="68">
        <v>2523</v>
      </c>
      <c r="E61" s="69">
        <f t="shared" si="22"/>
        <v>0.58181818181818179</v>
      </c>
      <c r="F61" s="69">
        <f t="shared" si="23"/>
        <v>-0.24483687518706976</v>
      </c>
      <c r="G61" s="68">
        <f t="shared" si="24"/>
        <v>928</v>
      </c>
      <c r="H61" s="68">
        <f t="shared" si="25"/>
        <v>-818</v>
      </c>
      <c r="I61" s="69">
        <f t="shared" si="30"/>
        <v>6.6069431823835801E-3</v>
      </c>
      <c r="J61" s="29"/>
      <c r="K61" s="68">
        <v>23189</v>
      </c>
      <c r="L61" s="68">
        <v>5058</v>
      </c>
      <c r="M61" s="68">
        <v>16823</v>
      </c>
      <c r="N61" s="69">
        <f t="shared" si="26"/>
        <v>2.3260181890075127</v>
      </c>
      <c r="O61" s="69">
        <f t="shared" si="27"/>
        <v>-0.2745267152529216</v>
      </c>
      <c r="P61" s="68">
        <f t="shared" si="28"/>
        <v>11765</v>
      </c>
      <c r="Q61" s="68">
        <f t="shared" si="29"/>
        <v>-6366</v>
      </c>
      <c r="R61" s="69">
        <f t="shared" si="31"/>
        <v>7.635015142500162E-3</v>
      </c>
    </row>
    <row r="62" spans="1:24" ht="15" x14ac:dyDescent="0.25">
      <c r="A62" s="66" t="s">
        <v>56</v>
      </c>
      <c r="B62" s="31">
        <v>70924</v>
      </c>
      <c r="C62" s="31">
        <v>25023</v>
      </c>
      <c r="D62" s="31">
        <v>63207</v>
      </c>
      <c r="E62" s="32">
        <f t="shared" si="22"/>
        <v>1.5259561203692602</v>
      </c>
      <c r="F62" s="32">
        <f t="shared" si="23"/>
        <v>-0.10880660989227908</v>
      </c>
      <c r="G62" s="31">
        <f t="shared" si="24"/>
        <v>38184</v>
      </c>
      <c r="H62" s="31">
        <f t="shared" si="25"/>
        <v>-7717</v>
      </c>
      <c r="I62" s="32">
        <f t="shared" si="30"/>
        <v>0.16551924602810897</v>
      </c>
      <c r="J62" s="29"/>
      <c r="K62" s="31">
        <v>378325</v>
      </c>
      <c r="L62" s="31">
        <v>70082</v>
      </c>
      <c r="M62" s="31">
        <v>321332</v>
      </c>
      <c r="N62" s="32">
        <f t="shared" si="26"/>
        <v>3.5850860420650097</v>
      </c>
      <c r="O62" s="32">
        <f t="shared" si="27"/>
        <v>-0.15064560893411749</v>
      </c>
      <c r="P62" s="31">
        <f t="shared" si="28"/>
        <v>251250</v>
      </c>
      <c r="Q62" s="31">
        <f t="shared" si="29"/>
        <v>-56993</v>
      </c>
      <c r="R62" s="32">
        <f t="shared" si="31"/>
        <v>0.14583455303868884</v>
      </c>
    </row>
    <row r="63" spans="1:24" ht="15" x14ac:dyDescent="0.25">
      <c r="A63" s="66" t="s">
        <v>57</v>
      </c>
      <c r="B63" s="31">
        <v>11553</v>
      </c>
      <c r="C63" s="31">
        <v>12758</v>
      </c>
      <c r="D63" s="31">
        <v>13606</v>
      </c>
      <c r="E63" s="32">
        <f t="shared" si="22"/>
        <v>6.6468098448032586E-2</v>
      </c>
      <c r="F63" s="32">
        <f t="shared" si="23"/>
        <v>0.17770276118757034</v>
      </c>
      <c r="G63" s="31">
        <f t="shared" si="24"/>
        <v>848</v>
      </c>
      <c r="H63" s="31">
        <f t="shared" si="25"/>
        <v>2053</v>
      </c>
      <c r="I63" s="32">
        <f t="shared" si="30"/>
        <v>3.5629833111181522E-2</v>
      </c>
      <c r="J63" s="29"/>
      <c r="K63" s="31">
        <v>69266</v>
      </c>
      <c r="L63" s="31">
        <v>32678</v>
      </c>
      <c r="M63" s="31">
        <v>92080</v>
      </c>
      <c r="N63" s="32">
        <f t="shared" si="26"/>
        <v>1.8177979068486443</v>
      </c>
      <c r="O63" s="32">
        <f t="shared" si="27"/>
        <v>0.32936794386856461</v>
      </c>
      <c r="P63" s="31">
        <f t="shared" si="28"/>
        <v>59402</v>
      </c>
      <c r="Q63" s="31">
        <f t="shared" si="29"/>
        <v>22814</v>
      </c>
      <c r="R63" s="32">
        <f t="shared" si="31"/>
        <v>4.1789942003294001E-2</v>
      </c>
    </row>
    <row r="64" spans="1:24" ht="15" x14ac:dyDescent="0.25">
      <c r="A64" s="66" t="s">
        <v>58</v>
      </c>
      <c r="B64" s="31">
        <v>15071</v>
      </c>
      <c r="C64" s="31">
        <v>13541</v>
      </c>
      <c r="D64" s="31">
        <v>17608</v>
      </c>
      <c r="E64" s="32">
        <f t="shared" si="22"/>
        <v>0.30034709401078197</v>
      </c>
      <c r="F64" s="32">
        <f t="shared" si="23"/>
        <v>0.16833654037555568</v>
      </c>
      <c r="G64" s="31">
        <f t="shared" si="24"/>
        <v>4067</v>
      </c>
      <c r="H64" s="31">
        <f t="shared" si="25"/>
        <v>2537</v>
      </c>
      <c r="I64" s="32">
        <f t="shared" si="30"/>
        <v>4.6109811952203754E-2</v>
      </c>
      <c r="J64" s="29"/>
      <c r="K64" s="31">
        <v>112117</v>
      </c>
      <c r="L64" s="31">
        <v>58803</v>
      </c>
      <c r="M64" s="31">
        <v>104421</v>
      </c>
      <c r="N64" s="32">
        <f t="shared" si="26"/>
        <v>0.77577674608438341</v>
      </c>
      <c r="O64" s="32">
        <f t="shared" si="27"/>
        <v>-6.8642578734714577E-2</v>
      </c>
      <c r="P64" s="31">
        <f t="shared" si="28"/>
        <v>45618</v>
      </c>
      <c r="Q64" s="31">
        <f t="shared" si="29"/>
        <v>-7696</v>
      </c>
      <c r="R64" s="32">
        <f t="shared" si="31"/>
        <v>4.7390828995720703E-2</v>
      </c>
    </row>
    <row r="65" spans="1:18" ht="15" x14ac:dyDescent="0.25">
      <c r="A65" s="66" t="s">
        <v>59</v>
      </c>
      <c r="B65" s="31">
        <v>3920</v>
      </c>
      <c r="C65" s="31">
        <v>2494</v>
      </c>
      <c r="D65" s="31">
        <v>4520</v>
      </c>
      <c r="E65" s="32">
        <f t="shared" si="22"/>
        <v>0.81234963913392133</v>
      </c>
      <c r="F65" s="32">
        <f t="shared" si="23"/>
        <v>0.15306122448979598</v>
      </c>
      <c r="G65" s="31">
        <f t="shared" si="24"/>
        <v>2026</v>
      </c>
      <c r="H65" s="31">
        <f t="shared" si="25"/>
        <v>600</v>
      </c>
      <c r="I65" s="32">
        <f t="shared" si="30"/>
        <v>1.1836457861424407E-2</v>
      </c>
      <c r="J65" s="29"/>
      <c r="K65" s="31">
        <v>26978</v>
      </c>
      <c r="L65" s="31">
        <v>11802</v>
      </c>
      <c r="M65" s="31">
        <v>24671</v>
      </c>
      <c r="N65" s="32">
        <f t="shared" si="26"/>
        <v>1.0904084053550247</v>
      </c>
      <c r="O65" s="32">
        <f t="shared" si="27"/>
        <v>-8.5514122618429833E-2</v>
      </c>
      <c r="P65" s="31">
        <f t="shared" si="28"/>
        <v>12869</v>
      </c>
      <c r="Q65" s="31">
        <f t="shared" si="29"/>
        <v>-2307</v>
      </c>
      <c r="R65" s="32">
        <f t="shared" si="31"/>
        <v>1.1196781702468139E-2</v>
      </c>
    </row>
    <row r="66" spans="1:18" ht="15" x14ac:dyDescent="0.25">
      <c r="A66" s="66" t="s">
        <v>60</v>
      </c>
      <c r="B66" s="31">
        <v>19316</v>
      </c>
      <c r="C66" s="31">
        <v>3802</v>
      </c>
      <c r="D66" s="31">
        <v>18886</v>
      </c>
      <c r="E66" s="32">
        <f t="shared" si="22"/>
        <v>3.9673855865334033</v>
      </c>
      <c r="F66" s="32">
        <f t="shared" si="23"/>
        <v>-2.2261337751087185E-2</v>
      </c>
      <c r="G66" s="31">
        <f t="shared" si="24"/>
        <v>15084</v>
      </c>
      <c r="H66" s="31">
        <f t="shared" si="25"/>
        <v>-430</v>
      </c>
      <c r="I66" s="32">
        <f t="shared" si="30"/>
        <v>4.945649185196048E-2</v>
      </c>
      <c r="J66" s="29"/>
      <c r="K66" s="31">
        <v>115170</v>
      </c>
      <c r="L66" s="31">
        <v>33859</v>
      </c>
      <c r="M66" s="31">
        <v>122526</v>
      </c>
      <c r="N66" s="32">
        <f t="shared" si="26"/>
        <v>2.6187128976047727</v>
      </c>
      <c r="O66" s="32">
        <f t="shared" si="27"/>
        <v>6.38707996874186E-2</v>
      </c>
      <c r="P66" s="31">
        <f t="shared" si="28"/>
        <v>88667</v>
      </c>
      <c r="Q66" s="31">
        <f t="shared" si="29"/>
        <v>7356</v>
      </c>
      <c r="R66" s="32">
        <f t="shared" si="31"/>
        <v>5.5607671958032151E-2</v>
      </c>
    </row>
    <row r="67" spans="1:18" ht="15" x14ac:dyDescent="0.25">
      <c r="A67" s="70" t="s">
        <v>61</v>
      </c>
      <c r="B67" s="39">
        <v>11404</v>
      </c>
      <c r="C67" s="39">
        <v>3302</v>
      </c>
      <c r="D67" s="39">
        <v>10420</v>
      </c>
      <c r="E67" s="40">
        <f t="shared" si="22"/>
        <v>2.1556632344033919</v>
      </c>
      <c r="F67" s="40">
        <f t="shared" si="23"/>
        <v>-8.6285513854787776E-2</v>
      </c>
      <c r="G67" s="39">
        <f t="shared" si="24"/>
        <v>7118</v>
      </c>
      <c r="H67" s="39">
        <f t="shared" si="25"/>
        <v>-984</v>
      </c>
      <c r="I67" s="40">
        <f t="shared" si="30"/>
        <v>2.7286701530097861E-2</v>
      </c>
      <c r="J67" s="29"/>
      <c r="K67" s="39">
        <v>64192</v>
      </c>
      <c r="L67" s="39">
        <v>16999</v>
      </c>
      <c r="M67" s="39">
        <v>67366</v>
      </c>
      <c r="N67" s="40">
        <f t="shared" si="26"/>
        <v>2.9629389964115536</v>
      </c>
      <c r="O67" s="40">
        <f t="shared" si="27"/>
        <v>4.9445413758723911E-2</v>
      </c>
      <c r="P67" s="39">
        <f t="shared" si="28"/>
        <v>50367</v>
      </c>
      <c r="Q67" s="39">
        <f t="shared" si="29"/>
        <v>3174</v>
      </c>
      <c r="R67" s="40">
        <f t="shared" si="31"/>
        <v>3.057364501513796E-2</v>
      </c>
    </row>
    <row r="68" spans="1:18" ht="15" x14ac:dyDescent="0.25">
      <c r="A68" s="71" t="s">
        <v>62</v>
      </c>
      <c r="B68" s="72">
        <f>B58-SUM(B59:B67)</f>
        <v>10633</v>
      </c>
      <c r="C68" s="72">
        <f t="shared" ref="C68:D68" si="32">C58-SUM(C59:C67)</f>
        <v>5282</v>
      </c>
      <c r="D68" s="72">
        <f t="shared" si="32"/>
        <v>6967</v>
      </c>
      <c r="E68" s="73">
        <f t="shared" si="22"/>
        <v>0.31900795153351003</v>
      </c>
      <c r="F68" s="73">
        <f t="shared" si="23"/>
        <v>-0.34477569829775223</v>
      </c>
      <c r="G68" s="72">
        <f t="shared" si="24"/>
        <v>1685</v>
      </c>
      <c r="H68" s="72">
        <f t="shared" si="25"/>
        <v>-3666</v>
      </c>
      <c r="I68" s="73">
        <f t="shared" si="30"/>
        <v>1.8244380955872531E-2</v>
      </c>
      <c r="J68" s="29"/>
      <c r="K68" s="72">
        <f>K58-SUM(K59:K67)</f>
        <v>64419</v>
      </c>
      <c r="L68" s="72">
        <f t="shared" ref="L68:M68" si="33">L58-SUM(L59:L67)</f>
        <v>22293</v>
      </c>
      <c r="M68" s="72">
        <f t="shared" si="33"/>
        <v>52853</v>
      </c>
      <c r="N68" s="73">
        <f t="shared" si="26"/>
        <v>1.3708338940474589</v>
      </c>
      <c r="O68" s="73">
        <f t="shared" si="27"/>
        <v>-0.17954330244182615</v>
      </c>
      <c r="P68" s="72">
        <f t="shared" si="28"/>
        <v>30560</v>
      </c>
      <c r="Q68" s="72">
        <f t="shared" si="29"/>
        <v>-11566</v>
      </c>
      <c r="R68" s="73">
        <f t="shared" si="31"/>
        <v>2.3987009173545806E-2</v>
      </c>
    </row>
    <row r="69" spans="1:18" ht="21" x14ac:dyDescent="0.35">
      <c r="A69" s="74" t="s">
        <v>63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ht="15" x14ac:dyDescent="0.25">
      <c r="A70" s="75"/>
      <c r="B70" s="11" t="s">
        <v>116</v>
      </c>
      <c r="C70" s="12"/>
      <c r="D70" s="12"/>
      <c r="E70" s="12"/>
      <c r="F70" s="12"/>
      <c r="G70" s="12"/>
      <c r="H70" s="12"/>
      <c r="I70" s="13"/>
      <c r="J70" s="76"/>
      <c r="K70" s="11" t="str">
        <f>CONCATENATE("acumulado ",B70)</f>
        <v>acumulado junio</v>
      </c>
      <c r="L70" s="12"/>
      <c r="M70" s="12"/>
      <c r="N70" s="12"/>
      <c r="O70" s="12"/>
      <c r="P70" s="12"/>
      <c r="Q70" s="12"/>
      <c r="R70" s="13"/>
    </row>
    <row r="71" spans="1:18" ht="15" x14ac:dyDescent="0.25">
      <c r="A71" s="15"/>
      <c r="B71" s="16">
        <v>2019</v>
      </c>
      <c r="C71" s="16">
        <v>2021</v>
      </c>
      <c r="D71" s="16">
        <v>2022</v>
      </c>
      <c r="E71" s="16" t="s">
        <v>4</v>
      </c>
      <c r="F71" s="16" t="s">
        <v>5</v>
      </c>
      <c r="G71" s="16" t="s">
        <v>6</v>
      </c>
      <c r="H71" s="16" t="s">
        <v>7</v>
      </c>
      <c r="I71" s="16" t="str">
        <f>CONCATENATE("cuota ",RIGHT(D71,2))</f>
        <v>cuota 22</v>
      </c>
      <c r="J71" s="77"/>
      <c r="K71" s="16">
        <v>2019</v>
      </c>
      <c r="L71" s="16">
        <v>2021</v>
      </c>
      <c r="M71" s="16">
        <v>2022</v>
      </c>
      <c r="N71" s="16" t="s">
        <v>4</v>
      </c>
      <c r="O71" s="16" t="s">
        <v>5</v>
      </c>
      <c r="P71" s="16" t="s">
        <v>6</v>
      </c>
      <c r="Q71" s="16" t="s">
        <v>7</v>
      </c>
      <c r="R71" s="16" t="str">
        <f>CONCATENATE("cuota ",RIGHT(M71,2))</f>
        <v>cuota 22</v>
      </c>
    </row>
    <row r="72" spans="1:18" ht="15" x14ac:dyDescent="0.25">
      <c r="A72" s="78" t="s">
        <v>8</v>
      </c>
      <c r="B72" s="79">
        <v>2741049</v>
      </c>
      <c r="C72" s="79">
        <v>653021</v>
      </c>
      <c r="D72" s="79">
        <v>2454749</v>
      </c>
      <c r="E72" s="80">
        <f t="shared" ref="E72:E83" si="34">D72/C72-1</f>
        <v>2.7590659412178167</v>
      </c>
      <c r="F72" s="80">
        <f t="shared" ref="F72:F83" si="35">D72/B72-1</f>
        <v>-0.10444906311415814</v>
      </c>
      <c r="G72" s="79">
        <f t="shared" ref="G72:G83" si="36">D72-C72</f>
        <v>1801728</v>
      </c>
      <c r="H72" s="79">
        <f t="shared" ref="H72:H83" si="37">D72-B72</f>
        <v>-286300</v>
      </c>
      <c r="I72" s="80">
        <f>D72/$D$72</f>
        <v>1</v>
      </c>
      <c r="J72" s="81"/>
      <c r="K72" s="79">
        <v>16477596</v>
      </c>
      <c r="L72" s="79">
        <v>2368548</v>
      </c>
      <c r="M72" s="79">
        <v>14358521</v>
      </c>
      <c r="N72" s="80">
        <f t="shared" ref="N72:N83" si="38">M72/L72-1</f>
        <v>5.0621617125766507</v>
      </c>
      <c r="O72" s="80">
        <f t="shared" ref="O72:O83" si="39">M72/K72-1</f>
        <v>-0.12860340792431124</v>
      </c>
      <c r="P72" s="79">
        <f t="shared" ref="P72:P83" si="40">M72-L72</f>
        <v>11989973</v>
      </c>
      <c r="Q72" s="79">
        <f t="shared" ref="Q72:Q83" si="41">M72-K72</f>
        <v>-2119075</v>
      </c>
      <c r="R72" s="80">
        <f>M72/$M$72</f>
        <v>1</v>
      </c>
    </row>
    <row r="73" spans="1:18" ht="15" x14ac:dyDescent="0.25">
      <c r="A73" s="82" t="s">
        <v>9</v>
      </c>
      <c r="B73" s="83">
        <v>1939840</v>
      </c>
      <c r="C73" s="83">
        <v>495857</v>
      </c>
      <c r="D73" s="83">
        <v>1928652</v>
      </c>
      <c r="E73" s="84">
        <f t="shared" si="34"/>
        <v>2.8895326676844331</v>
      </c>
      <c r="F73" s="84">
        <f t="shared" si="35"/>
        <v>-5.7674859782249621E-3</v>
      </c>
      <c r="G73" s="83">
        <f t="shared" si="36"/>
        <v>1432795</v>
      </c>
      <c r="H73" s="83">
        <f t="shared" si="37"/>
        <v>-11188</v>
      </c>
      <c r="I73" s="84">
        <f t="shared" ref="I73:I83" si="42">D73/$D$72</f>
        <v>0.78568195770728499</v>
      </c>
      <c r="J73" s="85"/>
      <c r="K73" s="83">
        <v>11630395</v>
      </c>
      <c r="L73" s="83">
        <v>1764482</v>
      </c>
      <c r="M73" s="83">
        <v>11059652</v>
      </c>
      <c r="N73" s="84">
        <f t="shared" si="38"/>
        <v>5.2679313248874173</v>
      </c>
      <c r="O73" s="84">
        <f t="shared" si="39"/>
        <v>-4.907339776508024E-2</v>
      </c>
      <c r="P73" s="83">
        <f t="shared" si="40"/>
        <v>9295170</v>
      </c>
      <c r="Q73" s="83">
        <f t="shared" si="41"/>
        <v>-570743</v>
      </c>
      <c r="R73" s="84">
        <f t="shared" ref="R73:R83" si="43">M73/$M$72</f>
        <v>0.77025008355665603</v>
      </c>
    </row>
    <row r="74" spans="1:18" ht="15" x14ac:dyDescent="0.25">
      <c r="A74" s="37" t="s">
        <v>10</v>
      </c>
      <c r="B74" s="31">
        <v>279242</v>
      </c>
      <c r="C74" s="31">
        <v>141585</v>
      </c>
      <c r="D74" s="31">
        <v>358323</v>
      </c>
      <c r="E74" s="32">
        <f t="shared" si="34"/>
        <v>1.5307977539993645</v>
      </c>
      <c r="F74" s="32">
        <f t="shared" si="35"/>
        <v>0.28319880247240747</v>
      </c>
      <c r="G74" s="31">
        <f t="shared" si="36"/>
        <v>216738</v>
      </c>
      <c r="H74" s="31">
        <f t="shared" si="37"/>
        <v>79081</v>
      </c>
      <c r="I74" s="32">
        <f t="shared" si="42"/>
        <v>0.1459713396359465</v>
      </c>
      <c r="J74" s="86"/>
      <c r="K74" s="31">
        <v>1831172</v>
      </c>
      <c r="L74" s="31">
        <v>532267</v>
      </c>
      <c r="M74" s="31">
        <v>2307280</v>
      </c>
      <c r="N74" s="32">
        <f t="shared" si="38"/>
        <v>3.3348169245885995</v>
      </c>
      <c r="O74" s="32">
        <f t="shared" si="39"/>
        <v>0.26000179120257405</v>
      </c>
      <c r="P74" s="31">
        <f t="shared" si="40"/>
        <v>1775013</v>
      </c>
      <c r="Q74" s="31">
        <f t="shared" si="41"/>
        <v>476108</v>
      </c>
      <c r="R74" s="32">
        <f t="shared" si="43"/>
        <v>0.16069064494873811</v>
      </c>
    </row>
    <row r="75" spans="1:18" ht="15" x14ac:dyDescent="0.25">
      <c r="A75" s="37" t="s">
        <v>11</v>
      </c>
      <c r="B75" s="31">
        <v>1266397</v>
      </c>
      <c r="C75" s="31">
        <v>276420</v>
      </c>
      <c r="D75" s="31">
        <v>1267134</v>
      </c>
      <c r="E75" s="32">
        <f t="shared" si="34"/>
        <v>3.5840894291295857</v>
      </c>
      <c r="F75" s="32">
        <f t="shared" si="35"/>
        <v>5.819660027621687E-4</v>
      </c>
      <c r="G75" s="31">
        <f t="shared" si="36"/>
        <v>990714</v>
      </c>
      <c r="H75" s="31">
        <f t="shared" si="37"/>
        <v>737</v>
      </c>
      <c r="I75" s="32">
        <f t="shared" si="42"/>
        <v>0.51619697166594225</v>
      </c>
      <c r="J75" s="86"/>
      <c r="K75" s="31">
        <v>7480138</v>
      </c>
      <c r="L75" s="31">
        <v>887670</v>
      </c>
      <c r="M75" s="31">
        <v>6907415</v>
      </c>
      <c r="N75" s="32">
        <f t="shared" si="38"/>
        <v>6.7815122737053182</v>
      </c>
      <c r="O75" s="32">
        <f t="shared" si="39"/>
        <v>-7.6565833411094797E-2</v>
      </c>
      <c r="P75" s="31">
        <f t="shared" si="40"/>
        <v>6019745</v>
      </c>
      <c r="Q75" s="31">
        <f t="shared" si="41"/>
        <v>-572723</v>
      </c>
      <c r="R75" s="32">
        <f t="shared" si="43"/>
        <v>0.48106730491253241</v>
      </c>
    </row>
    <row r="76" spans="1:18" ht="15" x14ac:dyDescent="0.25">
      <c r="A76" s="37" t="s">
        <v>12</v>
      </c>
      <c r="B76" s="31">
        <v>333201</v>
      </c>
      <c r="C76" s="31">
        <v>73232</v>
      </c>
      <c r="D76" s="31">
        <v>267374</v>
      </c>
      <c r="E76" s="32">
        <f t="shared" si="34"/>
        <v>2.6510541839632946</v>
      </c>
      <c r="F76" s="32">
        <f t="shared" si="35"/>
        <v>-0.19755943109414442</v>
      </c>
      <c r="G76" s="31">
        <f t="shared" si="36"/>
        <v>194142</v>
      </c>
      <c r="H76" s="31">
        <f t="shared" si="37"/>
        <v>-65827</v>
      </c>
      <c r="I76" s="32">
        <f t="shared" si="42"/>
        <v>0.10892111576377055</v>
      </c>
      <c r="J76" s="86"/>
      <c r="K76" s="31">
        <v>1928576</v>
      </c>
      <c r="L76" s="31">
        <v>314048</v>
      </c>
      <c r="M76" s="31">
        <v>1620030</v>
      </c>
      <c r="N76" s="32">
        <f t="shared" si="38"/>
        <v>4.1585426431628285</v>
      </c>
      <c r="O76" s="32">
        <f t="shared" si="39"/>
        <v>-0.1599864355877082</v>
      </c>
      <c r="P76" s="31">
        <f t="shared" si="40"/>
        <v>1305982</v>
      </c>
      <c r="Q76" s="31">
        <f t="shared" si="41"/>
        <v>-308546</v>
      </c>
      <c r="R76" s="32">
        <f t="shared" si="43"/>
        <v>0.11282708017072232</v>
      </c>
    </row>
    <row r="77" spans="1:18" ht="15" x14ac:dyDescent="0.25">
      <c r="A77" s="37" t="s">
        <v>13</v>
      </c>
      <c r="B77" s="31">
        <v>43716</v>
      </c>
      <c r="C77" s="31">
        <v>929</v>
      </c>
      <c r="D77" s="31">
        <v>26632</v>
      </c>
      <c r="E77" s="32">
        <f t="shared" si="34"/>
        <v>27.667384284176535</v>
      </c>
      <c r="F77" s="32">
        <f t="shared" si="35"/>
        <v>-0.39079513221703721</v>
      </c>
      <c r="G77" s="31">
        <f t="shared" si="36"/>
        <v>25703</v>
      </c>
      <c r="H77" s="31">
        <f t="shared" si="37"/>
        <v>-17084</v>
      </c>
      <c r="I77" s="32">
        <f t="shared" si="42"/>
        <v>1.0849174396241733E-2</v>
      </c>
      <c r="J77" s="86"/>
      <c r="K77" s="31">
        <v>276508</v>
      </c>
      <c r="L77" s="31">
        <v>8993</v>
      </c>
      <c r="M77" s="31">
        <v>172852</v>
      </c>
      <c r="N77" s="32">
        <f t="shared" si="38"/>
        <v>18.220727232291782</v>
      </c>
      <c r="O77" s="32">
        <f t="shared" si="39"/>
        <v>-0.37487522964977504</v>
      </c>
      <c r="P77" s="31">
        <f t="shared" si="40"/>
        <v>163859</v>
      </c>
      <c r="Q77" s="31">
        <f t="shared" si="41"/>
        <v>-103656</v>
      </c>
      <c r="R77" s="32">
        <f t="shared" si="43"/>
        <v>1.2038287230279497E-2</v>
      </c>
    </row>
    <row r="78" spans="1:18" ht="15" x14ac:dyDescent="0.25">
      <c r="A78" s="87" t="s">
        <v>14</v>
      </c>
      <c r="B78" s="34">
        <v>17284</v>
      </c>
      <c r="C78" s="34">
        <v>3691</v>
      </c>
      <c r="D78" s="34">
        <v>9189</v>
      </c>
      <c r="E78" s="35">
        <f t="shared" si="34"/>
        <v>1.4895692224329449</v>
      </c>
      <c r="F78" s="35">
        <f t="shared" si="35"/>
        <v>-0.46835223327933351</v>
      </c>
      <c r="G78" s="34">
        <f t="shared" si="36"/>
        <v>5498</v>
      </c>
      <c r="H78" s="34">
        <f t="shared" si="37"/>
        <v>-8095</v>
      </c>
      <c r="I78" s="35">
        <f t="shared" si="42"/>
        <v>3.7433562453839477E-3</v>
      </c>
      <c r="J78" s="86"/>
      <c r="K78" s="34">
        <v>114001</v>
      </c>
      <c r="L78" s="34">
        <v>21504</v>
      </c>
      <c r="M78" s="34">
        <v>52075</v>
      </c>
      <c r="N78" s="35">
        <f t="shared" si="38"/>
        <v>1.4216424851190474</v>
      </c>
      <c r="O78" s="35">
        <f t="shared" si="39"/>
        <v>-0.54320576135297061</v>
      </c>
      <c r="P78" s="34">
        <f t="shared" si="40"/>
        <v>30571</v>
      </c>
      <c r="Q78" s="34">
        <f t="shared" si="41"/>
        <v>-61926</v>
      </c>
      <c r="R78" s="35">
        <f t="shared" si="43"/>
        <v>3.6267662943836624E-3</v>
      </c>
    </row>
    <row r="79" spans="1:18" ht="15" x14ac:dyDescent="0.25">
      <c r="A79" s="82" t="s">
        <v>15</v>
      </c>
      <c r="B79" s="83">
        <v>801209</v>
      </c>
      <c r="C79" s="83">
        <v>157164</v>
      </c>
      <c r="D79" s="83">
        <v>526097</v>
      </c>
      <c r="E79" s="84">
        <f t="shared" si="34"/>
        <v>2.3474396172151382</v>
      </c>
      <c r="F79" s="84">
        <f t="shared" si="35"/>
        <v>-0.34337108045466291</v>
      </c>
      <c r="G79" s="83">
        <f t="shared" si="36"/>
        <v>368933</v>
      </c>
      <c r="H79" s="83">
        <f t="shared" si="37"/>
        <v>-275112</v>
      </c>
      <c r="I79" s="84">
        <f t="shared" si="42"/>
        <v>0.21431804229271506</v>
      </c>
      <c r="J79" s="85"/>
      <c r="K79" s="83">
        <v>4847201</v>
      </c>
      <c r="L79" s="83">
        <v>604066</v>
      </c>
      <c r="M79" s="83">
        <v>3298869</v>
      </c>
      <c r="N79" s="84">
        <f t="shared" si="38"/>
        <v>4.4611068989150189</v>
      </c>
      <c r="O79" s="84">
        <f t="shared" si="39"/>
        <v>-0.31942805755321468</v>
      </c>
      <c r="P79" s="83">
        <f t="shared" si="40"/>
        <v>2694803</v>
      </c>
      <c r="Q79" s="83">
        <f t="shared" si="41"/>
        <v>-1548332</v>
      </c>
      <c r="R79" s="84">
        <f t="shared" si="43"/>
        <v>0.229749916443344</v>
      </c>
    </row>
    <row r="80" spans="1:18" ht="15" x14ac:dyDescent="0.25">
      <c r="A80" s="36" t="s">
        <v>16</v>
      </c>
      <c r="B80" s="31">
        <v>43070</v>
      </c>
      <c r="C80" s="31">
        <v>12755</v>
      </c>
      <c r="D80" s="31">
        <v>41023</v>
      </c>
      <c r="E80" s="32">
        <f t="shared" si="34"/>
        <v>2.2162289298314386</v>
      </c>
      <c r="F80" s="32">
        <f t="shared" si="35"/>
        <v>-4.7527281170188118E-2</v>
      </c>
      <c r="G80" s="31">
        <f t="shared" si="36"/>
        <v>28268</v>
      </c>
      <c r="H80" s="31">
        <f t="shared" si="37"/>
        <v>-2047</v>
      </c>
      <c r="I80" s="32">
        <f t="shared" si="42"/>
        <v>1.6711688241852832E-2</v>
      </c>
      <c r="J80" s="86"/>
      <c r="K80" s="31">
        <v>243741</v>
      </c>
      <c r="L80" s="31">
        <v>60285</v>
      </c>
      <c r="M80" s="31">
        <v>261594</v>
      </c>
      <c r="N80" s="32">
        <f t="shared" si="38"/>
        <v>3.3392883801940778</v>
      </c>
      <c r="O80" s="32">
        <f t="shared" si="39"/>
        <v>7.3245781382697217E-2</v>
      </c>
      <c r="P80" s="31">
        <f t="shared" si="40"/>
        <v>201309</v>
      </c>
      <c r="Q80" s="31">
        <f t="shared" si="41"/>
        <v>17853</v>
      </c>
      <c r="R80" s="32">
        <f t="shared" si="43"/>
        <v>1.8218728795256836E-2</v>
      </c>
    </row>
    <row r="81" spans="1:18" ht="15" x14ac:dyDescent="0.25">
      <c r="A81" s="37" t="s">
        <v>12</v>
      </c>
      <c r="B81" s="31">
        <v>450816</v>
      </c>
      <c r="C81" s="31">
        <v>106154</v>
      </c>
      <c r="D81" s="31">
        <v>332042</v>
      </c>
      <c r="E81" s="32">
        <f t="shared" si="34"/>
        <v>2.1279273508299261</v>
      </c>
      <c r="F81" s="32">
        <f t="shared" si="35"/>
        <v>-0.26346447331061895</v>
      </c>
      <c r="G81" s="31">
        <f t="shared" si="36"/>
        <v>225888</v>
      </c>
      <c r="H81" s="31">
        <f t="shared" si="37"/>
        <v>-118774</v>
      </c>
      <c r="I81" s="32">
        <f t="shared" si="42"/>
        <v>0.13526515338228062</v>
      </c>
      <c r="J81" s="86"/>
      <c r="K81" s="31">
        <v>2682393</v>
      </c>
      <c r="L81" s="31">
        <v>401100</v>
      </c>
      <c r="M81" s="31">
        <v>1993295</v>
      </c>
      <c r="N81" s="32">
        <f t="shared" si="38"/>
        <v>3.9695711792570432</v>
      </c>
      <c r="O81" s="32">
        <f t="shared" si="39"/>
        <v>-0.25689673362553511</v>
      </c>
      <c r="P81" s="31">
        <f t="shared" si="40"/>
        <v>1592195</v>
      </c>
      <c r="Q81" s="31">
        <f t="shared" si="41"/>
        <v>-689098</v>
      </c>
      <c r="R81" s="32">
        <f t="shared" si="43"/>
        <v>0.1388231420213823</v>
      </c>
    </row>
    <row r="82" spans="1:18" ht="15" x14ac:dyDescent="0.25">
      <c r="A82" s="37" t="s">
        <v>13</v>
      </c>
      <c r="B82" s="31">
        <v>224925</v>
      </c>
      <c r="C82" s="31">
        <v>25755</v>
      </c>
      <c r="D82" s="31">
        <v>115960</v>
      </c>
      <c r="E82" s="32">
        <f t="shared" si="34"/>
        <v>3.5024267132595615</v>
      </c>
      <c r="F82" s="32">
        <f t="shared" si="35"/>
        <v>-0.4844503723463377</v>
      </c>
      <c r="G82" s="31">
        <f t="shared" si="36"/>
        <v>90205</v>
      </c>
      <c r="H82" s="31">
        <f t="shared" si="37"/>
        <v>-108965</v>
      </c>
      <c r="I82" s="32">
        <f t="shared" si="42"/>
        <v>4.7239045621364953E-2</v>
      </c>
      <c r="J82" s="86"/>
      <c r="K82" s="31">
        <v>1346970</v>
      </c>
      <c r="L82" s="31">
        <v>89247</v>
      </c>
      <c r="M82" s="31">
        <v>755328</v>
      </c>
      <c r="N82" s="32">
        <f t="shared" si="38"/>
        <v>7.4633433056573324</v>
      </c>
      <c r="O82" s="32">
        <f t="shared" si="39"/>
        <v>-0.43923918127352501</v>
      </c>
      <c r="P82" s="31">
        <f t="shared" si="40"/>
        <v>666081</v>
      </c>
      <c r="Q82" s="31">
        <f t="shared" si="41"/>
        <v>-591642</v>
      </c>
      <c r="R82" s="32">
        <f t="shared" si="43"/>
        <v>5.260486090454581E-2</v>
      </c>
    </row>
    <row r="83" spans="1:18" ht="15" x14ac:dyDescent="0.25">
      <c r="A83" s="38" t="s">
        <v>14</v>
      </c>
      <c r="B83" s="72">
        <v>82398</v>
      </c>
      <c r="C83" s="72">
        <v>12500</v>
      </c>
      <c r="D83" s="72">
        <v>37072</v>
      </c>
      <c r="E83" s="73">
        <f t="shared" si="34"/>
        <v>1.96576</v>
      </c>
      <c r="F83" s="73">
        <f t="shared" si="35"/>
        <v>-0.55008616713997904</v>
      </c>
      <c r="G83" s="72">
        <f t="shared" si="36"/>
        <v>24572</v>
      </c>
      <c r="H83" s="72">
        <f t="shared" si="37"/>
        <v>-45326</v>
      </c>
      <c r="I83" s="73">
        <f t="shared" si="42"/>
        <v>1.5102155047216639E-2</v>
      </c>
      <c r="J83" s="86"/>
      <c r="K83" s="72">
        <v>574097</v>
      </c>
      <c r="L83" s="72">
        <v>53434</v>
      </c>
      <c r="M83" s="72">
        <v>288652</v>
      </c>
      <c r="N83" s="73">
        <f t="shared" si="38"/>
        <v>4.4020286708837073</v>
      </c>
      <c r="O83" s="73">
        <f t="shared" si="39"/>
        <v>-0.4972069179946943</v>
      </c>
      <c r="P83" s="72">
        <f t="shared" si="40"/>
        <v>235218</v>
      </c>
      <c r="Q83" s="72">
        <f t="shared" si="41"/>
        <v>-285445</v>
      </c>
      <c r="R83" s="73">
        <f t="shared" si="43"/>
        <v>2.0103184722159058E-2</v>
      </c>
    </row>
    <row r="84" spans="1:18" ht="15" x14ac:dyDescent="0.25">
      <c r="A84" s="42" t="s">
        <v>17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</row>
    <row r="85" spans="1:18" ht="21" x14ac:dyDescent="0.35">
      <c r="A85" s="74" t="s">
        <v>64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1:18" ht="15" x14ac:dyDescent="0.25">
      <c r="A86" s="75"/>
      <c r="B86" s="11" t="s">
        <v>116</v>
      </c>
      <c r="C86" s="12"/>
      <c r="D86" s="12"/>
      <c r="E86" s="12"/>
      <c r="F86" s="12"/>
      <c r="G86" s="12"/>
      <c r="H86" s="12"/>
      <c r="I86" s="13"/>
      <c r="J86" s="76"/>
      <c r="K86" s="11" t="str">
        <f>CONCATENATE("acumulado ",B86)</f>
        <v>acumulado junio</v>
      </c>
      <c r="L86" s="12"/>
      <c r="M86" s="12"/>
      <c r="N86" s="12"/>
      <c r="O86" s="12"/>
      <c r="P86" s="12"/>
      <c r="Q86" s="12"/>
      <c r="R86" s="13"/>
    </row>
    <row r="87" spans="1:18" ht="15" x14ac:dyDescent="0.25">
      <c r="A87" s="15"/>
      <c r="B87" s="16">
        <v>2019</v>
      </c>
      <c r="C87" s="16">
        <v>2021</v>
      </c>
      <c r="D87" s="16">
        <v>2022</v>
      </c>
      <c r="E87" s="16" t="s">
        <v>4</v>
      </c>
      <c r="F87" s="16" t="s">
        <v>5</v>
      </c>
      <c r="G87" s="16" t="s">
        <v>6</v>
      </c>
      <c r="H87" s="16" t="s">
        <v>7</v>
      </c>
      <c r="I87" s="16" t="str">
        <f>CONCATENATE("cuota ",RIGHT(D87,2))</f>
        <v>cuota 22</v>
      </c>
      <c r="J87" s="77"/>
      <c r="K87" s="16">
        <v>2019</v>
      </c>
      <c r="L87" s="16">
        <v>2021</v>
      </c>
      <c r="M87" s="16">
        <v>2022</v>
      </c>
      <c r="N87" s="16" t="s">
        <v>4</v>
      </c>
      <c r="O87" s="16" t="s">
        <v>5</v>
      </c>
      <c r="P87" s="16" t="s">
        <v>6</v>
      </c>
      <c r="Q87" s="16" t="s">
        <v>7</v>
      </c>
      <c r="R87" s="16" t="str">
        <f>CONCATENATE("cuota ",RIGHT(M87,2))</f>
        <v>cuota 22</v>
      </c>
    </row>
    <row r="88" spans="1:18" ht="15" x14ac:dyDescent="0.25">
      <c r="A88" s="78" t="s">
        <v>19</v>
      </c>
      <c r="B88" s="79">
        <v>2741049</v>
      </c>
      <c r="C88" s="79">
        <v>653021</v>
      </c>
      <c r="D88" s="79">
        <v>2454749</v>
      </c>
      <c r="E88" s="80">
        <f t="shared" ref="E88:E110" si="44">D88/C88-1</f>
        <v>2.7590659412178167</v>
      </c>
      <c r="F88" s="80">
        <f t="shared" ref="F88:F110" si="45">D88/B88-1</f>
        <v>-0.10444906311415814</v>
      </c>
      <c r="G88" s="79">
        <f t="shared" ref="G88:G110" si="46">D88-C88</f>
        <v>1801728</v>
      </c>
      <c r="H88" s="79">
        <f t="shared" ref="H88:H110" si="47">D88-B88</f>
        <v>-286300</v>
      </c>
      <c r="I88" s="80">
        <f>D88/$D$88</f>
        <v>1</v>
      </c>
      <c r="J88" s="81"/>
      <c r="K88" s="79">
        <v>16477596</v>
      </c>
      <c r="L88" s="79">
        <v>2368548</v>
      </c>
      <c r="M88" s="79">
        <v>14358521</v>
      </c>
      <c r="N88" s="80">
        <f t="shared" ref="N88:N110" si="48">M88/L88-1</f>
        <v>5.0621617125766507</v>
      </c>
      <c r="O88" s="80">
        <f t="shared" ref="O88:O110" si="49">M88/K88-1</f>
        <v>-0.12860340792431124</v>
      </c>
      <c r="P88" s="79">
        <f t="shared" ref="P88:P110" si="50">M88-L88</f>
        <v>11989973</v>
      </c>
      <c r="Q88" s="79">
        <f t="shared" ref="Q88:Q110" si="51">M88-K88</f>
        <v>-2119075</v>
      </c>
      <c r="R88" s="80">
        <f>M88/$M$88</f>
        <v>1</v>
      </c>
    </row>
    <row r="89" spans="1:18" ht="15" x14ac:dyDescent="0.25">
      <c r="A89" s="88" t="s">
        <v>20</v>
      </c>
      <c r="B89" s="89">
        <v>490225</v>
      </c>
      <c r="C89" s="89">
        <v>236913</v>
      </c>
      <c r="D89" s="89">
        <v>410726</v>
      </c>
      <c r="E89" s="90">
        <f t="shared" si="44"/>
        <v>0.73365750296522347</v>
      </c>
      <c r="F89" s="90">
        <f t="shared" si="45"/>
        <v>-0.16216839206486822</v>
      </c>
      <c r="G89" s="89">
        <f t="shared" si="46"/>
        <v>173813</v>
      </c>
      <c r="H89" s="89">
        <f t="shared" si="47"/>
        <v>-79499</v>
      </c>
      <c r="I89" s="90">
        <f t="shared" ref="I89:I110" si="52">D89/$D$88</f>
        <v>0.16731893973681219</v>
      </c>
      <c r="J89" s="91"/>
      <c r="K89" s="89">
        <v>2047684</v>
      </c>
      <c r="L89" s="89">
        <v>753096</v>
      </c>
      <c r="M89" s="89">
        <v>1755026</v>
      </c>
      <c r="N89" s="90">
        <f t="shared" si="48"/>
        <v>1.3304147147242849</v>
      </c>
      <c r="O89" s="90">
        <f t="shared" si="49"/>
        <v>-0.14292146639813563</v>
      </c>
      <c r="P89" s="89">
        <f t="shared" si="50"/>
        <v>1001930</v>
      </c>
      <c r="Q89" s="89">
        <f t="shared" si="51"/>
        <v>-292658</v>
      </c>
      <c r="R89" s="90">
        <f t="shared" ref="R89:R110" si="53">M89/$M$88</f>
        <v>0.12222888415875145</v>
      </c>
    </row>
    <row r="90" spans="1:18" ht="15" hidden="1" x14ac:dyDescent="0.25">
      <c r="A90" s="58" t="s">
        <v>21</v>
      </c>
      <c r="B90" s="39" t="e">
        <v>#REF!</v>
      </c>
      <c r="C90" s="39" t="e">
        <v>#REF!</v>
      </c>
      <c r="D90" s="39" t="e">
        <v>#REF!</v>
      </c>
      <c r="E90" s="40" t="e">
        <f t="shared" si="44"/>
        <v>#REF!</v>
      </c>
      <c r="F90" s="40" t="e">
        <f t="shared" si="45"/>
        <v>#REF!</v>
      </c>
      <c r="G90" s="39" t="e">
        <f t="shared" si="46"/>
        <v>#REF!</v>
      </c>
      <c r="H90" s="39" t="e">
        <f t="shared" si="47"/>
        <v>#REF!</v>
      </c>
      <c r="I90" s="40" t="e">
        <f t="shared" si="52"/>
        <v>#REF!</v>
      </c>
      <c r="J90" s="86"/>
      <c r="K90" s="39" t="e">
        <v>#REF!</v>
      </c>
      <c r="L90" s="39" t="e">
        <v>#REF!</v>
      </c>
      <c r="M90" s="39" t="e">
        <v>#REF!</v>
      </c>
      <c r="N90" s="40" t="e">
        <f t="shared" si="48"/>
        <v>#REF!</v>
      </c>
      <c r="O90" s="40" t="e">
        <f t="shared" si="49"/>
        <v>#REF!</v>
      </c>
      <c r="P90" s="39" t="e">
        <f t="shared" si="50"/>
        <v>#REF!</v>
      </c>
      <c r="Q90" s="39" t="e">
        <f t="shared" si="51"/>
        <v>#REF!</v>
      </c>
      <c r="R90" s="40" t="e">
        <f t="shared" si="53"/>
        <v>#REF!</v>
      </c>
    </row>
    <row r="91" spans="1:18" ht="15" hidden="1" x14ac:dyDescent="0.25">
      <c r="A91" s="53" t="s">
        <v>22</v>
      </c>
      <c r="B91" s="54" t="e">
        <v>#REF!</v>
      </c>
      <c r="C91" s="54" t="e">
        <v>#REF!</v>
      </c>
      <c r="D91" s="54" t="e">
        <v>#REF!</v>
      </c>
      <c r="E91" s="55" t="e">
        <f t="shared" si="44"/>
        <v>#REF!</v>
      </c>
      <c r="F91" s="55" t="e">
        <f t="shared" si="45"/>
        <v>#REF!</v>
      </c>
      <c r="G91" s="54" t="e">
        <f t="shared" si="46"/>
        <v>#REF!</v>
      </c>
      <c r="H91" s="54" t="e">
        <f t="shared" si="47"/>
        <v>#REF!</v>
      </c>
      <c r="I91" s="55" t="e">
        <f t="shared" si="52"/>
        <v>#REF!</v>
      </c>
      <c r="J91" s="91"/>
      <c r="K91" s="54" t="e">
        <v>#REF!</v>
      </c>
      <c r="L91" s="54" t="e">
        <v>#REF!</v>
      </c>
      <c r="M91" s="54" t="e">
        <v>#REF!</v>
      </c>
      <c r="N91" s="55" t="e">
        <f t="shared" si="48"/>
        <v>#REF!</v>
      </c>
      <c r="O91" s="55" t="e">
        <f t="shared" si="49"/>
        <v>#REF!</v>
      </c>
      <c r="P91" s="54" t="e">
        <f t="shared" si="50"/>
        <v>#REF!</v>
      </c>
      <c r="Q91" s="54" t="e">
        <f t="shared" si="51"/>
        <v>#REF!</v>
      </c>
      <c r="R91" s="55" t="e">
        <f t="shared" si="53"/>
        <v>#REF!</v>
      </c>
    </row>
    <row r="92" spans="1:18" ht="15" hidden="1" x14ac:dyDescent="0.25">
      <c r="A92" s="53" t="s">
        <v>23</v>
      </c>
      <c r="B92" s="54" t="e">
        <f>B90-B91</f>
        <v>#REF!</v>
      </c>
      <c r="C92" s="54" t="e">
        <f t="shared" ref="C92:D92" si="54">C90-C91</f>
        <v>#REF!</v>
      </c>
      <c r="D92" s="54" t="e">
        <f t="shared" si="54"/>
        <v>#REF!</v>
      </c>
      <c r="E92" s="55" t="e">
        <f t="shared" si="44"/>
        <v>#REF!</v>
      </c>
      <c r="F92" s="55" t="e">
        <f t="shared" si="45"/>
        <v>#REF!</v>
      </c>
      <c r="G92" s="54" t="e">
        <f t="shared" si="46"/>
        <v>#REF!</v>
      </c>
      <c r="H92" s="54" t="e">
        <f t="shared" si="47"/>
        <v>#REF!</v>
      </c>
      <c r="I92" s="55" t="e">
        <f t="shared" si="52"/>
        <v>#REF!</v>
      </c>
      <c r="J92" s="91"/>
      <c r="K92" s="54" t="e">
        <f>K90-K91</f>
        <v>#REF!</v>
      </c>
      <c r="L92" s="54" t="e">
        <f t="shared" ref="L92:M92" si="55">L90-L91</f>
        <v>#REF!</v>
      </c>
      <c r="M92" s="54" t="e">
        <f t="shared" si="55"/>
        <v>#REF!</v>
      </c>
      <c r="N92" s="55" t="e">
        <f t="shared" si="48"/>
        <v>#REF!</v>
      </c>
      <c r="O92" s="55" t="e">
        <f t="shared" si="49"/>
        <v>#REF!</v>
      </c>
      <c r="P92" s="54" t="e">
        <f t="shared" si="50"/>
        <v>#REF!</v>
      </c>
      <c r="Q92" s="54" t="e">
        <f t="shared" si="51"/>
        <v>#REF!</v>
      </c>
      <c r="R92" s="55" t="e">
        <f t="shared" si="53"/>
        <v>#REF!</v>
      </c>
    </row>
    <row r="93" spans="1:18" ht="15" hidden="1" x14ac:dyDescent="0.25">
      <c r="A93" s="92" t="s">
        <v>24</v>
      </c>
      <c r="B93" s="93" t="e">
        <v>#REF!</v>
      </c>
      <c r="C93" s="93" t="e">
        <v>#REF!</v>
      </c>
      <c r="D93" s="93" t="e">
        <v>#REF!</v>
      </c>
      <c r="E93" s="94" t="e">
        <f t="shared" si="44"/>
        <v>#REF!</v>
      </c>
      <c r="F93" s="94" t="e">
        <f t="shared" si="45"/>
        <v>#REF!</v>
      </c>
      <c r="G93" s="93" t="e">
        <f t="shared" si="46"/>
        <v>#REF!</v>
      </c>
      <c r="H93" s="93" t="e">
        <f t="shared" si="47"/>
        <v>#REF!</v>
      </c>
      <c r="I93" s="94" t="e">
        <f t="shared" si="52"/>
        <v>#REF!</v>
      </c>
      <c r="J93" s="86"/>
      <c r="K93" s="93" t="e">
        <v>#REF!</v>
      </c>
      <c r="L93" s="93" t="e">
        <v>#REF!</v>
      </c>
      <c r="M93" s="93" t="e">
        <v>#REF!</v>
      </c>
      <c r="N93" s="94" t="e">
        <f t="shared" si="48"/>
        <v>#REF!</v>
      </c>
      <c r="O93" s="94" t="e">
        <f t="shared" si="49"/>
        <v>#REF!</v>
      </c>
      <c r="P93" s="93" t="e">
        <f t="shared" si="50"/>
        <v>#REF!</v>
      </c>
      <c r="Q93" s="93" t="e">
        <f t="shared" si="51"/>
        <v>#REF!</v>
      </c>
      <c r="R93" s="94" t="e">
        <f t="shared" si="53"/>
        <v>#REF!</v>
      </c>
    </row>
    <row r="94" spans="1:18" ht="15" x14ac:dyDescent="0.25">
      <c r="A94" s="88" t="s">
        <v>25</v>
      </c>
      <c r="B94" s="89">
        <v>2250824</v>
      </c>
      <c r="C94" s="89">
        <v>416108</v>
      </c>
      <c r="D94" s="89">
        <v>2044023</v>
      </c>
      <c r="E94" s="90">
        <f t="shared" si="44"/>
        <v>3.9122415334480474</v>
      </c>
      <c r="F94" s="90">
        <f t="shared" si="45"/>
        <v>-9.1877907823979088E-2</v>
      </c>
      <c r="G94" s="89">
        <f t="shared" si="46"/>
        <v>1627915</v>
      </c>
      <c r="H94" s="89">
        <f t="shared" si="47"/>
        <v>-206801</v>
      </c>
      <c r="I94" s="90">
        <f t="shared" si="52"/>
        <v>0.83268106026318778</v>
      </c>
      <c r="J94" s="91"/>
      <c r="K94" s="89">
        <v>14429912</v>
      </c>
      <c r="L94" s="89">
        <v>1615452</v>
      </c>
      <c r="M94" s="89">
        <v>12603495</v>
      </c>
      <c r="N94" s="90">
        <f t="shared" si="48"/>
        <v>6.8018381233239982</v>
      </c>
      <c r="O94" s="90">
        <f t="shared" si="49"/>
        <v>-0.12657159655582095</v>
      </c>
      <c r="P94" s="89">
        <f t="shared" si="50"/>
        <v>10988043</v>
      </c>
      <c r="Q94" s="89">
        <f t="shared" si="51"/>
        <v>-1826417</v>
      </c>
      <c r="R94" s="90">
        <f t="shared" si="53"/>
        <v>0.87777111584124856</v>
      </c>
    </row>
    <row r="95" spans="1:18" ht="15" x14ac:dyDescent="0.25">
      <c r="A95" s="95" t="s">
        <v>26</v>
      </c>
      <c r="B95" s="96">
        <v>320983</v>
      </c>
      <c r="C95" s="96">
        <v>81566</v>
      </c>
      <c r="D95" s="96">
        <v>232142</v>
      </c>
      <c r="E95" s="97">
        <f t="shared" si="44"/>
        <v>1.846063310693181</v>
      </c>
      <c r="F95" s="97">
        <f t="shared" si="45"/>
        <v>-0.27677789789490415</v>
      </c>
      <c r="G95" s="96">
        <f t="shared" si="46"/>
        <v>150576</v>
      </c>
      <c r="H95" s="96">
        <f t="shared" si="47"/>
        <v>-88841</v>
      </c>
      <c r="I95" s="97">
        <f t="shared" si="52"/>
        <v>9.4568528187606957E-2</v>
      </c>
      <c r="J95" s="98"/>
      <c r="K95" s="96">
        <v>2226344</v>
      </c>
      <c r="L95" s="96">
        <v>284057</v>
      </c>
      <c r="M95" s="96">
        <v>1508875</v>
      </c>
      <c r="N95" s="97">
        <f t="shared" si="48"/>
        <v>4.3118740252836583</v>
      </c>
      <c r="O95" s="97">
        <f t="shared" si="49"/>
        <v>-0.3222633160014805</v>
      </c>
      <c r="P95" s="96">
        <f t="shared" si="50"/>
        <v>1224818</v>
      </c>
      <c r="Q95" s="96">
        <f t="shared" si="51"/>
        <v>-717469</v>
      </c>
      <c r="R95" s="97">
        <f t="shared" si="53"/>
        <v>0.10508568396424674</v>
      </c>
    </row>
    <row r="96" spans="1:18" ht="15" x14ac:dyDescent="0.25">
      <c r="A96" s="57" t="s">
        <v>27</v>
      </c>
      <c r="B96" s="31">
        <v>13338</v>
      </c>
      <c r="C96" s="31">
        <v>3287</v>
      </c>
      <c r="D96" s="31">
        <v>9791</v>
      </c>
      <c r="E96" s="32">
        <f t="shared" si="44"/>
        <v>1.9787039853970185</v>
      </c>
      <c r="F96" s="32">
        <f t="shared" si="45"/>
        <v>-0.26593192382666064</v>
      </c>
      <c r="G96" s="31">
        <f t="shared" si="46"/>
        <v>6504</v>
      </c>
      <c r="H96" s="31">
        <f t="shared" si="47"/>
        <v>-3547</v>
      </c>
      <c r="I96" s="32">
        <f t="shared" si="52"/>
        <v>3.9885951679784776E-3</v>
      </c>
      <c r="J96" s="99"/>
      <c r="K96" s="31">
        <v>128532</v>
      </c>
      <c r="L96" s="31">
        <v>17608</v>
      </c>
      <c r="M96" s="31">
        <v>97839</v>
      </c>
      <c r="N96" s="32">
        <f t="shared" si="48"/>
        <v>4.556508405270332</v>
      </c>
      <c r="O96" s="32">
        <f t="shared" si="49"/>
        <v>-0.23879656427971241</v>
      </c>
      <c r="P96" s="31">
        <f t="shared" si="50"/>
        <v>80231</v>
      </c>
      <c r="Q96" s="31">
        <f t="shared" si="51"/>
        <v>-30693</v>
      </c>
      <c r="R96" s="32">
        <f t="shared" si="53"/>
        <v>6.8140026399654951E-3</v>
      </c>
    </row>
    <row r="97" spans="1:18" ht="15" x14ac:dyDescent="0.25">
      <c r="A97" s="57" t="s">
        <v>28</v>
      </c>
      <c r="B97" s="31">
        <v>815</v>
      </c>
      <c r="C97" s="31">
        <v>196</v>
      </c>
      <c r="D97" s="31">
        <v>1346</v>
      </c>
      <c r="E97" s="32">
        <f t="shared" si="44"/>
        <v>5.8673469387755102</v>
      </c>
      <c r="F97" s="32">
        <f t="shared" si="45"/>
        <v>0.65153374233128836</v>
      </c>
      <c r="G97" s="31">
        <f t="shared" si="46"/>
        <v>1150</v>
      </c>
      <c r="H97" s="31">
        <f t="shared" si="47"/>
        <v>531</v>
      </c>
      <c r="I97" s="32">
        <f t="shared" si="52"/>
        <v>5.483249000203279E-4</v>
      </c>
      <c r="J97" s="99"/>
      <c r="K97" s="31">
        <v>12655</v>
      </c>
      <c r="L97" s="31">
        <v>1140</v>
      </c>
      <c r="M97" s="31">
        <v>9604</v>
      </c>
      <c r="N97" s="32">
        <f t="shared" si="48"/>
        <v>7.4245614035087719</v>
      </c>
      <c r="O97" s="32">
        <f t="shared" si="49"/>
        <v>-0.24109047807190831</v>
      </c>
      <c r="P97" s="31">
        <f t="shared" si="50"/>
        <v>8464</v>
      </c>
      <c r="Q97" s="31">
        <f t="shared" si="51"/>
        <v>-3051</v>
      </c>
      <c r="R97" s="32">
        <f t="shared" si="53"/>
        <v>6.6887111841115114E-4</v>
      </c>
    </row>
    <row r="98" spans="1:18" ht="15" x14ac:dyDescent="0.25">
      <c r="A98" s="57" t="s">
        <v>29</v>
      </c>
      <c r="B98" s="31">
        <v>10808</v>
      </c>
      <c r="C98" s="31">
        <v>940</v>
      </c>
      <c r="D98" s="31">
        <v>6382</v>
      </c>
      <c r="E98" s="32">
        <f t="shared" si="44"/>
        <v>5.7893617021276595</v>
      </c>
      <c r="F98" s="32">
        <f t="shared" si="45"/>
        <v>-0.40951147298297552</v>
      </c>
      <c r="G98" s="31">
        <f t="shared" si="46"/>
        <v>5442</v>
      </c>
      <c r="H98" s="31">
        <f t="shared" si="47"/>
        <v>-4426</v>
      </c>
      <c r="I98" s="32">
        <f t="shared" si="52"/>
        <v>2.5998584784024761E-3</v>
      </c>
      <c r="J98" s="99"/>
      <c r="K98" s="31">
        <v>369595</v>
      </c>
      <c r="L98" s="31">
        <v>4033</v>
      </c>
      <c r="M98" s="31">
        <v>263411</v>
      </c>
      <c r="N98" s="32">
        <f t="shared" si="48"/>
        <v>64.313910240515739</v>
      </c>
      <c r="O98" s="32">
        <f t="shared" si="49"/>
        <v>-0.2872982589050177</v>
      </c>
      <c r="P98" s="31">
        <f t="shared" si="50"/>
        <v>259378</v>
      </c>
      <c r="Q98" s="31">
        <f t="shared" si="51"/>
        <v>-106184</v>
      </c>
      <c r="R98" s="32">
        <f t="shared" si="53"/>
        <v>1.8345273862119923E-2</v>
      </c>
    </row>
    <row r="99" spans="1:18" ht="15" x14ac:dyDescent="0.25">
      <c r="A99" s="57" t="s">
        <v>30</v>
      </c>
      <c r="B99" s="31">
        <v>7386</v>
      </c>
      <c r="C99" s="31">
        <v>2171</v>
      </c>
      <c r="D99" s="31">
        <v>15325</v>
      </c>
      <c r="E99" s="32">
        <f t="shared" si="44"/>
        <v>6.0589590050667894</v>
      </c>
      <c r="F99" s="32">
        <f t="shared" si="45"/>
        <v>1.0748713782832384</v>
      </c>
      <c r="G99" s="31">
        <f t="shared" si="46"/>
        <v>13154</v>
      </c>
      <c r="H99" s="31">
        <f t="shared" si="47"/>
        <v>7939</v>
      </c>
      <c r="I99" s="32">
        <f t="shared" si="52"/>
        <v>6.2430008118956361E-3</v>
      </c>
      <c r="J99" s="99"/>
      <c r="K99" s="31">
        <v>40906</v>
      </c>
      <c r="L99" s="31">
        <v>10345</v>
      </c>
      <c r="M99" s="31">
        <v>64772</v>
      </c>
      <c r="N99" s="32">
        <f t="shared" si="48"/>
        <v>5.2611889801836638</v>
      </c>
      <c r="O99" s="32">
        <f t="shared" si="49"/>
        <v>0.58343519288124002</v>
      </c>
      <c r="P99" s="31">
        <f t="shared" si="50"/>
        <v>54427</v>
      </c>
      <c r="Q99" s="31">
        <f t="shared" si="51"/>
        <v>23866</v>
      </c>
      <c r="R99" s="32">
        <f t="shared" si="53"/>
        <v>4.5110495711919076E-3</v>
      </c>
    </row>
    <row r="100" spans="1:18" ht="15" x14ac:dyDescent="0.25">
      <c r="A100" s="57" t="s">
        <v>31</v>
      </c>
      <c r="B100" s="31">
        <v>2786</v>
      </c>
      <c r="C100" s="31">
        <v>77</v>
      </c>
      <c r="D100" s="31">
        <v>3196</v>
      </c>
      <c r="E100" s="32">
        <f t="shared" si="44"/>
        <v>40.506493506493506</v>
      </c>
      <c r="F100" s="32">
        <f t="shared" si="45"/>
        <v>0.1471643933955491</v>
      </c>
      <c r="G100" s="31">
        <f t="shared" si="46"/>
        <v>3119</v>
      </c>
      <c r="H100" s="31">
        <f t="shared" si="47"/>
        <v>410</v>
      </c>
      <c r="I100" s="32">
        <f t="shared" si="52"/>
        <v>1.3019661073290997E-3</v>
      </c>
      <c r="J100" s="99"/>
      <c r="K100" s="31">
        <v>393986</v>
      </c>
      <c r="L100" s="31">
        <v>2257</v>
      </c>
      <c r="M100" s="31">
        <v>214973</v>
      </c>
      <c r="N100" s="32">
        <f t="shared" si="48"/>
        <v>94.247230837394767</v>
      </c>
      <c r="O100" s="32">
        <f t="shared" si="49"/>
        <v>-0.4543638606447945</v>
      </c>
      <c r="P100" s="31">
        <f t="shared" si="50"/>
        <v>212716</v>
      </c>
      <c r="Q100" s="31">
        <f t="shared" si="51"/>
        <v>-179013</v>
      </c>
      <c r="R100" s="32">
        <f t="shared" si="53"/>
        <v>1.4971806636630612E-2</v>
      </c>
    </row>
    <row r="101" spans="1:18" ht="15" x14ac:dyDescent="0.25">
      <c r="A101" s="57" t="s">
        <v>33</v>
      </c>
      <c r="B101" s="31">
        <v>1174425</v>
      </c>
      <c r="C101" s="31">
        <v>36911</v>
      </c>
      <c r="D101" s="31">
        <v>1088743</v>
      </c>
      <c r="E101" s="32">
        <f t="shared" si="44"/>
        <v>28.49643737639186</v>
      </c>
      <c r="F101" s="32">
        <f t="shared" si="45"/>
        <v>-7.295655320688843E-2</v>
      </c>
      <c r="G101" s="31">
        <f t="shared" si="46"/>
        <v>1051832</v>
      </c>
      <c r="H101" s="31">
        <f t="shared" si="47"/>
        <v>-85682</v>
      </c>
      <c r="I101" s="32">
        <f t="shared" si="52"/>
        <v>0.44352518322647244</v>
      </c>
      <c r="J101" s="99"/>
      <c r="K101" s="31">
        <v>6306661</v>
      </c>
      <c r="L101" s="31">
        <v>123063</v>
      </c>
      <c r="M101" s="31">
        <v>5625002</v>
      </c>
      <c r="N101" s="32">
        <f t="shared" si="48"/>
        <v>44.708312002795317</v>
      </c>
      <c r="O101" s="32">
        <f t="shared" si="49"/>
        <v>-0.10808556223332755</v>
      </c>
      <c r="P101" s="31">
        <f t="shared" si="50"/>
        <v>5501939</v>
      </c>
      <c r="Q101" s="31">
        <f t="shared" si="51"/>
        <v>-681659</v>
      </c>
      <c r="R101" s="32">
        <f t="shared" si="53"/>
        <v>0.3917535796340027</v>
      </c>
    </row>
    <row r="102" spans="1:18" ht="15" x14ac:dyDescent="0.25">
      <c r="A102" s="57" t="s">
        <v>34</v>
      </c>
      <c r="B102" s="31">
        <v>79884</v>
      </c>
      <c r="C102" s="31">
        <v>48177</v>
      </c>
      <c r="D102" s="31">
        <v>75211</v>
      </c>
      <c r="E102" s="32">
        <f t="shared" si="44"/>
        <v>0.56113913278120275</v>
      </c>
      <c r="F102" s="32">
        <f t="shared" si="45"/>
        <v>-5.8497321115617673E-2</v>
      </c>
      <c r="G102" s="31">
        <f t="shared" si="46"/>
        <v>27034</v>
      </c>
      <c r="H102" s="31">
        <f t="shared" si="47"/>
        <v>-4673</v>
      </c>
      <c r="I102" s="32">
        <f t="shared" si="52"/>
        <v>3.0638977752918933E-2</v>
      </c>
      <c r="J102" s="99"/>
      <c r="K102" s="31">
        <v>591182</v>
      </c>
      <c r="L102" s="31">
        <v>249859</v>
      </c>
      <c r="M102" s="31">
        <v>599710</v>
      </c>
      <c r="N102" s="32">
        <f t="shared" si="48"/>
        <v>1.4001937092520182</v>
      </c>
      <c r="O102" s="32">
        <f t="shared" si="49"/>
        <v>1.4425337713259268E-2</v>
      </c>
      <c r="P102" s="31">
        <f t="shared" si="50"/>
        <v>349851</v>
      </c>
      <c r="Q102" s="31">
        <f t="shared" si="51"/>
        <v>8528</v>
      </c>
      <c r="R102" s="32">
        <f t="shared" si="53"/>
        <v>4.1766836570423932E-2</v>
      </c>
    </row>
    <row r="103" spans="1:18" ht="15" x14ac:dyDescent="0.25">
      <c r="A103" s="57" t="s">
        <v>35</v>
      </c>
      <c r="B103" s="31">
        <v>81601</v>
      </c>
      <c r="C103" s="31">
        <v>43592</v>
      </c>
      <c r="D103" s="31">
        <v>92592</v>
      </c>
      <c r="E103" s="32">
        <f t="shared" si="44"/>
        <v>1.1240594604514591</v>
      </c>
      <c r="F103" s="32">
        <f t="shared" si="45"/>
        <v>0.13469197681400957</v>
      </c>
      <c r="G103" s="31">
        <f t="shared" si="46"/>
        <v>49000</v>
      </c>
      <c r="H103" s="31">
        <f t="shared" si="47"/>
        <v>10991</v>
      </c>
      <c r="I103" s="32">
        <f t="shared" si="52"/>
        <v>3.771953873899124E-2</v>
      </c>
      <c r="J103" s="99"/>
      <c r="K103" s="31">
        <v>529959</v>
      </c>
      <c r="L103" s="31">
        <v>66617</v>
      </c>
      <c r="M103" s="31">
        <v>631180</v>
      </c>
      <c r="N103" s="32">
        <f t="shared" si="48"/>
        <v>8.4747586952279441</v>
      </c>
      <c r="O103" s="32">
        <f t="shared" si="49"/>
        <v>0.19099779416898288</v>
      </c>
      <c r="P103" s="31">
        <f t="shared" si="50"/>
        <v>564563</v>
      </c>
      <c r="Q103" s="31">
        <f t="shared" si="51"/>
        <v>101221</v>
      </c>
      <c r="R103" s="32">
        <f t="shared" si="53"/>
        <v>4.3958566484667887E-2</v>
      </c>
    </row>
    <row r="104" spans="1:18" ht="15" x14ac:dyDescent="0.25">
      <c r="A104" s="57" t="s">
        <v>36</v>
      </c>
      <c r="B104" s="31">
        <v>80965</v>
      </c>
      <c r="C104" s="31">
        <v>44724</v>
      </c>
      <c r="D104" s="31">
        <v>69929</v>
      </c>
      <c r="E104" s="32">
        <f t="shared" si="44"/>
        <v>0.56356765942223408</v>
      </c>
      <c r="F104" s="32">
        <f t="shared" si="45"/>
        <v>-0.13630581115296736</v>
      </c>
      <c r="G104" s="31">
        <f t="shared" si="46"/>
        <v>25205</v>
      </c>
      <c r="H104" s="31">
        <f t="shared" si="47"/>
        <v>-11036</v>
      </c>
      <c r="I104" s="32">
        <f t="shared" si="52"/>
        <v>2.8487230262645998E-2</v>
      </c>
      <c r="J104" s="99"/>
      <c r="K104" s="31">
        <v>527119</v>
      </c>
      <c r="L104" s="31">
        <v>106688</v>
      </c>
      <c r="M104" s="31">
        <v>545121</v>
      </c>
      <c r="N104" s="32">
        <f t="shared" si="48"/>
        <v>4.1094874775044987</v>
      </c>
      <c r="O104" s="32">
        <f t="shared" si="49"/>
        <v>3.4151681119443555E-2</v>
      </c>
      <c r="P104" s="31">
        <f t="shared" si="50"/>
        <v>438433</v>
      </c>
      <c r="Q104" s="31">
        <f t="shared" si="51"/>
        <v>18002</v>
      </c>
      <c r="R104" s="32">
        <f t="shared" si="53"/>
        <v>3.7964982605102573E-2</v>
      </c>
    </row>
    <row r="105" spans="1:18" ht="15" x14ac:dyDescent="0.25">
      <c r="A105" s="57" t="s">
        <v>37</v>
      </c>
      <c r="B105" s="31">
        <v>85866</v>
      </c>
      <c r="C105" s="31">
        <v>3977</v>
      </c>
      <c r="D105" s="31">
        <v>87990</v>
      </c>
      <c r="E105" s="32">
        <f t="shared" si="44"/>
        <v>21.124717123459895</v>
      </c>
      <c r="F105" s="32">
        <f t="shared" si="45"/>
        <v>2.4736216896093843E-2</v>
      </c>
      <c r="G105" s="31">
        <f t="shared" si="46"/>
        <v>84013</v>
      </c>
      <c r="H105" s="31">
        <f t="shared" si="47"/>
        <v>2124</v>
      </c>
      <c r="I105" s="32">
        <f t="shared" si="52"/>
        <v>3.584480531410747E-2</v>
      </c>
      <c r="J105" s="99"/>
      <c r="K105" s="31">
        <v>386065</v>
      </c>
      <c r="L105" s="31">
        <v>28971</v>
      </c>
      <c r="M105" s="31">
        <v>486305</v>
      </c>
      <c r="N105" s="32">
        <f t="shared" si="48"/>
        <v>15.785923854889372</v>
      </c>
      <c r="O105" s="32">
        <f t="shared" si="49"/>
        <v>0.25964539650058938</v>
      </c>
      <c r="P105" s="31">
        <f t="shared" si="50"/>
        <v>457334</v>
      </c>
      <c r="Q105" s="31">
        <f t="shared" si="51"/>
        <v>100240</v>
      </c>
      <c r="R105" s="32">
        <f t="shared" si="53"/>
        <v>3.3868738987810794E-2</v>
      </c>
    </row>
    <row r="106" spans="1:18" ht="15" x14ac:dyDescent="0.25">
      <c r="A106" s="57" t="s">
        <v>39</v>
      </c>
      <c r="B106" s="31">
        <v>54083</v>
      </c>
      <c r="C106" s="31">
        <v>27505</v>
      </c>
      <c r="D106" s="31">
        <v>70281</v>
      </c>
      <c r="E106" s="32">
        <f t="shared" si="44"/>
        <v>1.555208143973823</v>
      </c>
      <c r="F106" s="32">
        <f t="shared" si="45"/>
        <v>0.29950261634894515</v>
      </c>
      <c r="G106" s="31">
        <f t="shared" si="46"/>
        <v>42776</v>
      </c>
      <c r="H106" s="31">
        <f t="shared" si="47"/>
        <v>16198</v>
      </c>
      <c r="I106" s="32">
        <f t="shared" si="52"/>
        <v>2.8630625778847452E-2</v>
      </c>
      <c r="J106" s="99"/>
      <c r="K106" s="31">
        <v>467235</v>
      </c>
      <c r="L106" s="31">
        <v>104475</v>
      </c>
      <c r="M106" s="31">
        <v>432445</v>
      </c>
      <c r="N106" s="32">
        <f t="shared" si="48"/>
        <v>3.1392199090691557</v>
      </c>
      <c r="O106" s="32">
        <f t="shared" si="49"/>
        <v>-7.4459319186276685E-2</v>
      </c>
      <c r="P106" s="31">
        <f t="shared" si="50"/>
        <v>327970</v>
      </c>
      <c r="Q106" s="31">
        <f t="shared" si="51"/>
        <v>-34790</v>
      </c>
      <c r="R106" s="32">
        <f t="shared" si="53"/>
        <v>3.0117656268358002E-2</v>
      </c>
    </row>
    <row r="107" spans="1:18" ht="15" x14ac:dyDescent="0.25">
      <c r="A107" s="57" t="s">
        <v>40</v>
      </c>
      <c r="B107" s="31">
        <v>9609</v>
      </c>
      <c r="C107" s="31">
        <v>172</v>
      </c>
      <c r="D107" s="31">
        <v>3131</v>
      </c>
      <c r="E107" s="32">
        <f t="shared" si="44"/>
        <v>17.203488372093023</v>
      </c>
      <c r="F107" s="32">
        <f t="shared" si="45"/>
        <v>-0.67415964200228951</v>
      </c>
      <c r="G107" s="31">
        <f t="shared" si="46"/>
        <v>2959</v>
      </c>
      <c r="H107" s="31">
        <f t="shared" si="47"/>
        <v>-6478</v>
      </c>
      <c r="I107" s="32">
        <f t="shared" si="52"/>
        <v>1.2754868216668996E-3</v>
      </c>
      <c r="J107" s="99"/>
      <c r="K107" s="31">
        <v>312596</v>
      </c>
      <c r="L107" s="31">
        <v>1246</v>
      </c>
      <c r="M107" s="31">
        <v>137781</v>
      </c>
      <c r="N107" s="32">
        <f t="shared" si="48"/>
        <v>109.57865168539325</v>
      </c>
      <c r="O107" s="32">
        <f t="shared" si="49"/>
        <v>-0.55923620263854945</v>
      </c>
      <c r="P107" s="31">
        <f t="shared" si="50"/>
        <v>136535</v>
      </c>
      <c r="Q107" s="31">
        <f t="shared" si="51"/>
        <v>-174815</v>
      </c>
      <c r="R107" s="32">
        <f t="shared" si="53"/>
        <v>9.5957654691593928E-3</v>
      </c>
    </row>
    <row r="108" spans="1:18" ht="15" x14ac:dyDescent="0.25">
      <c r="A108" s="57" t="s">
        <v>41</v>
      </c>
      <c r="B108" s="31">
        <v>12491</v>
      </c>
      <c r="C108" s="31">
        <v>1508</v>
      </c>
      <c r="D108" s="31">
        <v>4948</v>
      </c>
      <c r="E108" s="32">
        <f t="shared" si="44"/>
        <v>2.2811671087533156</v>
      </c>
      <c r="F108" s="32">
        <f t="shared" si="45"/>
        <v>-0.60387478984869114</v>
      </c>
      <c r="G108" s="31">
        <f t="shared" si="46"/>
        <v>3440</v>
      </c>
      <c r="H108" s="31">
        <f t="shared" si="47"/>
        <v>-7543</v>
      </c>
      <c r="I108" s="32">
        <f t="shared" si="52"/>
        <v>2.015684699331785E-3</v>
      </c>
      <c r="J108" s="99"/>
      <c r="K108" s="31">
        <v>483162</v>
      </c>
      <c r="L108" s="31">
        <v>21344</v>
      </c>
      <c r="M108" s="31">
        <v>207192</v>
      </c>
      <c r="N108" s="32">
        <f t="shared" si="48"/>
        <v>8.7072713643178403</v>
      </c>
      <c r="O108" s="32">
        <f t="shared" si="49"/>
        <v>-0.57117488544214989</v>
      </c>
      <c r="P108" s="31">
        <f t="shared" si="50"/>
        <v>185848</v>
      </c>
      <c r="Q108" s="31">
        <f t="shared" si="51"/>
        <v>-275970</v>
      </c>
      <c r="R108" s="32">
        <f t="shared" si="53"/>
        <v>1.4429898455418911E-2</v>
      </c>
    </row>
    <row r="109" spans="1:18" ht="15" x14ac:dyDescent="0.25">
      <c r="A109" s="57" t="s">
        <v>48</v>
      </c>
      <c r="B109" s="31">
        <v>19779</v>
      </c>
      <c r="C109" s="31">
        <v>11865</v>
      </c>
      <c r="D109" s="31">
        <v>19321</v>
      </c>
      <c r="E109" s="32">
        <f t="shared" si="44"/>
        <v>0.62840286557100722</v>
      </c>
      <c r="F109" s="32">
        <f t="shared" si="45"/>
        <v>-2.3155872389908461E-2</v>
      </c>
      <c r="G109" s="31">
        <f t="shared" si="46"/>
        <v>7456</v>
      </c>
      <c r="H109" s="31">
        <f t="shared" si="47"/>
        <v>-458</v>
      </c>
      <c r="I109" s="32">
        <f t="shared" si="52"/>
        <v>7.8708658196825834E-3</v>
      </c>
      <c r="J109" s="99"/>
      <c r="K109" s="31">
        <v>139948</v>
      </c>
      <c r="L109" s="31">
        <v>58532</v>
      </c>
      <c r="M109" s="31">
        <v>134722</v>
      </c>
      <c r="N109" s="32">
        <f t="shared" si="48"/>
        <v>1.3016811316886487</v>
      </c>
      <c r="O109" s="32">
        <f t="shared" si="49"/>
        <v>-3.7342441478263377E-2</v>
      </c>
      <c r="P109" s="31">
        <f t="shared" si="50"/>
        <v>76190</v>
      </c>
      <c r="Q109" s="31">
        <f t="shared" si="51"/>
        <v>-5226</v>
      </c>
      <c r="R109" s="32">
        <f t="shared" si="53"/>
        <v>9.3827212426683786E-3</v>
      </c>
    </row>
    <row r="110" spans="1:18" ht="15" x14ac:dyDescent="0.25">
      <c r="A110" s="100" t="s">
        <v>50</v>
      </c>
      <c r="B110" s="72">
        <f>B94-SUM(B95:B109)</f>
        <v>296005</v>
      </c>
      <c r="C110" s="72">
        <f t="shared" ref="C110:D110" si="56">C94-SUM(C95:C109)</f>
        <v>109440</v>
      </c>
      <c r="D110" s="72">
        <f t="shared" si="56"/>
        <v>263695</v>
      </c>
      <c r="E110" s="73">
        <f t="shared" si="44"/>
        <v>1.4094937865497075</v>
      </c>
      <c r="F110" s="73">
        <f t="shared" si="45"/>
        <v>-0.10915356159524336</v>
      </c>
      <c r="G110" s="72">
        <f t="shared" si="46"/>
        <v>154255</v>
      </c>
      <c r="H110" s="72">
        <f t="shared" si="47"/>
        <v>-32310</v>
      </c>
      <c r="I110" s="73">
        <f t="shared" si="52"/>
        <v>0.10742238819529003</v>
      </c>
      <c r="J110" s="99"/>
      <c r="K110" s="72">
        <f>K94-SUM(K95:K109)</f>
        <v>1513967</v>
      </c>
      <c r="L110" s="72">
        <f t="shared" ref="L110:M110" si="57">L94-SUM(L95:L109)</f>
        <v>535217</v>
      </c>
      <c r="M110" s="72">
        <f t="shared" si="57"/>
        <v>1644563</v>
      </c>
      <c r="N110" s="73">
        <f t="shared" si="48"/>
        <v>2.0727032213102348</v>
      </c>
      <c r="O110" s="73">
        <f t="shared" si="49"/>
        <v>8.6260796965851982E-2</v>
      </c>
      <c r="P110" s="72">
        <f t="shared" si="50"/>
        <v>1109346</v>
      </c>
      <c r="Q110" s="72">
        <f t="shared" si="51"/>
        <v>130596</v>
      </c>
      <c r="R110" s="73">
        <f t="shared" si="53"/>
        <v>0.11453568233107017</v>
      </c>
    </row>
    <row r="111" spans="1:18" ht="21" x14ac:dyDescent="0.35">
      <c r="A111" s="74" t="s">
        <v>65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1:18" ht="15" x14ac:dyDescent="0.25">
      <c r="A112" s="75"/>
      <c r="B112" s="11" t="s">
        <v>116</v>
      </c>
      <c r="C112" s="12"/>
      <c r="D112" s="12"/>
      <c r="E112" s="12"/>
      <c r="F112" s="12"/>
      <c r="G112" s="12"/>
      <c r="H112" s="12"/>
      <c r="I112" s="13"/>
      <c r="J112" s="76"/>
      <c r="K112" s="11" t="str">
        <f>CONCATENATE("acumulado ",B112)</f>
        <v>acumulado junio</v>
      </c>
      <c r="L112" s="12"/>
      <c r="M112" s="12"/>
      <c r="N112" s="12"/>
      <c r="O112" s="12"/>
      <c r="P112" s="12"/>
      <c r="Q112" s="12"/>
      <c r="R112" s="13"/>
    </row>
    <row r="113" spans="1:24" ht="15" x14ac:dyDescent="0.25">
      <c r="A113" s="15"/>
      <c r="B113" s="16">
        <v>2019</v>
      </c>
      <c r="C113" s="16">
        <v>2021</v>
      </c>
      <c r="D113" s="16">
        <v>2022</v>
      </c>
      <c r="E113" s="16" t="s">
        <v>4</v>
      </c>
      <c r="F113" s="16" t="s">
        <v>5</v>
      </c>
      <c r="G113" s="16" t="s">
        <v>6</v>
      </c>
      <c r="H113" s="16" t="s">
        <v>7</v>
      </c>
      <c r="I113" s="16" t="str">
        <f>CONCATENATE("cuota ",RIGHT(D113,2))</f>
        <v>cuota 22</v>
      </c>
      <c r="J113" s="77"/>
      <c r="K113" s="16">
        <v>2019</v>
      </c>
      <c r="L113" s="16">
        <v>2021</v>
      </c>
      <c r="M113" s="16">
        <v>2022</v>
      </c>
      <c r="N113" s="16" t="s">
        <v>4</v>
      </c>
      <c r="O113" s="16" t="s">
        <v>5</v>
      </c>
      <c r="P113" s="16" t="s">
        <v>6</v>
      </c>
      <c r="Q113" s="16" t="s">
        <v>7</v>
      </c>
      <c r="R113" s="16" t="str">
        <f>CONCATENATE("cuota ",RIGHT(M113,2))</f>
        <v>cuota 22</v>
      </c>
    </row>
    <row r="114" spans="1:24" ht="15" x14ac:dyDescent="0.25">
      <c r="A114" s="78" t="s">
        <v>52</v>
      </c>
      <c r="B114" s="79">
        <v>2741049</v>
      </c>
      <c r="C114" s="79">
        <v>653021</v>
      </c>
      <c r="D114" s="79">
        <v>2454749</v>
      </c>
      <c r="E114" s="80">
        <f t="shared" ref="E114:E124" si="58">D114/C114-1</f>
        <v>2.7590659412178167</v>
      </c>
      <c r="F114" s="80">
        <f t="shared" ref="F114:F124" si="59">D114/B114-1</f>
        <v>-0.10444906311415814</v>
      </c>
      <c r="G114" s="79">
        <f t="shared" ref="G114:G124" si="60">D114-C114</f>
        <v>1801728</v>
      </c>
      <c r="H114" s="79">
        <f t="shared" ref="H114:H124" si="61">D114-B114</f>
        <v>-286300</v>
      </c>
      <c r="I114" s="80">
        <f>D114/$D$114</f>
        <v>1</v>
      </c>
      <c r="J114" s="81"/>
      <c r="K114" s="79">
        <v>16477596</v>
      </c>
      <c r="L114" s="79">
        <v>2368548</v>
      </c>
      <c r="M114" s="79">
        <v>14358521</v>
      </c>
      <c r="N114" s="80">
        <f t="shared" ref="N114:N124" si="62">M114/L114-1</f>
        <v>5.0621617125766507</v>
      </c>
      <c r="O114" s="80">
        <f t="shared" ref="O114:O124" si="63">M114/K114-1</f>
        <v>-0.12860340792431124</v>
      </c>
      <c r="P114" s="79">
        <f t="shared" ref="P114:P124" si="64">M114-L114</f>
        <v>11989973</v>
      </c>
      <c r="Q114" s="79">
        <f t="shared" ref="Q114:Q124" si="65">M114-K114</f>
        <v>-2119075</v>
      </c>
      <c r="R114" s="80">
        <f>M114/$M$114</f>
        <v>1</v>
      </c>
    </row>
    <row r="115" spans="1:24" ht="15" x14ac:dyDescent="0.25">
      <c r="A115" s="101" t="s">
        <v>53</v>
      </c>
      <c r="B115" s="102">
        <v>1060003</v>
      </c>
      <c r="C115" s="102">
        <v>274949</v>
      </c>
      <c r="D115" s="102">
        <v>1029864</v>
      </c>
      <c r="E115" s="103">
        <f t="shared" si="58"/>
        <v>2.7456546486803006</v>
      </c>
      <c r="F115" s="103">
        <f t="shared" si="59"/>
        <v>-2.8432938397344176E-2</v>
      </c>
      <c r="G115" s="102">
        <f t="shared" si="60"/>
        <v>754915</v>
      </c>
      <c r="H115" s="102">
        <f t="shared" si="61"/>
        <v>-30139</v>
      </c>
      <c r="I115" s="103">
        <f t="shared" ref="I115:I124" si="66">D115/$D$114</f>
        <v>0.41953943152640044</v>
      </c>
      <c r="J115" s="99"/>
      <c r="K115" s="102">
        <v>6332131</v>
      </c>
      <c r="L115" s="102">
        <v>942171</v>
      </c>
      <c r="M115" s="102">
        <v>5898536</v>
      </c>
      <c r="N115" s="103">
        <f t="shared" si="62"/>
        <v>5.2605790244021522</v>
      </c>
      <c r="O115" s="103">
        <f t="shared" si="63"/>
        <v>-6.847536792905895E-2</v>
      </c>
      <c r="P115" s="102">
        <f t="shared" si="64"/>
        <v>4956365</v>
      </c>
      <c r="Q115" s="102">
        <f t="shared" si="65"/>
        <v>-433595</v>
      </c>
      <c r="R115" s="103">
        <f t="shared" ref="R115:R124" si="67">M115/$M$114</f>
        <v>0.41080387039862948</v>
      </c>
    </row>
    <row r="116" spans="1:24" ht="15" x14ac:dyDescent="0.25">
      <c r="A116" s="104" t="s">
        <v>54</v>
      </c>
      <c r="B116" s="31">
        <v>826901</v>
      </c>
      <c r="C116" s="31">
        <v>113899</v>
      </c>
      <c r="D116" s="31">
        <v>672943</v>
      </c>
      <c r="E116" s="32">
        <f t="shared" si="58"/>
        <v>4.9082432681586319</v>
      </c>
      <c r="F116" s="32">
        <f t="shared" si="59"/>
        <v>-0.18618673819477782</v>
      </c>
      <c r="G116" s="31">
        <f t="shared" si="60"/>
        <v>559044</v>
      </c>
      <c r="H116" s="31">
        <f t="shared" si="61"/>
        <v>-153958</v>
      </c>
      <c r="I116" s="32">
        <f t="shared" si="66"/>
        <v>0.27413922971350635</v>
      </c>
      <c r="J116" s="99"/>
      <c r="K116" s="31">
        <v>4884199</v>
      </c>
      <c r="L116" s="31">
        <v>435324</v>
      </c>
      <c r="M116" s="31">
        <v>3984750</v>
      </c>
      <c r="N116" s="32">
        <f t="shared" si="62"/>
        <v>8.1535270281445538</v>
      </c>
      <c r="O116" s="32">
        <f t="shared" si="63"/>
        <v>-0.18415486346891274</v>
      </c>
      <c r="P116" s="31">
        <f t="shared" si="64"/>
        <v>3549426</v>
      </c>
      <c r="Q116" s="31">
        <f t="shared" si="65"/>
        <v>-899449</v>
      </c>
      <c r="R116" s="32">
        <f t="shared" si="67"/>
        <v>0.2775181371396121</v>
      </c>
    </row>
    <row r="117" spans="1:24" ht="15" x14ac:dyDescent="0.25">
      <c r="A117" s="104" t="s">
        <v>55</v>
      </c>
      <c r="B117" s="31">
        <v>18125</v>
      </c>
      <c r="C117" s="31">
        <v>5772</v>
      </c>
      <c r="D117" s="31">
        <v>11814</v>
      </c>
      <c r="E117" s="32">
        <f t="shared" si="58"/>
        <v>1.0467775467775469</v>
      </c>
      <c r="F117" s="32">
        <f t="shared" si="59"/>
        <v>-0.34819310344827581</v>
      </c>
      <c r="G117" s="31">
        <f t="shared" si="60"/>
        <v>6042</v>
      </c>
      <c r="H117" s="31">
        <f t="shared" si="61"/>
        <v>-6311</v>
      </c>
      <c r="I117" s="32">
        <f t="shared" si="66"/>
        <v>4.8127120125112588E-3</v>
      </c>
      <c r="J117" s="99"/>
      <c r="K117" s="31">
        <v>117434</v>
      </c>
      <c r="L117" s="31">
        <v>21541</v>
      </c>
      <c r="M117" s="31">
        <v>79184</v>
      </c>
      <c r="N117" s="32">
        <f t="shared" si="62"/>
        <v>2.6759667610603035</v>
      </c>
      <c r="O117" s="32">
        <f t="shared" si="63"/>
        <v>-0.32571486962889795</v>
      </c>
      <c r="P117" s="31">
        <f t="shared" si="64"/>
        <v>57643</v>
      </c>
      <c r="Q117" s="31">
        <f t="shared" si="65"/>
        <v>-38250</v>
      </c>
      <c r="R117" s="32">
        <f t="shared" si="67"/>
        <v>5.5147741191450012E-3</v>
      </c>
    </row>
    <row r="118" spans="1:24" ht="15" x14ac:dyDescent="0.25">
      <c r="A118" s="104" t="s">
        <v>56</v>
      </c>
      <c r="B118" s="31">
        <v>448958</v>
      </c>
      <c r="C118" s="31">
        <v>110623</v>
      </c>
      <c r="D118" s="31">
        <v>364068</v>
      </c>
      <c r="E118" s="32">
        <f t="shared" si="58"/>
        <v>2.2910696690561636</v>
      </c>
      <c r="F118" s="32">
        <f t="shared" si="59"/>
        <v>-0.18908227495667751</v>
      </c>
      <c r="G118" s="31">
        <f t="shared" si="60"/>
        <v>253445</v>
      </c>
      <c r="H118" s="31">
        <f t="shared" si="61"/>
        <v>-84890</v>
      </c>
      <c r="I118" s="32">
        <f t="shared" si="66"/>
        <v>0.14831170111485939</v>
      </c>
      <c r="J118" s="99"/>
      <c r="K118" s="31">
        <v>2678584</v>
      </c>
      <c r="L118" s="31">
        <v>301325</v>
      </c>
      <c r="M118" s="31">
        <v>1952510</v>
      </c>
      <c r="N118" s="32">
        <f t="shared" si="62"/>
        <v>5.4797477806355266</v>
      </c>
      <c r="O118" s="32">
        <f t="shared" si="63"/>
        <v>-0.27106635446190974</v>
      </c>
      <c r="P118" s="31">
        <f t="shared" si="64"/>
        <v>1651185</v>
      </c>
      <c r="Q118" s="31">
        <f t="shared" si="65"/>
        <v>-726074</v>
      </c>
      <c r="R118" s="32">
        <f t="shared" si="67"/>
        <v>0.13598266840992884</v>
      </c>
    </row>
    <row r="119" spans="1:24" ht="15" x14ac:dyDescent="0.25">
      <c r="A119" s="104" t="s">
        <v>57</v>
      </c>
      <c r="B119" s="31">
        <v>80250</v>
      </c>
      <c r="C119" s="31">
        <v>64992</v>
      </c>
      <c r="D119" s="31">
        <v>93083</v>
      </c>
      <c r="E119" s="32">
        <f t="shared" si="58"/>
        <v>0.43222242737567695</v>
      </c>
      <c r="F119" s="32">
        <f t="shared" si="59"/>
        <v>0.15991277258566972</v>
      </c>
      <c r="G119" s="31">
        <f t="shared" si="60"/>
        <v>28091</v>
      </c>
      <c r="H119" s="31">
        <f t="shared" si="61"/>
        <v>12833</v>
      </c>
      <c r="I119" s="32">
        <f t="shared" si="66"/>
        <v>3.7919559189147238E-2</v>
      </c>
      <c r="J119" s="99"/>
      <c r="K119" s="31">
        <v>507244</v>
      </c>
      <c r="L119" s="31">
        <v>197056</v>
      </c>
      <c r="M119" s="31">
        <v>616496</v>
      </c>
      <c r="N119" s="32">
        <f t="shared" si="62"/>
        <v>2.1285319909061382</v>
      </c>
      <c r="O119" s="32">
        <f t="shared" si="63"/>
        <v>0.21538352351136725</v>
      </c>
      <c r="P119" s="31">
        <f t="shared" si="64"/>
        <v>419440</v>
      </c>
      <c r="Q119" s="31">
        <f t="shared" si="65"/>
        <v>109252</v>
      </c>
      <c r="R119" s="32">
        <f t="shared" si="67"/>
        <v>4.2935898481466159E-2</v>
      </c>
    </row>
    <row r="120" spans="1:24" ht="15" x14ac:dyDescent="0.25">
      <c r="A120" s="104" t="s">
        <v>58</v>
      </c>
      <c r="B120" s="31">
        <v>31469</v>
      </c>
      <c r="C120" s="31">
        <v>26795</v>
      </c>
      <c r="D120" s="31">
        <v>40470</v>
      </c>
      <c r="E120" s="32">
        <f t="shared" si="58"/>
        <v>0.51035640977794361</v>
      </c>
      <c r="F120" s="32">
        <f t="shared" si="59"/>
        <v>0.28602751914582614</v>
      </c>
      <c r="G120" s="31">
        <f t="shared" si="60"/>
        <v>13675</v>
      </c>
      <c r="H120" s="31">
        <f t="shared" si="61"/>
        <v>9001</v>
      </c>
      <c r="I120" s="32">
        <f t="shared" si="66"/>
        <v>1.6486410626911346E-2</v>
      </c>
      <c r="J120" s="99"/>
      <c r="K120" s="31">
        <v>250884</v>
      </c>
      <c r="L120" s="31">
        <v>116916</v>
      </c>
      <c r="M120" s="31">
        <v>257944</v>
      </c>
      <c r="N120" s="32">
        <f t="shared" si="62"/>
        <v>1.2062335351876561</v>
      </c>
      <c r="O120" s="32">
        <f t="shared" si="63"/>
        <v>2.8140495208941241E-2</v>
      </c>
      <c r="P120" s="31">
        <f t="shared" si="64"/>
        <v>141028</v>
      </c>
      <c r="Q120" s="31">
        <f t="shared" si="65"/>
        <v>7060</v>
      </c>
      <c r="R120" s="32">
        <f t="shared" si="67"/>
        <v>1.796452434063369E-2</v>
      </c>
    </row>
    <row r="121" spans="1:24" ht="15" x14ac:dyDescent="0.25">
      <c r="A121" s="104" t="s">
        <v>59</v>
      </c>
      <c r="B121" s="31">
        <v>8525</v>
      </c>
      <c r="C121" s="31">
        <v>5487</v>
      </c>
      <c r="D121" s="31">
        <v>11277</v>
      </c>
      <c r="E121" s="32">
        <f t="shared" si="58"/>
        <v>1.0552214324767633</v>
      </c>
      <c r="F121" s="32">
        <f t="shared" si="59"/>
        <v>0.32281524926686211</v>
      </c>
      <c r="G121" s="31">
        <f t="shared" si="60"/>
        <v>5790</v>
      </c>
      <c r="H121" s="31">
        <f t="shared" si="61"/>
        <v>2752</v>
      </c>
      <c r="I121" s="32">
        <f t="shared" si="66"/>
        <v>4.5939523755789292E-3</v>
      </c>
      <c r="J121" s="99"/>
      <c r="K121" s="31">
        <v>71944</v>
      </c>
      <c r="L121" s="31">
        <v>26038</v>
      </c>
      <c r="M121" s="31">
        <v>69048</v>
      </c>
      <c r="N121" s="32">
        <f t="shared" si="62"/>
        <v>1.6518165757738688</v>
      </c>
      <c r="O121" s="32">
        <f t="shared" si="63"/>
        <v>-4.0253530523740699E-2</v>
      </c>
      <c r="P121" s="31">
        <f t="shared" si="64"/>
        <v>43010</v>
      </c>
      <c r="Q121" s="31">
        <f t="shared" si="65"/>
        <v>-2896</v>
      </c>
      <c r="R121" s="32">
        <f t="shared" si="67"/>
        <v>4.8088518309093251E-3</v>
      </c>
    </row>
    <row r="122" spans="1:24" ht="15" x14ac:dyDescent="0.25">
      <c r="A122" s="104" t="s">
        <v>60</v>
      </c>
      <c r="B122" s="31">
        <v>145760</v>
      </c>
      <c r="C122" s="31">
        <v>18794</v>
      </c>
      <c r="D122" s="31">
        <v>132220</v>
      </c>
      <c r="E122" s="32">
        <f t="shared" si="58"/>
        <v>6.0352240076620198</v>
      </c>
      <c r="F122" s="32">
        <f t="shared" si="59"/>
        <v>-9.2892425905598208E-2</v>
      </c>
      <c r="G122" s="31">
        <f t="shared" si="60"/>
        <v>113426</v>
      </c>
      <c r="H122" s="31">
        <f t="shared" si="61"/>
        <v>-13540</v>
      </c>
      <c r="I122" s="32">
        <f t="shared" si="66"/>
        <v>5.3862940773170699E-2</v>
      </c>
      <c r="J122" s="99"/>
      <c r="K122" s="31">
        <v>873085</v>
      </c>
      <c r="L122" s="31">
        <v>132161</v>
      </c>
      <c r="M122" s="31">
        <v>815705</v>
      </c>
      <c r="N122" s="32">
        <f t="shared" si="62"/>
        <v>5.1720552961917665</v>
      </c>
      <c r="O122" s="32">
        <f t="shared" si="63"/>
        <v>-6.5720977911658096E-2</v>
      </c>
      <c r="P122" s="31">
        <f t="shared" si="64"/>
        <v>683544</v>
      </c>
      <c r="Q122" s="31">
        <f t="shared" si="65"/>
        <v>-57380</v>
      </c>
      <c r="R122" s="32">
        <f t="shared" si="67"/>
        <v>5.6809820454349021E-2</v>
      </c>
    </row>
    <row r="123" spans="1:24" ht="15" x14ac:dyDescent="0.25">
      <c r="A123" s="105" t="s">
        <v>61</v>
      </c>
      <c r="B123" s="39">
        <v>62055</v>
      </c>
      <c r="C123" s="39">
        <v>14068</v>
      </c>
      <c r="D123" s="39">
        <v>50889</v>
      </c>
      <c r="E123" s="40">
        <f t="shared" si="58"/>
        <v>2.6173585442138187</v>
      </c>
      <c r="F123" s="40">
        <f t="shared" si="59"/>
        <v>-0.17993715252598497</v>
      </c>
      <c r="G123" s="39">
        <f t="shared" si="60"/>
        <v>36821</v>
      </c>
      <c r="H123" s="39">
        <f t="shared" si="61"/>
        <v>-11166</v>
      </c>
      <c r="I123" s="40">
        <f t="shared" si="66"/>
        <v>2.0730836431749233E-2</v>
      </c>
      <c r="J123" s="99"/>
      <c r="K123" s="39">
        <v>388555</v>
      </c>
      <c r="L123" s="39">
        <v>120089</v>
      </c>
      <c r="M123" s="39">
        <v>391208</v>
      </c>
      <c r="N123" s="40">
        <f t="shared" si="62"/>
        <v>2.2576505758229315</v>
      </c>
      <c r="O123" s="40">
        <f t="shared" si="63"/>
        <v>6.8278622074096074E-3</v>
      </c>
      <c r="P123" s="39">
        <f t="shared" si="64"/>
        <v>271119</v>
      </c>
      <c r="Q123" s="39">
        <f t="shared" si="65"/>
        <v>2653</v>
      </c>
      <c r="R123" s="40">
        <f t="shared" si="67"/>
        <v>2.7245703091564932E-2</v>
      </c>
    </row>
    <row r="124" spans="1:24" ht="15" x14ac:dyDescent="0.25">
      <c r="A124" s="106" t="s">
        <v>62</v>
      </c>
      <c r="B124" s="107">
        <f>B114-SUM(B115:B123)</f>
        <v>59003</v>
      </c>
      <c r="C124" s="107">
        <f t="shared" ref="C124:D124" si="68">C114-SUM(C115:C123)</f>
        <v>17642</v>
      </c>
      <c r="D124" s="107">
        <f t="shared" si="68"/>
        <v>48121</v>
      </c>
      <c r="E124" s="108">
        <f t="shared" si="58"/>
        <v>1.7276385897290556</v>
      </c>
      <c r="F124" s="108">
        <f t="shared" si="59"/>
        <v>-0.1844313001033846</v>
      </c>
      <c r="G124" s="107">
        <f t="shared" si="60"/>
        <v>30479</v>
      </c>
      <c r="H124" s="107">
        <f t="shared" si="61"/>
        <v>-10882</v>
      </c>
      <c r="I124" s="108">
        <f t="shared" si="66"/>
        <v>1.9603226236165082E-2</v>
      </c>
      <c r="J124" s="99"/>
      <c r="K124" s="107">
        <f>K114-SUM(K115:K123)</f>
        <v>373536</v>
      </c>
      <c r="L124" s="107">
        <f t="shared" ref="L124:M124" si="69">L114-SUM(L115:L123)</f>
        <v>75927</v>
      </c>
      <c r="M124" s="107">
        <f t="shared" si="69"/>
        <v>293140</v>
      </c>
      <c r="N124" s="108">
        <f t="shared" si="62"/>
        <v>2.8608136762943355</v>
      </c>
      <c r="O124" s="108">
        <f t="shared" si="63"/>
        <v>-0.2152295896513321</v>
      </c>
      <c r="P124" s="107">
        <f t="shared" si="64"/>
        <v>217213</v>
      </c>
      <c r="Q124" s="107">
        <f t="shared" si="65"/>
        <v>-80396</v>
      </c>
      <c r="R124" s="108">
        <f t="shared" si="67"/>
        <v>2.0415751733761436E-2</v>
      </c>
    </row>
    <row r="125" spans="1:24" ht="21" x14ac:dyDescent="0.35">
      <c r="A125" s="109" t="s">
        <v>66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</row>
    <row r="126" spans="1:24" ht="15" x14ac:dyDescent="0.25">
      <c r="A126" s="75"/>
      <c r="B126" s="11" t="s">
        <v>116</v>
      </c>
      <c r="C126" s="12"/>
      <c r="D126" s="12"/>
      <c r="E126" s="12"/>
      <c r="F126" s="12"/>
      <c r="G126" s="12"/>
      <c r="H126" s="12"/>
      <c r="I126" s="13"/>
      <c r="J126" s="110"/>
      <c r="K126" s="11" t="str">
        <f>CONCATENATE("acumulado ",B126)</f>
        <v>acumulado junio</v>
      </c>
      <c r="L126" s="12"/>
      <c r="M126" s="12"/>
      <c r="N126" s="12"/>
      <c r="O126" s="12"/>
      <c r="P126" s="12"/>
      <c r="Q126" s="12"/>
      <c r="R126" s="13"/>
    </row>
    <row r="127" spans="1:24" ht="15" x14ac:dyDescent="0.25">
      <c r="A127" s="15"/>
      <c r="B127" s="111">
        <v>2019</v>
      </c>
      <c r="C127" s="11">
        <v>2021</v>
      </c>
      <c r="D127" s="13"/>
      <c r="E127" s="112">
        <v>2022</v>
      </c>
      <c r="F127" s="113" t="s">
        <v>6</v>
      </c>
      <c r="G127" s="114"/>
      <c r="H127" s="113" t="s">
        <v>7</v>
      </c>
      <c r="I127" s="114"/>
      <c r="J127" s="115"/>
      <c r="K127" s="111">
        <v>2019</v>
      </c>
      <c r="L127" s="11">
        <v>2021</v>
      </c>
      <c r="M127" s="13"/>
      <c r="N127" s="112">
        <v>2022</v>
      </c>
      <c r="O127" s="113" t="s">
        <v>6</v>
      </c>
      <c r="P127" s="114"/>
      <c r="Q127" s="113" t="s">
        <v>7</v>
      </c>
      <c r="R127" s="114"/>
    </row>
    <row r="128" spans="1:24" ht="15" x14ac:dyDescent="0.25">
      <c r="A128" s="116" t="s">
        <v>8</v>
      </c>
      <c r="B128" s="117">
        <f>B72/B7</f>
        <v>6.7444582508027509</v>
      </c>
      <c r="C128" s="118">
        <f>C72/C7</f>
        <v>4.5831502705585931</v>
      </c>
      <c r="D128" s="119"/>
      <c r="E128" s="117">
        <f t="shared" ref="E128:E139" si="70">D72/D7</f>
        <v>6.4282152873614384</v>
      </c>
      <c r="F128" s="120">
        <f>E128-C128</f>
        <v>1.8450650168028453</v>
      </c>
      <c r="G128" s="121"/>
      <c r="H128" s="120">
        <f>E128-B128</f>
        <v>-0.31624296344131242</v>
      </c>
      <c r="I128" s="121"/>
      <c r="J128" s="122"/>
      <c r="K128" s="117">
        <f>K72/K7</f>
        <v>6.9670707142458479</v>
      </c>
      <c r="L128" s="118">
        <f>L72/L7</f>
        <v>4.5480254845560362</v>
      </c>
      <c r="M128" s="119"/>
      <c r="N128" s="117">
        <f t="shared" ref="N128:N139" si="71">M72/M7</f>
        <v>6.5165264969926033</v>
      </c>
      <c r="O128" s="120">
        <f>N128-L128</f>
        <v>1.9685010124365672</v>
      </c>
      <c r="P128" s="121"/>
      <c r="Q128" s="120">
        <f>N128-K128</f>
        <v>-0.45054421725324456</v>
      </c>
      <c r="R128" s="121"/>
      <c r="W128" s="123"/>
      <c r="X128" s="123"/>
    </row>
    <row r="129" spans="1:24" ht="15" x14ac:dyDescent="0.25">
      <c r="A129" s="124" t="s">
        <v>9</v>
      </c>
      <c r="B129" s="125">
        <f t="shared" ref="B129:C139" si="72">B73/B8</f>
        <v>6.6053071550911024</v>
      </c>
      <c r="C129" s="126">
        <f t="shared" si="72"/>
        <v>4.4354923832440312</v>
      </c>
      <c r="D129" s="127"/>
      <c r="E129" s="125">
        <f t="shared" si="70"/>
        <v>6.3123353309091863</v>
      </c>
      <c r="F129" s="128">
        <f t="shared" ref="F129:F139" si="73">E129-C129</f>
        <v>1.8768429476651551</v>
      </c>
      <c r="G129" s="129"/>
      <c r="H129" s="128">
        <f t="shared" ref="H129:H139" si="74">E129-B129</f>
        <v>-0.29297182418191614</v>
      </c>
      <c r="I129" s="129"/>
      <c r="J129" s="122"/>
      <c r="K129" s="125">
        <f t="shared" ref="K129:L139" si="75">K73/K8</f>
        <v>6.7184532254412197</v>
      </c>
      <c r="L129" s="126">
        <f t="shared" si="75"/>
        <v>4.4042462908604403</v>
      </c>
      <c r="M129" s="127"/>
      <c r="N129" s="125">
        <f t="shared" si="71"/>
        <v>6.3010312708486094</v>
      </c>
      <c r="O129" s="128">
        <f t="shared" ref="O129:O139" si="76">N129-L129</f>
        <v>1.8967849799881691</v>
      </c>
      <c r="P129" s="129"/>
      <c r="Q129" s="128">
        <f t="shared" ref="Q129:Q139" si="77">N129-K129</f>
        <v>-0.41742195459261033</v>
      </c>
      <c r="R129" s="129"/>
      <c r="W129" s="123"/>
      <c r="X129" s="123"/>
    </row>
    <row r="130" spans="1:24" ht="15" x14ac:dyDescent="0.25">
      <c r="A130" s="130" t="s">
        <v>10</v>
      </c>
      <c r="B130" s="131">
        <f t="shared" si="72"/>
        <v>5.9519566885497488</v>
      </c>
      <c r="C130" s="132">
        <f t="shared" si="72"/>
        <v>4.5350736707238948</v>
      </c>
      <c r="D130" s="133"/>
      <c r="E130" s="131">
        <f t="shared" si="70"/>
        <v>6.2887956755238861</v>
      </c>
      <c r="F130" s="134">
        <f t="shared" si="73"/>
        <v>1.7537220047999913</v>
      </c>
      <c r="G130" s="135"/>
      <c r="H130" s="134">
        <f t="shared" si="74"/>
        <v>0.33683898697413728</v>
      </c>
      <c r="I130" s="135"/>
      <c r="J130" s="136"/>
      <c r="K130" s="131">
        <f t="shared" si="75"/>
        <v>6.3552350279034897</v>
      </c>
      <c r="L130" s="132">
        <f t="shared" si="75"/>
        <v>5.3481808225234371</v>
      </c>
      <c r="M130" s="133"/>
      <c r="N130" s="131">
        <f t="shared" si="71"/>
        <v>6.3406148578275241</v>
      </c>
      <c r="O130" s="134">
        <f t="shared" si="76"/>
        <v>0.99243403530408703</v>
      </c>
      <c r="P130" s="135"/>
      <c r="Q130" s="134">
        <f t="shared" si="77"/>
        <v>-1.4620170075965611E-2</v>
      </c>
      <c r="R130" s="135"/>
      <c r="W130" s="123"/>
      <c r="X130" s="123"/>
    </row>
    <row r="131" spans="1:24" ht="15" x14ac:dyDescent="0.25">
      <c r="A131" s="37" t="s">
        <v>11</v>
      </c>
      <c r="B131" s="137">
        <f t="shared" si="72"/>
        <v>6.807927189841843</v>
      </c>
      <c r="C131" s="138">
        <f t="shared" si="72"/>
        <v>4.5988753202675277</v>
      </c>
      <c r="D131" s="139"/>
      <c r="E131" s="137">
        <f t="shared" si="70"/>
        <v>6.4567008575752478</v>
      </c>
      <c r="F131" s="140">
        <f t="shared" si="73"/>
        <v>1.8578255373077202</v>
      </c>
      <c r="G131" s="141"/>
      <c r="H131" s="140">
        <f t="shared" si="74"/>
        <v>-0.35122633226659516</v>
      </c>
      <c r="I131" s="141"/>
      <c r="J131" s="136"/>
      <c r="K131" s="137">
        <f t="shared" si="75"/>
        <v>6.9999747331776776</v>
      </c>
      <c r="L131" s="138">
        <f t="shared" si="75"/>
        <v>4.065800683381732</v>
      </c>
      <c r="M131" s="139"/>
      <c r="N131" s="137">
        <f t="shared" si="71"/>
        <v>6.4151724061070032</v>
      </c>
      <c r="O131" s="140">
        <f t="shared" si="76"/>
        <v>2.3493717227252713</v>
      </c>
      <c r="P131" s="141"/>
      <c r="Q131" s="140">
        <f t="shared" si="77"/>
        <v>-0.58480232707067437</v>
      </c>
      <c r="R131" s="141"/>
      <c r="W131" s="123"/>
      <c r="X131" s="123"/>
    </row>
    <row r="132" spans="1:24" ht="15" x14ac:dyDescent="0.25">
      <c r="A132" s="37" t="s">
        <v>12</v>
      </c>
      <c r="B132" s="137">
        <f t="shared" si="72"/>
        <v>6.8541542385781584</v>
      </c>
      <c r="C132" s="138">
        <f t="shared" si="72"/>
        <v>3.9171971115271464</v>
      </c>
      <c r="D132" s="139"/>
      <c r="E132" s="137">
        <f t="shared" si="70"/>
        <v>6.3596879311165022</v>
      </c>
      <c r="F132" s="140">
        <f t="shared" si="73"/>
        <v>2.4424908195893558</v>
      </c>
      <c r="G132" s="141"/>
      <c r="H132" s="140">
        <f t="shared" si="74"/>
        <v>-0.49446630746165621</v>
      </c>
      <c r="I132" s="141"/>
      <c r="J132" s="136"/>
      <c r="K132" s="137">
        <f t="shared" si="75"/>
        <v>6.831581669341098</v>
      </c>
      <c r="L132" s="138">
        <f t="shared" si="75"/>
        <v>4.3371404107224238</v>
      </c>
      <c r="M132" s="139"/>
      <c r="N132" s="137">
        <f t="shared" si="71"/>
        <v>6.2334259351889614</v>
      </c>
      <c r="O132" s="140">
        <f t="shared" si="76"/>
        <v>1.8962855244665375</v>
      </c>
      <c r="P132" s="141"/>
      <c r="Q132" s="140">
        <f t="shared" si="77"/>
        <v>-0.59815573415213663</v>
      </c>
      <c r="R132" s="141"/>
      <c r="W132" s="123"/>
      <c r="X132" s="123"/>
    </row>
    <row r="133" spans="1:24" ht="15" x14ac:dyDescent="0.25">
      <c r="A133" s="37" t="s">
        <v>13</v>
      </c>
      <c r="B133" s="137">
        <f t="shared" si="72"/>
        <v>4.9514101257220524</v>
      </c>
      <c r="C133" s="138">
        <f t="shared" si="72"/>
        <v>2.4511873350923481</v>
      </c>
      <c r="D133" s="139"/>
      <c r="E133" s="137">
        <f t="shared" si="70"/>
        <v>3.541960367070089</v>
      </c>
      <c r="F133" s="140">
        <f t="shared" si="73"/>
        <v>1.0907730319777409</v>
      </c>
      <c r="G133" s="141"/>
      <c r="H133" s="140">
        <f t="shared" si="74"/>
        <v>-1.4094497586519634</v>
      </c>
      <c r="I133" s="141"/>
      <c r="J133" s="136"/>
      <c r="K133" s="137">
        <f t="shared" si="75"/>
        <v>4.1195452987887542</v>
      </c>
      <c r="L133" s="138">
        <f t="shared" si="75"/>
        <v>3.7361861238055671</v>
      </c>
      <c r="M133" s="139"/>
      <c r="N133" s="137">
        <f t="shared" si="71"/>
        <v>4.1971687346720739</v>
      </c>
      <c r="O133" s="140">
        <f t="shared" si="76"/>
        <v>0.46098261086650671</v>
      </c>
      <c r="P133" s="141"/>
      <c r="Q133" s="140">
        <f t="shared" si="77"/>
        <v>7.7623435883319658E-2</v>
      </c>
      <c r="R133" s="141"/>
      <c r="W133" s="123"/>
      <c r="X133" s="123"/>
    </row>
    <row r="134" spans="1:24" ht="15" x14ac:dyDescent="0.25">
      <c r="A134" s="142" t="s">
        <v>14</v>
      </c>
      <c r="B134" s="143">
        <f t="shared" si="72"/>
        <v>5.2328186497123825</v>
      </c>
      <c r="C134" s="144">
        <f t="shared" si="72"/>
        <v>2.6496769562096194</v>
      </c>
      <c r="D134" s="145"/>
      <c r="E134" s="143">
        <f t="shared" si="70"/>
        <v>3.345103749544958</v>
      </c>
      <c r="F134" s="146">
        <f t="shared" si="73"/>
        <v>0.69542679333533863</v>
      </c>
      <c r="G134" s="147"/>
      <c r="H134" s="146">
        <f t="shared" si="74"/>
        <v>-1.8877149001674245</v>
      </c>
      <c r="I134" s="147"/>
      <c r="J134" s="136"/>
      <c r="K134" s="143">
        <f t="shared" si="75"/>
        <v>4.5678967824658416</v>
      </c>
      <c r="L134" s="144">
        <f t="shared" si="75"/>
        <v>2.6991339274507342</v>
      </c>
      <c r="M134" s="145"/>
      <c r="N134" s="143">
        <f t="shared" si="71"/>
        <v>3.8528410772417874</v>
      </c>
      <c r="O134" s="146">
        <f t="shared" si="76"/>
        <v>1.1537071497910532</v>
      </c>
      <c r="P134" s="147"/>
      <c r="Q134" s="146">
        <f t="shared" si="77"/>
        <v>-0.71505570522405426</v>
      </c>
      <c r="R134" s="147"/>
      <c r="W134" s="123"/>
      <c r="X134" s="123"/>
    </row>
    <row r="135" spans="1:24" ht="15" x14ac:dyDescent="0.25">
      <c r="A135" s="148" t="s">
        <v>15</v>
      </c>
      <c r="B135" s="149">
        <f t="shared" si="72"/>
        <v>7.1069489781436275</v>
      </c>
      <c r="C135" s="126">
        <f t="shared" si="72"/>
        <v>5.1210166177908114</v>
      </c>
      <c r="D135" s="127"/>
      <c r="E135" s="149">
        <f t="shared" si="70"/>
        <v>6.8920402441900075</v>
      </c>
      <c r="F135" s="128">
        <f t="shared" si="73"/>
        <v>1.7710236263991961</v>
      </c>
      <c r="G135" s="129"/>
      <c r="H135" s="128">
        <f t="shared" si="74"/>
        <v>-0.21490873395361998</v>
      </c>
      <c r="I135" s="129"/>
      <c r="J135" s="122"/>
      <c r="K135" s="149">
        <f t="shared" si="75"/>
        <v>7.6459580791095911</v>
      </c>
      <c r="L135" s="126">
        <f t="shared" si="75"/>
        <v>5.0274314629558736</v>
      </c>
      <c r="M135" s="127"/>
      <c r="N135" s="149">
        <f t="shared" si="71"/>
        <v>7.3604581113282821</v>
      </c>
      <c r="O135" s="128">
        <f t="shared" si="76"/>
        <v>2.3330266483724085</v>
      </c>
      <c r="P135" s="129"/>
      <c r="Q135" s="128">
        <f t="shared" si="77"/>
        <v>-0.28549996778130904</v>
      </c>
      <c r="R135" s="129"/>
      <c r="W135" s="123"/>
      <c r="X135" s="123"/>
    </row>
    <row r="136" spans="1:24" ht="15" x14ac:dyDescent="0.25">
      <c r="A136" s="36" t="s">
        <v>16</v>
      </c>
      <c r="B136" s="150">
        <f t="shared" si="72"/>
        <v>7.1628139032097122</v>
      </c>
      <c r="C136" s="151">
        <f t="shared" si="72"/>
        <v>4.2888365837256224</v>
      </c>
      <c r="D136" s="152"/>
      <c r="E136" s="150">
        <f t="shared" si="70"/>
        <v>6.6080863402061851</v>
      </c>
      <c r="F136" s="153">
        <f t="shared" si="73"/>
        <v>2.3192497564805628</v>
      </c>
      <c r="G136" s="154"/>
      <c r="H136" s="153">
        <f t="shared" si="74"/>
        <v>-0.5547275630035271</v>
      </c>
      <c r="I136" s="154"/>
      <c r="J136" s="136"/>
      <c r="K136" s="150">
        <f t="shared" si="75"/>
        <v>7.4666401176326431</v>
      </c>
      <c r="L136" s="151">
        <f t="shared" si="75"/>
        <v>3.9799960388195683</v>
      </c>
      <c r="M136" s="152"/>
      <c r="N136" s="150">
        <f t="shared" si="71"/>
        <v>6.7937670432411377</v>
      </c>
      <c r="O136" s="153">
        <f t="shared" si="76"/>
        <v>2.8137710044215694</v>
      </c>
      <c r="P136" s="154"/>
      <c r="Q136" s="153">
        <f t="shared" si="77"/>
        <v>-0.67287307439150545</v>
      </c>
      <c r="R136" s="154"/>
      <c r="W136" s="123"/>
      <c r="X136" s="123"/>
    </row>
    <row r="137" spans="1:24" ht="15" x14ac:dyDescent="0.25">
      <c r="A137" s="37" t="s">
        <v>12</v>
      </c>
      <c r="B137" s="155">
        <f t="shared" si="72"/>
        <v>7.4237723545104242</v>
      </c>
      <c r="C137" s="156">
        <f t="shared" si="72"/>
        <v>5.1742054981477867</v>
      </c>
      <c r="D137" s="157"/>
      <c r="E137" s="155">
        <f t="shared" si="70"/>
        <v>6.9609022871637913</v>
      </c>
      <c r="F137" s="158">
        <f t="shared" si="73"/>
        <v>1.7866967890160046</v>
      </c>
      <c r="G137" s="159"/>
      <c r="H137" s="158">
        <f t="shared" si="74"/>
        <v>-0.46287006734663283</v>
      </c>
      <c r="I137" s="159"/>
      <c r="J137" s="136"/>
      <c r="K137" s="155">
        <f t="shared" si="75"/>
        <v>7.7943007078350011</v>
      </c>
      <c r="L137" s="156">
        <f t="shared" si="75"/>
        <v>5.0732336647188285</v>
      </c>
      <c r="M137" s="157"/>
      <c r="N137" s="155">
        <f t="shared" si="71"/>
        <v>7.5682771713336496</v>
      </c>
      <c r="O137" s="158">
        <f t="shared" si="76"/>
        <v>2.4950435066148211</v>
      </c>
      <c r="P137" s="159"/>
      <c r="Q137" s="158">
        <f t="shared" si="77"/>
        <v>-0.22602353650135143</v>
      </c>
      <c r="R137" s="159"/>
      <c r="W137" s="123"/>
      <c r="X137" s="123"/>
    </row>
    <row r="138" spans="1:24" ht="15" x14ac:dyDescent="0.25">
      <c r="A138" s="37" t="s">
        <v>13</v>
      </c>
      <c r="B138" s="155">
        <f t="shared" si="72"/>
        <v>7.0511614784162511</v>
      </c>
      <c r="C138" s="156">
        <f t="shared" si="72"/>
        <v>5.3356121814791795</v>
      </c>
      <c r="D138" s="157"/>
      <c r="E138" s="155">
        <f t="shared" si="70"/>
        <v>7.2321317200947988</v>
      </c>
      <c r="F138" s="158">
        <f t="shared" si="73"/>
        <v>1.8965195386156193</v>
      </c>
      <c r="G138" s="159"/>
      <c r="H138" s="158">
        <f t="shared" si="74"/>
        <v>0.18097024167854769</v>
      </c>
      <c r="I138" s="159"/>
      <c r="J138" s="136"/>
      <c r="K138" s="155">
        <f t="shared" si="75"/>
        <v>7.5780181943999052</v>
      </c>
      <c r="L138" s="156">
        <f t="shared" si="75"/>
        <v>5.3380584963215503</v>
      </c>
      <c r="M138" s="157"/>
      <c r="N138" s="155">
        <f t="shared" si="71"/>
        <v>7.2378543092048524</v>
      </c>
      <c r="O138" s="158">
        <f t="shared" si="76"/>
        <v>1.8997958128833021</v>
      </c>
      <c r="P138" s="159"/>
      <c r="Q138" s="158">
        <f t="shared" si="77"/>
        <v>-0.34016388519505281</v>
      </c>
      <c r="R138" s="159"/>
      <c r="W138" s="123"/>
      <c r="X138" s="123"/>
    </row>
    <row r="139" spans="1:24" ht="15" x14ac:dyDescent="0.25">
      <c r="A139" s="38" t="s">
        <v>14</v>
      </c>
      <c r="B139" s="160">
        <f t="shared" si="72"/>
        <v>5.8446588168534541</v>
      </c>
      <c r="C139" s="161">
        <f t="shared" si="72"/>
        <v>5.2675937631689846</v>
      </c>
      <c r="D139" s="162"/>
      <c r="E139" s="160">
        <f t="shared" si="70"/>
        <v>5.8006571741511497</v>
      </c>
      <c r="F139" s="163">
        <f t="shared" si="73"/>
        <v>0.53306341098216503</v>
      </c>
      <c r="G139" s="164"/>
      <c r="H139" s="163">
        <f t="shared" si="74"/>
        <v>-4.4001642702304444E-2</v>
      </c>
      <c r="I139" s="164"/>
      <c r="J139" s="136"/>
      <c r="K139" s="160">
        <f t="shared" si="75"/>
        <v>7.2288930581613506</v>
      </c>
      <c r="L139" s="161">
        <f t="shared" si="75"/>
        <v>5.7916756991112077</v>
      </c>
      <c r="M139" s="162"/>
      <c r="N139" s="160">
        <f t="shared" si="71"/>
        <v>6.8808581644815252</v>
      </c>
      <c r="O139" s="163">
        <f t="shared" si="76"/>
        <v>1.0891824653703175</v>
      </c>
      <c r="P139" s="164"/>
      <c r="Q139" s="163">
        <f t="shared" si="77"/>
        <v>-0.34803489367982543</v>
      </c>
      <c r="R139" s="164"/>
      <c r="W139" s="123"/>
      <c r="X139" s="123"/>
    </row>
    <row r="140" spans="1:24" ht="15" x14ac:dyDescent="0.25">
      <c r="A140" s="42" t="s">
        <v>17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4"/>
    </row>
    <row r="141" spans="1:24" ht="21" x14ac:dyDescent="0.35">
      <c r="A141" s="109" t="s">
        <v>67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1:24" ht="15" x14ac:dyDescent="0.25">
      <c r="A142" s="75"/>
      <c r="B142" s="11" t="s">
        <v>116</v>
      </c>
      <c r="C142" s="12"/>
      <c r="D142" s="12"/>
      <c r="E142" s="12"/>
      <c r="F142" s="12"/>
      <c r="G142" s="12"/>
      <c r="H142" s="12"/>
      <c r="I142" s="13"/>
      <c r="J142" s="110"/>
      <c r="K142" s="11" t="str">
        <f>CONCATENATE("acumulado ",B142)</f>
        <v>acumulado junio</v>
      </c>
      <c r="L142" s="12"/>
      <c r="M142" s="12"/>
      <c r="N142" s="12"/>
      <c r="O142" s="12"/>
      <c r="P142" s="12"/>
      <c r="Q142" s="12"/>
      <c r="R142" s="13"/>
    </row>
    <row r="143" spans="1:24" ht="15" x14ac:dyDescent="0.25">
      <c r="A143" s="15"/>
      <c r="B143" s="111">
        <v>2019</v>
      </c>
      <c r="C143" s="11">
        <v>2021</v>
      </c>
      <c r="D143" s="13"/>
      <c r="E143" s="112">
        <v>2022</v>
      </c>
      <c r="F143" s="113" t="s">
        <v>6</v>
      </c>
      <c r="G143" s="114"/>
      <c r="H143" s="113" t="s">
        <v>7</v>
      </c>
      <c r="I143" s="114"/>
      <c r="J143" s="115"/>
      <c r="K143" s="111">
        <v>2019</v>
      </c>
      <c r="L143" s="11">
        <v>2021</v>
      </c>
      <c r="M143" s="13"/>
      <c r="N143" s="112">
        <v>2022</v>
      </c>
      <c r="O143" s="113" t="s">
        <v>6</v>
      </c>
      <c r="P143" s="114"/>
      <c r="Q143" s="113" t="s">
        <v>7</v>
      </c>
      <c r="R143" s="114"/>
    </row>
    <row r="144" spans="1:24" ht="15" x14ac:dyDescent="0.25">
      <c r="A144" s="116" t="s">
        <v>19</v>
      </c>
      <c r="B144" s="117">
        <f t="shared" ref="B144:D156" si="78">B88/B23</f>
        <v>6.7444582508027509</v>
      </c>
      <c r="C144" s="165">
        <f t="shared" si="78"/>
        <v>4.5831502705585931</v>
      </c>
      <c r="D144" s="165">
        <f t="shared" si="78"/>
        <v>6.4282152873614384</v>
      </c>
      <c r="E144" s="166">
        <f t="shared" ref="E144:E156" si="79">D88/D23</f>
        <v>6.4282152873614384</v>
      </c>
      <c r="F144" s="120">
        <f>E144-C144</f>
        <v>1.8450650168028453</v>
      </c>
      <c r="G144" s="121"/>
      <c r="H144" s="120">
        <f>E144-B144</f>
        <v>-0.31624296344131242</v>
      </c>
      <c r="I144" s="121"/>
      <c r="J144" s="122"/>
      <c r="K144" s="117">
        <f t="shared" ref="K144:M156" si="80">K88/K23</f>
        <v>6.9670707142458479</v>
      </c>
      <c r="L144" s="165">
        <f t="shared" si="80"/>
        <v>4.5480254845560362</v>
      </c>
      <c r="M144" s="165">
        <f t="shared" si="80"/>
        <v>6.5165264969926033</v>
      </c>
      <c r="N144" s="166">
        <f t="shared" ref="N144:N156" si="81">M88/M23</f>
        <v>6.5165264969926033</v>
      </c>
      <c r="O144" s="120">
        <f>N144-L144</f>
        <v>1.9685010124365672</v>
      </c>
      <c r="P144" s="121"/>
      <c r="Q144" s="120">
        <f>N144-K144</f>
        <v>-0.45054421725324456</v>
      </c>
      <c r="R144" s="121"/>
      <c r="W144" s="123"/>
      <c r="X144" s="123"/>
    </row>
    <row r="145" spans="1:24" ht="15" x14ac:dyDescent="0.25">
      <c r="A145" s="167" t="s">
        <v>20</v>
      </c>
      <c r="B145" s="117">
        <f t="shared" si="78"/>
        <v>4.3781816558006605</v>
      </c>
      <c r="C145" s="165">
        <f t="shared" si="78"/>
        <v>3.0099096695506344</v>
      </c>
      <c r="D145" s="165">
        <f t="shared" si="78"/>
        <v>4.050871863657882</v>
      </c>
      <c r="E145" s="166">
        <f t="shared" si="79"/>
        <v>4.050871863657882</v>
      </c>
      <c r="F145" s="128">
        <f t="shared" ref="F145:F166" si="82">E145-C145</f>
        <v>1.0409621941072476</v>
      </c>
      <c r="G145" s="129"/>
      <c r="H145" s="128">
        <f t="shared" ref="H145:H166" si="83">E145-B145</f>
        <v>-0.32730979214277856</v>
      </c>
      <c r="I145" s="129"/>
      <c r="J145" s="122"/>
      <c r="K145" s="117">
        <f t="shared" si="80"/>
        <v>4.3877877251552464</v>
      </c>
      <c r="L145" s="165">
        <f t="shared" si="80"/>
        <v>2.756997781503745</v>
      </c>
      <c r="M145" s="165">
        <f t="shared" si="80"/>
        <v>3.9242310409902781</v>
      </c>
      <c r="N145" s="166">
        <f t="shared" si="81"/>
        <v>3.9242310409902781</v>
      </c>
      <c r="O145" s="128">
        <f t="shared" ref="O145:O166" si="84">N145-L145</f>
        <v>1.1672332594865331</v>
      </c>
      <c r="P145" s="129"/>
      <c r="Q145" s="128">
        <f t="shared" ref="Q145:Q166" si="85">N145-K145</f>
        <v>-0.46355668416496831</v>
      </c>
      <c r="R145" s="129"/>
      <c r="W145" s="123"/>
      <c r="X145" s="123"/>
    </row>
    <row r="146" spans="1:24" ht="15" hidden="1" x14ac:dyDescent="0.25">
      <c r="A146" s="168" t="s">
        <v>21</v>
      </c>
      <c r="B146" s="131" t="e">
        <f t="shared" si="78"/>
        <v>#REF!</v>
      </c>
      <c r="C146" s="169" t="e">
        <f t="shared" si="78"/>
        <v>#REF!</v>
      </c>
      <c r="D146" s="169" t="e">
        <f t="shared" si="78"/>
        <v>#REF!</v>
      </c>
      <c r="E146" s="170" t="e">
        <f t="shared" si="79"/>
        <v>#REF!</v>
      </c>
      <c r="F146" s="134" t="e">
        <f t="shared" si="82"/>
        <v>#REF!</v>
      </c>
      <c r="G146" s="135"/>
      <c r="H146" s="134" t="e">
        <f t="shared" si="83"/>
        <v>#REF!</v>
      </c>
      <c r="I146" s="135"/>
      <c r="J146" s="136"/>
      <c r="K146" s="131" t="e">
        <f t="shared" si="80"/>
        <v>#REF!</v>
      </c>
      <c r="L146" s="169" t="e">
        <f t="shared" si="80"/>
        <v>#REF!</v>
      </c>
      <c r="M146" s="169" t="e">
        <f t="shared" si="80"/>
        <v>#REF!</v>
      </c>
      <c r="N146" s="170" t="e">
        <f t="shared" si="81"/>
        <v>#REF!</v>
      </c>
      <c r="O146" s="134" t="e">
        <f t="shared" si="84"/>
        <v>#REF!</v>
      </c>
      <c r="P146" s="135"/>
      <c r="Q146" s="134" t="e">
        <f t="shared" si="85"/>
        <v>#REF!</v>
      </c>
      <c r="R146" s="135"/>
      <c r="W146" s="123"/>
      <c r="X146" s="123"/>
    </row>
    <row r="147" spans="1:24" ht="15" hidden="1" x14ac:dyDescent="0.25">
      <c r="A147" s="130" t="s">
        <v>22</v>
      </c>
      <c r="B147" s="131" t="e">
        <f t="shared" si="78"/>
        <v>#REF!</v>
      </c>
      <c r="C147" s="169" t="e">
        <f t="shared" si="78"/>
        <v>#REF!</v>
      </c>
      <c r="D147" s="169" t="e">
        <f t="shared" si="78"/>
        <v>#REF!</v>
      </c>
      <c r="E147" s="170" t="e">
        <f t="shared" si="79"/>
        <v>#REF!</v>
      </c>
      <c r="F147" s="134" t="e">
        <f t="shared" si="82"/>
        <v>#REF!</v>
      </c>
      <c r="G147" s="135"/>
      <c r="H147" s="134" t="e">
        <f t="shared" si="83"/>
        <v>#REF!</v>
      </c>
      <c r="I147" s="135"/>
      <c r="J147" s="136"/>
      <c r="K147" s="131" t="e">
        <f t="shared" si="80"/>
        <v>#REF!</v>
      </c>
      <c r="L147" s="169" t="e">
        <f t="shared" si="80"/>
        <v>#REF!</v>
      </c>
      <c r="M147" s="169" t="e">
        <f t="shared" si="80"/>
        <v>#REF!</v>
      </c>
      <c r="N147" s="170" t="e">
        <f t="shared" si="81"/>
        <v>#REF!</v>
      </c>
      <c r="O147" s="134" t="e">
        <f t="shared" si="84"/>
        <v>#REF!</v>
      </c>
      <c r="P147" s="135"/>
      <c r="Q147" s="134" t="e">
        <f t="shared" si="85"/>
        <v>#REF!</v>
      </c>
      <c r="R147" s="135"/>
      <c r="W147" s="123"/>
      <c r="X147" s="123"/>
    </row>
    <row r="148" spans="1:24" ht="15" hidden="1" x14ac:dyDescent="0.25">
      <c r="A148" s="130" t="s">
        <v>23</v>
      </c>
      <c r="B148" s="131" t="e">
        <f t="shared" si="78"/>
        <v>#REF!</v>
      </c>
      <c r="C148" s="169" t="e">
        <f t="shared" si="78"/>
        <v>#REF!</v>
      </c>
      <c r="D148" s="169" t="e">
        <f t="shared" si="78"/>
        <v>#REF!</v>
      </c>
      <c r="E148" s="170" t="e">
        <f t="shared" si="79"/>
        <v>#REF!</v>
      </c>
      <c r="F148" s="134" t="e">
        <f t="shared" si="82"/>
        <v>#REF!</v>
      </c>
      <c r="G148" s="135"/>
      <c r="H148" s="134" t="e">
        <f t="shared" si="83"/>
        <v>#REF!</v>
      </c>
      <c r="I148" s="135"/>
      <c r="J148" s="136"/>
      <c r="K148" s="131" t="e">
        <f t="shared" si="80"/>
        <v>#REF!</v>
      </c>
      <c r="L148" s="169" t="e">
        <f t="shared" si="80"/>
        <v>#REF!</v>
      </c>
      <c r="M148" s="169" t="e">
        <f t="shared" si="80"/>
        <v>#REF!</v>
      </c>
      <c r="N148" s="170" t="e">
        <f t="shared" si="81"/>
        <v>#REF!</v>
      </c>
      <c r="O148" s="134" t="e">
        <f t="shared" si="84"/>
        <v>#REF!</v>
      </c>
      <c r="P148" s="135"/>
      <c r="Q148" s="134" t="e">
        <f t="shared" si="85"/>
        <v>#REF!</v>
      </c>
      <c r="R148" s="135"/>
      <c r="W148" s="123"/>
      <c r="X148" s="123"/>
    </row>
    <row r="149" spans="1:24" ht="15" hidden="1" x14ac:dyDescent="0.25">
      <c r="A149" s="171" t="s">
        <v>68</v>
      </c>
      <c r="B149" s="143" t="e">
        <f t="shared" si="78"/>
        <v>#REF!</v>
      </c>
      <c r="C149" s="172" t="e">
        <f t="shared" si="78"/>
        <v>#REF!</v>
      </c>
      <c r="D149" s="172" t="e">
        <f t="shared" si="78"/>
        <v>#REF!</v>
      </c>
      <c r="E149" s="173" t="e">
        <f t="shared" si="79"/>
        <v>#REF!</v>
      </c>
      <c r="F149" s="140" t="e">
        <f t="shared" si="82"/>
        <v>#REF!</v>
      </c>
      <c r="G149" s="141"/>
      <c r="H149" s="140" t="e">
        <f t="shared" si="83"/>
        <v>#REF!</v>
      </c>
      <c r="I149" s="141"/>
      <c r="J149" s="136"/>
      <c r="K149" s="143" t="e">
        <f t="shared" si="80"/>
        <v>#REF!</v>
      </c>
      <c r="L149" s="172" t="e">
        <f t="shared" si="80"/>
        <v>#REF!</v>
      </c>
      <c r="M149" s="172" t="e">
        <f t="shared" si="80"/>
        <v>#REF!</v>
      </c>
      <c r="N149" s="173" t="e">
        <f t="shared" si="81"/>
        <v>#REF!</v>
      </c>
      <c r="O149" s="140" t="e">
        <f t="shared" si="84"/>
        <v>#REF!</v>
      </c>
      <c r="P149" s="141"/>
      <c r="Q149" s="140" t="e">
        <f t="shared" si="85"/>
        <v>#REF!</v>
      </c>
      <c r="R149" s="141"/>
      <c r="W149" s="123"/>
      <c r="X149" s="123"/>
    </row>
    <row r="150" spans="1:24" ht="15" x14ac:dyDescent="0.25">
      <c r="A150" s="174" t="s">
        <v>25</v>
      </c>
      <c r="B150" s="125">
        <f t="shared" si="78"/>
        <v>7.6442935013330162</v>
      </c>
      <c r="C150" s="175">
        <f t="shared" si="78"/>
        <v>6.5249325722887788</v>
      </c>
      <c r="D150" s="175">
        <f t="shared" si="78"/>
        <v>7.2876151155701496</v>
      </c>
      <c r="E150" s="176">
        <f t="shared" si="79"/>
        <v>7.2876151155701496</v>
      </c>
      <c r="F150" s="128">
        <f t="shared" si="82"/>
        <v>0.76268254328137086</v>
      </c>
      <c r="G150" s="129"/>
      <c r="H150" s="128">
        <f t="shared" si="83"/>
        <v>-0.35667838576286659</v>
      </c>
      <c r="I150" s="129"/>
      <c r="J150" s="122"/>
      <c r="K150" s="125">
        <f t="shared" si="80"/>
        <v>7.6011314851005327</v>
      </c>
      <c r="L150" s="175">
        <f t="shared" si="80"/>
        <v>6.5237049122070205</v>
      </c>
      <c r="M150" s="175">
        <f t="shared" si="80"/>
        <v>7.1766819100396146</v>
      </c>
      <c r="N150" s="176">
        <f t="shared" si="81"/>
        <v>7.1766819100396146</v>
      </c>
      <c r="O150" s="128">
        <f t="shared" si="84"/>
        <v>0.65297699783259411</v>
      </c>
      <c r="P150" s="129"/>
      <c r="Q150" s="128">
        <f t="shared" si="85"/>
        <v>-0.42444957506091807</v>
      </c>
      <c r="R150" s="129"/>
      <c r="W150" s="123"/>
      <c r="X150" s="123"/>
    </row>
    <row r="151" spans="1:24" ht="15" x14ac:dyDescent="0.25">
      <c r="A151" s="177" t="s">
        <v>26</v>
      </c>
      <c r="B151" s="178">
        <f t="shared" si="78"/>
        <v>8.6019831167090981</v>
      </c>
      <c r="C151" s="179">
        <f t="shared" si="78"/>
        <v>7.1624517035475943</v>
      </c>
      <c r="D151" s="179">
        <f t="shared" si="78"/>
        <v>8.1208283775274612</v>
      </c>
      <c r="E151" s="180">
        <f t="shared" si="79"/>
        <v>8.1208283775274612</v>
      </c>
      <c r="F151" s="153">
        <f t="shared" si="82"/>
        <v>0.95837667397986692</v>
      </c>
      <c r="G151" s="154"/>
      <c r="H151" s="153">
        <f t="shared" si="83"/>
        <v>-0.48115473918163687</v>
      </c>
      <c r="I151" s="154"/>
      <c r="J151" s="136"/>
      <c r="K151" s="178">
        <f t="shared" si="80"/>
        <v>8.8975817184146688</v>
      </c>
      <c r="L151" s="179">
        <f t="shared" si="80"/>
        <v>7.602831754188748</v>
      </c>
      <c r="M151" s="179">
        <f t="shared" si="80"/>
        <v>8.1698152028545277</v>
      </c>
      <c r="N151" s="180">
        <f t="shared" si="81"/>
        <v>8.1698152028545277</v>
      </c>
      <c r="O151" s="153">
        <f t="shared" si="84"/>
        <v>0.56698344866577965</v>
      </c>
      <c r="P151" s="154"/>
      <c r="Q151" s="153">
        <f t="shared" si="85"/>
        <v>-0.72776651556014116</v>
      </c>
      <c r="R151" s="154"/>
      <c r="W151" s="123"/>
      <c r="X151" s="123"/>
    </row>
    <row r="152" spans="1:24" ht="15" x14ac:dyDescent="0.25">
      <c r="A152" s="181" t="s">
        <v>27</v>
      </c>
      <c r="B152" s="155">
        <f t="shared" si="78"/>
        <v>8.3834066624764301</v>
      </c>
      <c r="C152" s="182">
        <f t="shared" si="78"/>
        <v>6.627016129032258</v>
      </c>
      <c r="D152" s="182">
        <f t="shared" si="78"/>
        <v>7.9215210355987056</v>
      </c>
      <c r="E152" s="183">
        <f t="shared" si="79"/>
        <v>7.9215210355987056</v>
      </c>
      <c r="F152" s="158">
        <f t="shared" si="82"/>
        <v>1.2945049065664476</v>
      </c>
      <c r="G152" s="159"/>
      <c r="H152" s="158">
        <f t="shared" si="83"/>
        <v>-0.4618856268777245</v>
      </c>
      <c r="I152" s="159"/>
      <c r="J152" s="136"/>
      <c r="K152" s="155">
        <f t="shared" si="80"/>
        <v>9.5484733675061282</v>
      </c>
      <c r="L152" s="182">
        <f t="shared" si="80"/>
        <v>6.584891548242334</v>
      </c>
      <c r="M152" s="182">
        <f t="shared" si="80"/>
        <v>8.2342198283117316</v>
      </c>
      <c r="N152" s="183">
        <f t="shared" si="81"/>
        <v>8.2342198283117316</v>
      </c>
      <c r="O152" s="158">
        <f t="shared" si="84"/>
        <v>1.6493282800693976</v>
      </c>
      <c r="P152" s="159"/>
      <c r="Q152" s="158">
        <f t="shared" si="85"/>
        <v>-1.3142535391943966</v>
      </c>
      <c r="R152" s="159"/>
      <c r="W152" s="123"/>
      <c r="X152" s="123"/>
    </row>
    <row r="153" spans="1:24" ht="15" x14ac:dyDescent="0.25">
      <c r="A153" s="181" t="s">
        <v>28</v>
      </c>
      <c r="B153" s="155">
        <f t="shared" si="78"/>
        <v>5</v>
      </c>
      <c r="C153" s="182">
        <f t="shared" si="78"/>
        <v>4.4545454545454541</v>
      </c>
      <c r="D153" s="182">
        <f t="shared" si="78"/>
        <v>5.1178707224334596</v>
      </c>
      <c r="E153" s="183">
        <f t="shared" si="79"/>
        <v>5.1178707224334596</v>
      </c>
      <c r="F153" s="158">
        <f t="shared" si="82"/>
        <v>0.6633252678880055</v>
      </c>
      <c r="G153" s="159"/>
      <c r="H153" s="158">
        <f t="shared" si="83"/>
        <v>0.11787072243345964</v>
      </c>
      <c r="I153" s="159"/>
      <c r="J153" s="136"/>
      <c r="K153" s="155">
        <f t="shared" si="80"/>
        <v>6.9532967032967035</v>
      </c>
      <c r="L153" s="182">
        <f t="shared" si="80"/>
        <v>6.129032258064516</v>
      </c>
      <c r="M153" s="182">
        <f t="shared" si="80"/>
        <v>5.1913513513513516</v>
      </c>
      <c r="N153" s="183">
        <f t="shared" si="81"/>
        <v>5.1913513513513516</v>
      </c>
      <c r="O153" s="158">
        <f t="shared" si="84"/>
        <v>-0.9376809067131644</v>
      </c>
      <c r="P153" s="159"/>
      <c r="Q153" s="158">
        <f t="shared" si="85"/>
        <v>-1.7619453519453518</v>
      </c>
      <c r="R153" s="159"/>
      <c r="W153" s="123"/>
      <c r="X153" s="123"/>
    </row>
    <row r="154" spans="1:24" ht="15" x14ac:dyDescent="0.25">
      <c r="A154" s="181" t="s">
        <v>29</v>
      </c>
      <c r="B154" s="155">
        <f t="shared" si="78"/>
        <v>7.9353891336270195</v>
      </c>
      <c r="C154" s="182">
        <f t="shared" si="78"/>
        <v>3.3691756272401432</v>
      </c>
      <c r="D154" s="182">
        <f t="shared" si="78"/>
        <v>6.8920086393088553</v>
      </c>
      <c r="E154" s="183">
        <f t="shared" si="79"/>
        <v>6.8920086393088553</v>
      </c>
      <c r="F154" s="158">
        <f t="shared" si="82"/>
        <v>3.5228330120687121</v>
      </c>
      <c r="G154" s="159"/>
      <c r="H154" s="158">
        <f t="shared" si="83"/>
        <v>-1.0433804943181642</v>
      </c>
      <c r="I154" s="159"/>
      <c r="J154" s="136"/>
      <c r="K154" s="155">
        <f t="shared" si="80"/>
        <v>8.048496330654821</v>
      </c>
      <c r="L154" s="182">
        <f t="shared" si="80"/>
        <v>5.016169154228856</v>
      </c>
      <c r="M154" s="182">
        <f t="shared" si="80"/>
        <v>7.9930511303292366</v>
      </c>
      <c r="N154" s="183">
        <f t="shared" si="81"/>
        <v>7.9930511303292366</v>
      </c>
      <c r="O154" s="158">
        <f t="shared" si="84"/>
        <v>2.9768819761003806</v>
      </c>
      <c r="P154" s="159"/>
      <c r="Q154" s="158">
        <f t="shared" si="85"/>
        <v>-5.544520032558431E-2</v>
      </c>
      <c r="R154" s="159"/>
      <c r="W154" s="123"/>
      <c r="X154" s="123"/>
    </row>
    <row r="155" spans="1:24" ht="15" x14ac:dyDescent="0.25">
      <c r="A155" s="181" t="s">
        <v>30</v>
      </c>
      <c r="B155" s="155">
        <f t="shared" si="78"/>
        <v>4.7164750957854409</v>
      </c>
      <c r="C155" s="182">
        <f t="shared" si="78"/>
        <v>5.9642857142857144</v>
      </c>
      <c r="D155" s="182">
        <f t="shared" si="78"/>
        <v>4.4770669003797838</v>
      </c>
      <c r="E155" s="183">
        <f t="shared" si="79"/>
        <v>4.4770669003797838</v>
      </c>
      <c r="F155" s="158">
        <f t="shared" si="82"/>
        <v>-1.4872188139059306</v>
      </c>
      <c r="G155" s="159"/>
      <c r="H155" s="158">
        <f t="shared" si="83"/>
        <v>-0.23940819540565705</v>
      </c>
      <c r="I155" s="159"/>
      <c r="J155" s="136"/>
      <c r="K155" s="155">
        <f t="shared" si="80"/>
        <v>4.565911374037281</v>
      </c>
      <c r="L155" s="182">
        <f t="shared" si="80"/>
        <v>6.5433270082226436</v>
      </c>
      <c r="M155" s="182">
        <f t="shared" si="80"/>
        <v>5.0817511376117999</v>
      </c>
      <c r="N155" s="183">
        <f t="shared" si="81"/>
        <v>5.0817511376117999</v>
      </c>
      <c r="O155" s="158">
        <f t="shared" si="84"/>
        <v>-1.4615758706108437</v>
      </c>
      <c r="P155" s="159"/>
      <c r="Q155" s="158">
        <f t="shared" si="85"/>
        <v>0.51583976357451888</v>
      </c>
      <c r="R155" s="159"/>
      <c r="W155" s="123"/>
      <c r="X155" s="123"/>
    </row>
    <row r="156" spans="1:24" ht="15" x14ac:dyDescent="0.25">
      <c r="A156" s="181" t="s">
        <v>31</v>
      </c>
      <c r="B156" s="155">
        <f t="shared" si="78"/>
        <v>7.3315789473684214</v>
      </c>
      <c r="C156" s="182">
        <f t="shared" si="78"/>
        <v>2.75</v>
      </c>
      <c r="D156" s="182">
        <f t="shared" si="78"/>
        <v>13.956331877729257</v>
      </c>
      <c r="E156" s="183">
        <f t="shared" si="79"/>
        <v>13.956331877729257</v>
      </c>
      <c r="F156" s="158">
        <f t="shared" si="82"/>
        <v>11.206331877729257</v>
      </c>
      <c r="G156" s="159"/>
      <c r="H156" s="158">
        <f t="shared" si="83"/>
        <v>6.6247529303608355</v>
      </c>
      <c r="I156" s="159"/>
      <c r="J156" s="136"/>
      <c r="K156" s="155">
        <f t="shared" si="80"/>
        <v>8.4332805342694463</v>
      </c>
      <c r="L156" s="182">
        <f t="shared" si="80"/>
        <v>5.5318627450980395</v>
      </c>
      <c r="M156" s="182">
        <f t="shared" si="80"/>
        <v>8.014203698180733</v>
      </c>
      <c r="N156" s="183">
        <f t="shared" si="81"/>
        <v>8.014203698180733</v>
      </c>
      <c r="O156" s="158">
        <f t="shared" si="84"/>
        <v>2.4823409530826934</v>
      </c>
      <c r="P156" s="159"/>
      <c r="Q156" s="158">
        <f t="shared" si="85"/>
        <v>-0.41907683608871338</v>
      </c>
      <c r="R156" s="159"/>
      <c r="W156" s="123"/>
      <c r="X156" s="123"/>
    </row>
    <row r="157" spans="1:24" ht="15" x14ac:dyDescent="0.25">
      <c r="A157" s="181" t="s">
        <v>33</v>
      </c>
      <c r="B157" s="155">
        <f>B101/B37</f>
        <v>7.5694636906795232</v>
      </c>
      <c r="C157" s="182">
        <f t="shared" ref="C157:D161" si="86">C101/C37</f>
        <v>6.9827847143397657</v>
      </c>
      <c r="D157" s="182">
        <f t="shared" si="86"/>
        <v>7.3943425699538166</v>
      </c>
      <c r="E157" s="183">
        <f>D101/D37</f>
        <v>7.3943425699538166</v>
      </c>
      <c r="F157" s="158">
        <f t="shared" si="82"/>
        <v>0.41155785561405089</v>
      </c>
      <c r="G157" s="159"/>
      <c r="H157" s="158">
        <f t="shared" si="83"/>
        <v>-0.17512112072570662</v>
      </c>
      <c r="I157" s="159"/>
      <c r="J157" s="136"/>
      <c r="K157" s="155">
        <f>K101/K37</f>
        <v>7.3034082473773134</v>
      </c>
      <c r="L157" s="182">
        <f t="shared" ref="L157:M161" si="87">L101/L37</f>
        <v>8.8528163441479037</v>
      </c>
      <c r="M157" s="182">
        <f t="shared" si="87"/>
        <v>7.2378105662989647</v>
      </c>
      <c r="N157" s="183">
        <f>M101/M37</f>
        <v>7.2378105662989647</v>
      </c>
      <c r="O157" s="158">
        <f t="shared" si="84"/>
        <v>-1.6150057778489391</v>
      </c>
      <c r="P157" s="159"/>
      <c r="Q157" s="158">
        <f t="shared" si="85"/>
        <v>-6.5597681078348735E-2</v>
      </c>
      <c r="R157" s="159"/>
      <c r="W157" s="123"/>
      <c r="X157" s="123"/>
    </row>
    <row r="158" spans="1:24" ht="15" x14ac:dyDescent="0.25">
      <c r="A158" s="181" t="s">
        <v>34</v>
      </c>
      <c r="B158" s="155">
        <f>B102/B38</f>
        <v>6.6085373924553279</v>
      </c>
      <c r="C158" s="182">
        <f t="shared" si="86"/>
        <v>6.3399131464666407</v>
      </c>
      <c r="D158" s="182">
        <f t="shared" si="86"/>
        <v>6.645842537775029</v>
      </c>
      <c r="E158" s="183">
        <f>D102/D38</f>
        <v>6.645842537775029</v>
      </c>
      <c r="F158" s="158">
        <f t="shared" si="82"/>
        <v>0.30592939130838825</v>
      </c>
      <c r="G158" s="159"/>
      <c r="H158" s="158">
        <f t="shared" si="83"/>
        <v>3.7305145319701083E-2</v>
      </c>
      <c r="I158" s="159"/>
      <c r="J158" s="136"/>
      <c r="K158" s="155">
        <f>K102/K38</f>
        <v>6.9686917980998189</v>
      </c>
      <c r="L158" s="182">
        <f t="shared" si="87"/>
        <v>5.7053249303557561</v>
      </c>
      <c r="M158" s="182">
        <f t="shared" si="87"/>
        <v>6.302851317407435</v>
      </c>
      <c r="N158" s="183">
        <f>M102/M38</f>
        <v>6.302851317407435</v>
      </c>
      <c r="O158" s="158">
        <f t="shared" si="84"/>
        <v>0.59752638705167893</v>
      </c>
      <c r="P158" s="159"/>
      <c r="Q158" s="158">
        <f t="shared" si="85"/>
        <v>-0.66584048069238388</v>
      </c>
      <c r="R158" s="159"/>
      <c r="W158" s="123"/>
      <c r="X158" s="123"/>
    </row>
    <row r="159" spans="1:24" ht="15" x14ac:dyDescent="0.25">
      <c r="A159" s="181" t="s">
        <v>35</v>
      </c>
      <c r="B159" s="155">
        <f>B103/B39</f>
        <v>9.0226669615214501</v>
      </c>
      <c r="C159" s="182">
        <f t="shared" si="86"/>
        <v>7.3006196616982084</v>
      </c>
      <c r="D159" s="182">
        <f t="shared" si="86"/>
        <v>7.8801702127659574</v>
      </c>
      <c r="E159" s="183">
        <f>D103/D39</f>
        <v>7.8801702127659574</v>
      </c>
      <c r="F159" s="158">
        <f t="shared" si="82"/>
        <v>0.579550551067749</v>
      </c>
      <c r="G159" s="159"/>
      <c r="H159" s="158">
        <f t="shared" si="83"/>
        <v>-1.1424967487554927</v>
      </c>
      <c r="I159" s="159"/>
      <c r="J159" s="136"/>
      <c r="K159" s="155">
        <f>K103/K39</f>
        <v>8.0011927228806528</v>
      </c>
      <c r="L159" s="182">
        <f t="shared" si="87"/>
        <v>6.8227160999590328</v>
      </c>
      <c r="M159" s="182">
        <f t="shared" si="87"/>
        <v>7.2291005715201981</v>
      </c>
      <c r="N159" s="183">
        <f>M103/M39</f>
        <v>7.2291005715201981</v>
      </c>
      <c r="O159" s="158">
        <f t="shared" si="84"/>
        <v>0.40638447156116531</v>
      </c>
      <c r="P159" s="159"/>
      <c r="Q159" s="158">
        <f t="shared" si="85"/>
        <v>-0.77209215136045461</v>
      </c>
      <c r="R159" s="159"/>
      <c r="W159" s="123"/>
      <c r="X159" s="123"/>
    </row>
    <row r="160" spans="1:24" ht="15" x14ac:dyDescent="0.25">
      <c r="A160" s="181" t="s">
        <v>36</v>
      </c>
      <c r="B160" s="155">
        <f>B104/B40</f>
        <v>8.0290559301864342</v>
      </c>
      <c r="C160" s="182">
        <f t="shared" si="86"/>
        <v>7.7740309403789327</v>
      </c>
      <c r="D160" s="182">
        <f t="shared" si="86"/>
        <v>8.0740099295693337</v>
      </c>
      <c r="E160" s="183">
        <f>D104/D40</f>
        <v>8.0740099295693337</v>
      </c>
      <c r="F160" s="158">
        <f t="shared" si="82"/>
        <v>0.299978989190401</v>
      </c>
      <c r="G160" s="159"/>
      <c r="H160" s="158">
        <f t="shared" si="83"/>
        <v>4.4953999382899568E-2</v>
      </c>
      <c r="I160" s="159"/>
      <c r="J160" s="136"/>
      <c r="K160" s="155">
        <f>K104/K40</f>
        <v>7.9680593766061012</v>
      </c>
      <c r="L160" s="182">
        <f t="shared" si="87"/>
        <v>8.0180369758003902</v>
      </c>
      <c r="M160" s="182">
        <f t="shared" si="87"/>
        <v>7.6606051237369837</v>
      </c>
      <c r="N160" s="183">
        <f>M104/M40</f>
        <v>7.6606051237369837</v>
      </c>
      <c r="O160" s="158">
        <f t="shared" si="84"/>
        <v>-0.35743185206340655</v>
      </c>
      <c r="P160" s="159"/>
      <c r="Q160" s="158">
        <f t="shared" si="85"/>
        <v>-0.30745425286911754</v>
      </c>
      <c r="R160" s="159"/>
      <c r="W160" s="123"/>
      <c r="X160" s="123"/>
    </row>
    <row r="161" spans="1:24" ht="15" x14ac:dyDescent="0.25">
      <c r="A161" s="181" t="s">
        <v>37</v>
      </c>
      <c r="B161" s="155">
        <f>B105/B41</f>
        <v>7.8074195308237861</v>
      </c>
      <c r="C161" s="182">
        <f t="shared" si="86"/>
        <v>8.7599118942731273</v>
      </c>
      <c r="D161" s="182">
        <f t="shared" si="86"/>
        <v>7.7674788135593218</v>
      </c>
      <c r="E161" s="183">
        <f>D105/D41</f>
        <v>7.7674788135593218</v>
      </c>
      <c r="F161" s="158">
        <f t="shared" si="82"/>
        <v>-0.99243308071380554</v>
      </c>
      <c r="G161" s="159"/>
      <c r="H161" s="158">
        <f t="shared" si="83"/>
        <v>-3.9940717264464354E-2</v>
      </c>
      <c r="I161" s="159"/>
      <c r="J161" s="136"/>
      <c r="K161" s="155">
        <f>K105/K41</f>
        <v>7.2156287380382773</v>
      </c>
      <c r="L161" s="182">
        <f t="shared" si="87"/>
        <v>8.4859402460456934</v>
      </c>
      <c r="M161" s="182">
        <f t="shared" si="87"/>
        <v>7.1701020287803727</v>
      </c>
      <c r="N161" s="183">
        <f>M105/M41</f>
        <v>7.1701020287803727</v>
      </c>
      <c r="O161" s="158">
        <f t="shared" si="84"/>
        <v>-1.3158382172653207</v>
      </c>
      <c r="P161" s="159"/>
      <c r="Q161" s="158">
        <f t="shared" si="85"/>
        <v>-4.5526709257904585E-2</v>
      </c>
      <c r="R161" s="159"/>
      <c r="W161" s="123"/>
      <c r="X161" s="123"/>
    </row>
    <row r="162" spans="1:24" ht="15" x14ac:dyDescent="0.25">
      <c r="A162" s="181" t="s">
        <v>39</v>
      </c>
      <c r="B162" s="155">
        <f>B106/B43</f>
        <v>6.6116136919315407</v>
      </c>
      <c r="C162" s="182">
        <f t="shared" ref="C162:D164" si="88">C106/C43</f>
        <v>6.4748116760828625</v>
      </c>
      <c r="D162" s="182">
        <f t="shared" si="88"/>
        <v>6.3413335739420731</v>
      </c>
      <c r="E162" s="183">
        <f>D106/D43</f>
        <v>6.3413335739420731</v>
      </c>
      <c r="F162" s="158">
        <f t="shared" si="82"/>
        <v>-0.13347810214078937</v>
      </c>
      <c r="G162" s="159"/>
      <c r="H162" s="158">
        <f t="shared" si="83"/>
        <v>-0.27028011798946761</v>
      </c>
      <c r="I162" s="159"/>
      <c r="J162" s="136"/>
      <c r="K162" s="155">
        <f>K106/K43</f>
        <v>7.3455382970695506</v>
      </c>
      <c r="L162" s="182">
        <f t="shared" ref="L162:M164" si="89">L106/L43</f>
        <v>6.0337857349119259</v>
      </c>
      <c r="M162" s="182">
        <f t="shared" si="89"/>
        <v>6.1152355902483171</v>
      </c>
      <c r="N162" s="183">
        <f>M106/M43</f>
        <v>6.1152355902483171</v>
      </c>
      <c r="O162" s="158">
        <f t="shared" si="84"/>
        <v>8.1449855336391153E-2</v>
      </c>
      <c r="P162" s="159"/>
      <c r="Q162" s="158">
        <f t="shared" si="85"/>
        <v>-1.2303027068212335</v>
      </c>
      <c r="R162" s="159"/>
      <c r="W162" s="123"/>
      <c r="X162" s="123"/>
    </row>
    <row r="163" spans="1:24" ht="15" x14ac:dyDescent="0.25">
      <c r="A163" s="181" t="s">
        <v>40</v>
      </c>
      <c r="B163" s="155">
        <f>B107/B44</f>
        <v>6.9832848837209305</v>
      </c>
      <c r="C163" s="182">
        <f t="shared" si="88"/>
        <v>8.6</v>
      </c>
      <c r="D163" s="182">
        <f t="shared" si="88"/>
        <v>5.6211849192100543</v>
      </c>
      <c r="E163" s="183">
        <f>D107/D44</f>
        <v>5.6211849192100543</v>
      </c>
      <c r="F163" s="158">
        <f t="shared" si="82"/>
        <v>-2.9788150807899454</v>
      </c>
      <c r="G163" s="159"/>
      <c r="H163" s="158">
        <f t="shared" si="83"/>
        <v>-1.3620999645108762</v>
      </c>
      <c r="I163" s="159"/>
      <c r="J163" s="136"/>
      <c r="K163" s="155">
        <f>K107/K44</f>
        <v>9.1300893743793452</v>
      </c>
      <c r="L163" s="182">
        <f t="shared" si="89"/>
        <v>5.4173913043478263</v>
      </c>
      <c r="M163" s="182">
        <f t="shared" si="89"/>
        <v>8.456972747360668</v>
      </c>
      <c r="N163" s="183">
        <f>M107/M44</f>
        <v>8.456972747360668</v>
      </c>
      <c r="O163" s="158">
        <f t="shared" si="84"/>
        <v>3.0395814430128416</v>
      </c>
      <c r="P163" s="159"/>
      <c r="Q163" s="158">
        <f t="shared" si="85"/>
        <v>-0.67311662701867725</v>
      </c>
      <c r="R163" s="159"/>
      <c r="W163" s="123"/>
      <c r="X163" s="123"/>
    </row>
    <row r="164" spans="1:24" ht="15" x14ac:dyDescent="0.25">
      <c r="A164" s="181" t="s">
        <v>41</v>
      </c>
      <c r="B164" s="155">
        <f>B108/B45</f>
        <v>6.4955798231929274</v>
      </c>
      <c r="C164" s="182">
        <f t="shared" si="88"/>
        <v>9.9867549668874176</v>
      </c>
      <c r="D164" s="182">
        <f t="shared" si="88"/>
        <v>6.8817802503477052</v>
      </c>
      <c r="E164" s="183">
        <f>D108/D45</f>
        <v>6.8817802503477052</v>
      </c>
      <c r="F164" s="158">
        <f t="shared" si="82"/>
        <v>-3.1049747165397124</v>
      </c>
      <c r="G164" s="159"/>
      <c r="H164" s="158">
        <f t="shared" si="83"/>
        <v>0.38620042715477787</v>
      </c>
      <c r="I164" s="159"/>
      <c r="J164" s="136"/>
      <c r="K164" s="155">
        <f>K108/K45</f>
        <v>8.3524123982228975</v>
      </c>
      <c r="L164" s="182">
        <f t="shared" si="89"/>
        <v>8.2250481695568407</v>
      </c>
      <c r="M164" s="182">
        <f t="shared" si="89"/>
        <v>7.9466114371188583</v>
      </c>
      <c r="N164" s="183">
        <f>M108/M45</f>
        <v>7.9466114371188583</v>
      </c>
      <c r="O164" s="158">
        <f t="shared" si="84"/>
        <v>-0.27843673243798239</v>
      </c>
      <c r="P164" s="159"/>
      <c r="Q164" s="158">
        <f t="shared" si="85"/>
        <v>-0.40580096110403918</v>
      </c>
      <c r="R164" s="159"/>
      <c r="W164" s="123"/>
      <c r="X164" s="123"/>
    </row>
    <row r="165" spans="1:24" ht="15" x14ac:dyDescent="0.25">
      <c r="A165" s="181" t="s">
        <v>48</v>
      </c>
      <c r="B165" s="155">
        <f>B109/B52</f>
        <v>7.4609581290079214</v>
      </c>
      <c r="C165" s="182">
        <f t="shared" ref="C165:D165" si="90">C109/C52</f>
        <v>7.5285532994923861</v>
      </c>
      <c r="D165" s="182">
        <f t="shared" si="90"/>
        <v>7.3631859756097562</v>
      </c>
      <c r="E165" s="183">
        <f>D109/D52</f>
        <v>7.3631859756097562</v>
      </c>
      <c r="F165" s="158">
        <f t="shared" si="82"/>
        <v>-0.16536732388262987</v>
      </c>
      <c r="G165" s="159"/>
      <c r="H165" s="158">
        <f t="shared" si="83"/>
        <v>-9.7772153398165251E-2</v>
      </c>
      <c r="I165" s="159"/>
      <c r="J165" s="136"/>
      <c r="K165" s="155">
        <f>K109/K52</f>
        <v>7.4834500828832686</v>
      </c>
      <c r="L165" s="182">
        <f t="shared" ref="L165:M165" si="91">L109/L52</f>
        <v>7.1590019569471623</v>
      </c>
      <c r="M165" s="182">
        <f t="shared" si="91"/>
        <v>6.9699415386207253</v>
      </c>
      <c r="N165" s="183">
        <f>M109/M52</f>
        <v>6.9699415386207253</v>
      </c>
      <c r="O165" s="158">
        <f t="shared" si="84"/>
        <v>-0.18906041832643705</v>
      </c>
      <c r="P165" s="159"/>
      <c r="Q165" s="158">
        <f t="shared" si="85"/>
        <v>-0.51350854426254333</v>
      </c>
      <c r="R165" s="159"/>
      <c r="W165" s="123"/>
      <c r="X165" s="123"/>
    </row>
    <row r="166" spans="1:24" ht="15" x14ac:dyDescent="0.25">
      <c r="A166" s="184" t="s">
        <v>50</v>
      </c>
      <c r="B166" s="160">
        <f t="shared" ref="B166:D166" si="92">B110/B54</f>
        <v>13.396316075307748</v>
      </c>
      <c r="C166" s="185">
        <f t="shared" si="92"/>
        <v>11.304617291602106</v>
      </c>
      <c r="D166" s="185">
        <f t="shared" si="92"/>
        <v>13.905763855929969</v>
      </c>
      <c r="E166" s="186">
        <f t="shared" ref="E166" si="93">D110/D54</f>
        <v>13.905763855929969</v>
      </c>
      <c r="F166" s="158">
        <f t="shared" si="82"/>
        <v>2.6011465643278626</v>
      </c>
      <c r="G166" s="159"/>
      <c r="H166" s="158">
        <f t="shared" si="83"/>
        <v>0.50944778062222085</v>
      </c>
      <c r="I166" s="159"/>
      <c r="J166" s="136"/>
      <c r="K166" s="160">
        <f t="shared" ref="K166:M166" si="94">K110/K54</f>
        <v>11.591952834883809</v>
      </c>
      <c r="L166" s="185">
        <f t="shared" si="94"/>
        <v>11.590302741565248</v>
      </c>
      <c r="M166" s="185">
        <f t="shared" si="94"/>
        <v>13.197680763983628</v>
      </c>
      <c r="N166" s="186">
        <f t="shared" ref="N166" si="95">M110/M54</f>
        <v>13.197680763983628</v>
      </c>
      <c r="O166" s="158">
        <f t="shared" si="84"/>
        <v>1.6073780224183807</v>
      </c>
      <c r="P166" s="159"/>
      <c r="Q166" s="158">
        <f t="shared" si="85"/>
        <v>1.6057279290998192</v>
      </c>
      <c r="R166" s="159"/>
      <c r="W166" s="123"/>
      <c r="X166" s="123"/>
    </row>
    <row r="167" spans="1:24" ht="21" x14ac:dyDescent="0.35">
      <c r="A167" s="109" t="s">
        <v>69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1:24" ht="15" x14ac:dyDescent="0.25">
      <c r="A168" s="75"/>
      <c r="B168" s="11" t="s">
        <v>116</v>
      </c>
      <c r="C168" s="12"/>
      <c r="D168" s="12"/>
      <c r="E168" s="12"/>
      <c r="F168" s="12"/>
      <c r="G168" s="12"/>
      <c r="H168" s="12"/>
      <c r="I168" s="13"/>
      <c r="J168" s="110"/>
      <c r="K168" s="11" t="str">
        <f>CONCATENATE("acumulado ",B168)</f>
        <v>acumulado junio</v>
      </c>
      <c r="L168" s="12"/>
      <c r="M168" s="12"/>
      <c r="N168" s="12"/>
      <c r="O168" s="12"/>
      <c r="P168" s="12"/>
      <c r="Q168" s="12"/>
      <c r="R168" s="13"/>
    </row>
    <row r="169" spans="1:24" ht="15" x14ac:dyDescent="0.25">
      <c r="A169" s="15"/>
      <c r="B169" s="111">
        <v>2019</v>
      </c>
      <c r="C169" s="11">
        <v>2021</v>
      </c>
      <c r="D169" s="13"/>
      <c r="E169" s="187">
        <v>2022</v>
      </c>
      <c r="F169" s="113" t="s">
        <v>6</v>
      </c>
      <c r="G169" s="114"/>
      <c r="H169" s="113" t="s">
        <v>7</v>
      </c>
      <c r="I169" s="114"/>
      <c r="J169" s="115"/>
      <c r="K169" s="111">
        <v>2019</v>
      </c>
      <c r="L169" s="11">
        <v>2021</v>
      </c>
      <c r="M169" s="13"/>
      <c r="N169" s="187">
        <v>2022</v>
      </c>
      <c r="O169" s="113" t="s">
        <v>6</v>
      </c>
      <c r="P169" s="114"/>
      <c r="Q169" s="113" t="s">
        <v>7</v>
      </c>
      <c r="R169" s="114"/>
    </row>
    <row r="170" spans="1:24" ht="15" x14ac:dyDescent="0.25">
      <c r="A170" s="116" t="s">
        <v>52</v>
      </c>
      <c r="B170" s="188">
        <f t="shared" ref="B170:D180" si="96">B114/B58</f>
        <v>6.7444582508027509</v>
      </c>
      <c r="C170" s="165">
        <f t="shared" si="96"/>
        <v>4.5831502705585931</v>
      </c>
      <c r="D170" s="165">
        <f t="shared" si="96"/>
        <v>6.4282152873614384</v>
      </c>
      <c r="E170" s="189">
        <f t="shared" ref="E170:E180" si="97">D114/D58</f>
        <v>6.4282152873614384</v>
      </c>
      <c r="F170" s="128">
        <f t="shared" ref="F170:F180" si="98">E170-C170</f>
        <v>1.8450650168028453</v>
      </c>
      <c r="G170" s="129"/>
      <c r="H170" s="128">
        <f t="shared" ref="H170:H180" si="99">E170-B170</f>
        <v>-0.31624296344131242</v>
      </c>
      <c r="I170" s="129"/>
      <c r="J170" s="122"/>
      <c r="K170" s="188">
        <f t="shared" ref="K170:M180" si="100">K114/K58</f>
        <v>6.9670707142458479</v>
      </c>
      <c r="L170" s="165">
        <f t="shared" si="100"/>
        <v>4.5480254845560362</v>
      </c>
      <c r="M170" s="165">
        <f t="shared" si="100"/>
        <v>6.5165264969926033</v>
      </c>
      <c r="N170" s="189">
        <f t="shared" ref="N170:N180" si="101">M114/M58</f>
        <v>6.5165264969926033</v>
      </c>
      <c r="O170" s="128">
        <f t="shared" ref="O170:O180" si="102">N170-L170</f>
        <v>1.9685010124365672</v>
      </c>
      <c r="P170" s="129"/>
      <c r="Q170" s="128">
        <f t="shared" ref="Q170:Q180" si="103">N170-K170</f>
        <v>-0.45054421725324456</v>
      </c>
      <c r="R170" s="129"/>
      <c r="W170" s="123"/>
      <c r="X170" s="123"/>
    </row>
    <row r="171" spans="1:24" ht="15" x14ac:dyDescent="0.25">
      <c r="A171" s="190" t="s">
        <v>53</v>
      </c>
      <c r="B171" s="191">
        <f t="shared" si="96"/>
        <v>7.0132457341722736</v>
      </c>
      <c r="C171" s="192">
        <f t="shared" si="96"/>
        <v>5.1354900166233959</v>
      </c>
      <c r="D171" s="192">
        <f t="shared" si="96"/>
        <v>7.103049196835622</v>
      </c>
      <c r="E171" s="193">
        <f t="shared" si="97"/>
        <v>7.103049196835622</v>
      </c>
      <c r="F171" s="153">
        <f t="shared" si="98"/>
        <v>1.9675591802122261</v>
      </c>
      <c r="G171" s="154"/>
      <c r="H171" s="153">
        <f t="shared" si="99"/>
        <v>8.9803462663348377E-2</v>
      </c>
      <c r="I171" s="154"/>
      <c r="J171" s="136"/>
      <c r="K171" s="191">
        <f t="shared" si="100"/>
        <v>7.2823712069372002</v>
      </c>
      <c r="L171" s="192">
        <f t="shared" si="100"/>
        <v>5.0154695426743254</v>
      </c>
      <c r="M171" s="192">
        <f t="shared" si="100"/>
        <v>7.1220294369785444</v>
      </c>
      <c r="N171" s="193">
        <f t="shared" si="101"/>
        <v>7.1220294369785444</v>
      </c>
      <c r="O171" s="153">
        <f t="shared" si="102"/>
        <v>2.106559894304219</v>
      </c>
      <c r="P171" s="154"/>
      <c r="Q171" s="153">
        <f t="shared" si="103"/>
        <v>-0.16034176995865579</v>
      </c>
      <c r="R171" s="154"/>
      <c r="W171" s="123"/>
      <c r="X171" s="123"/>
    </row>
    <row r="172" spans="1:24" ht="15" x14ac:dyDescent="0.25">
      <c r="A172" s="194" t="s">
        <v>54</v>
      </c>
      <c r="B172" s="195">
        <f t="shared" si="96"/>
        <v>7.5785995784071121</v>
      </c>
      <c r="C172" s="182">
        <f t="shared" si="96"/>
        <v>5.3860594883435002</v>
      </c>
      <c r="D172" s="182">
        <f t="shared" si="96"/>
        <v>6.7874628069998488</v>
      </c>
      <c r="E172" s="196">
        <f t="shared" si="97"/>
        <v>6.7874628069998488</v>
      </c>
      <c r="F172" s="158">
        <f t="shared" si="98"/>
        <v>1.4014033186563486</v>
      </c>
      <c r="G172" s="159"/>
      <c r="H172" s="158">
        <f t="shared" si="99"/>
        <v>-0.79113677140726324</v>
      </c>
      <c r="I172" s="159"/>
      <c r="J172" s="136"/>
      <c r="K172" s="195">
        <f t="shared" si="100"/>
        <v>7.6090073641098179</v>
      </c>
      <c r="L172" s="182">
        <f t="shared" si="100"/>
        <v>5.3506557356899664</v>
      </c>
      <c r="M172" s="182">
        <f t="shared" si="100"/>
        <v>6.952744543454326</v>
      </c>
      <c r="N172" s="196">
        <f t="shared" si="101"/>
        <v>6.952744543454326</v>
      </c>
      <c r="O172" s="158">
        <f t="shared" si="102"/>
        <v>1.6020888077643596</v>
      </c>
      <c r="P172" s="159"/>
      <c r="Q172" s="158">
        <f t="shared" si="103"/>
        <v>-0.65626282065549191</v>
      </c>
      <c r="R172" s="159"/>
      <c r="W172" s="123"/>
      <c r="X172" s="123"/>
    </row>
    <row r="173" spans="1:24" ht="15" x14ac:dyDescent="0.25">
      <c r="A173" s="194" t="s">
        <v>55</v>
      </c>
      <c r="B173" s="195">
        <f t="shared" si="96"/>
        <v>5.4250224483687521</v>
      </c>
      <c r="C173" s="182">
        <f t="shared" si="96"/>
        <v>3.618808777429467</v>
      </c>
      <c r="D173" s="182">
        <f t="shared" si="96"/>
        <v>4.6825208085612369</v>
      </c>
      <c r="E173" s="196">
        <f t="shared" si="97"/>
        <v>4.6825208085612369</v>
      </c>
      <c r="F173" s="158">
        <f t="shared" si="98"/>
        <v>1.0637120311317698</v>
      </c>
      <c r="G173" s="159"/>
      <c r="H173" s="158">
        <f t="shared" si="99"/>
        <v>-0.74250163980751527</v>
      </c>
      <c r="I173" s="159"/>
      <c r="J173" s="136"/>
      <c r="K173" s="195">
        <f t="shared" si="100"/>
        <v>5.0642114795808357</v>
      </c>
      <c r="L173" s="182">
        <f t="shared" si="100"/>
        <v>4.2587979438513246</v>
      </c>
      <c r="M173" s="182">
        <f t="shared" si="100"/>
        <v>4.7068893776377578</v>
      </c>
      <c r="N173" s="196">
        <f t="shared" si="101"/>
        <v>4.7068893776377578</v>
      </c>
      <c r="O173" s="158">
        <f t="shared" si="102"/>
        <v>0.44809143378643324</v>
      </c>
      <c r="P173" s="159"/>
      <c r="Q173" s="158">
        <f t="shared" si="103"/>
        <v>-0.3573221019430779</v>
      </c>
      <c r="R173" s="159"/>
      <c r="W173" s="123"/>
      <c r="X173" s="123"/>
    </row>
    <row r="174" spans="1:24" ht="15" x14ac:dyDescent="0.25">
      <c r="A174" s="194" t="s">
        <v>56</v>
      </c>
      <c r="B174" s="195">
        <f t="shared" si="96"/>
        <v>6.3301280243641083</v>
      </c>
      <c r="C174" s="182">
        <f t="shared" si="96"/>
        <v>4.4208528154098232</v>
      </c>
      <c r="D174" s="182">
        <f t="shared" si="96"/>
        <v>5.7599316531396836</v>
      </c>
      <c r="E174" s="196">
        <f t="shared" si="97"/>
        <v>5.7599316531396836</v>
      </c>
      <c r="F174" s="158">
        <f t="shared" si="98"/>
        <v>1.3390788377298604</v>
      </c>
      <c r="G174" s="159"/>
      <c r="H174" s="158">
        <f t="shared" si="99"/>
        <v>-0.57019637122442468</v>
      </c>
      <c r="I174" s="159"/>
      <c r="J174" s="136"/>
      <c r="K174" s="195">
        <f t="shared" si="100"/>
        <v>7.0801136588911646</v>
      </c>
      <c r="L174" s="182">
        <f t="shared" si="100"/>
        <v>4.2996061756228414</v>
      </c>
      <c r="M174" s="182">
        <f t="shared" si="100"/>
        <v>6.0763011464777863</v>
      </c>
      <c r="N174" s="196">
        <f t="shared" si="101"/>
        <v>6.0763011464777863</v>
      </c>
      <c r="O174" s="158">
        <f t="shared" si="102"/>
        <v>1.7766949708549449</v>
      </c>
      <c r="P174" s="159"/>
      <c r="Q174" s="158">
        <f t="shared" si="103"/>
        <v>-1.0038125124133783</v>
      </c>
      <c r="R174" s="159"/>
      <c r="W174" s="123"/>
      <c r="X174" s="123"/>
    </row>
    <row r="175" spans="1:24" ht="15" x14ac:dyDescent="0.25">
      <c r="A175" s="194" t="s">
        <v>57</v>
      </c>
      <c r="B175" s="195">
        <f t="shared" si="96"/>
        <v>6.9462477278628931</v>
      </c>
      <c r="C175" s="182">
        <f t="shared" si="96"/>
        <v>5.0942153942624238</v>
      </c>
      <c r="D175" s="182">
        <f t="shared" si="96"/>
        <v>6.8413200058797585</v>
      </c>
      <c r="E175" s="196">
        <f t="shared" si="97"/>
        <v>6.8413200058797585</v>
      </c>
      <c r="F175" s="158">
        <f t="shared" si="98"/>
        <v>1.7471046116173348</v>
      </c>
      <c r="G175" s="159"/>
      <c r="H175" s="158">
        <f t="shared" si="99"/>
        <v>-0.1049277219831346</v>
      </c>
      <c r="I175" s="159"/>
      <c r="J175" s="136"/>
      <c r="K175" s="195">
        <f t="shared" si="100"/>
        <v>7.3231311177200933</v>
      </c>
      <c r="L175" s="182">
        <f t="shared" si="100"/>
        <v>6.0302344084705304</v>
      </c>
      <c r="M175" s="182">
        <f t="shared" si="100"/>
        <v>6.6952215464813207</v>
      </c>
      <c r="N175" s="196">
        <f t="shared" si="101"/>
        <v>6.6952215464813207</v>
      </c>
      <c r="O175" s="158">
        <f t="shared" si="102"/>
        <v>0.66498713801079035</v>
      </c>
      <c r="P175" s="159"/>
      <c r="Q175" s="158">
        <f t="shared" si="103"/>
        <v>-0.62790957123877256</v>
      </c>
      <c r="R175" s="159"/>
      <c r="W175" s="123"/>
      <c r="X175" s="123"/>
    </row>
    <row r="176" spans="1:24" ht="15" x14ac:dyDescent="0.25">
      <c r="A176" s="194" t="s">
        <v>58</v>
      </c>
      <c r="B176" s="195">
        <f t="shared" si="96"/>
        <v>2.0880498971534736</v>
      </c>
      <c r="C176" s="182">
        <f t="shared" si="96"/>
        <v>1.9788051104054354</v>
      </c>
      <c r="D176" s="182">
        <f t="shared" si="96"/>
        <v>2.2983870967741935</v>
      </c>
      <c r="E176" s="196">
        <f t="shared" si="97"/>
        <v>2.2983870967741935</v>
      </c>
      <c r="F176" s="158">
        <f t="shared" si="98"/>
        <v>0.31958198636875812</v>
      </c>
      <c r="G176" s="159"/>
      <c r="H176" s="158">
        <f t="shared" si="99"/>
        <v>0.21033719962071995</v>
      </c>
      <c r="I176" s="159"/>
      <c r="J176" s="136"/>
      <c r="K176" s="195">
        <f t="shared" si="100"/>
        <v>2.2376981189293326</v>
      </c>
      <c r="L176" s="182">
        <f t="shared" si="100"/>
        <v>1.9882659048007754</v>
      </c>
      <c r="M176" s="182">
        <f t="shared" si="100"/>
        <v>2.4702310837858286</v>
      </c>
      <c r="N176" s="196">
        <f t="shared" si="101"/>
        <v>2.4702310837858286</v>
      </c>
      <c r="O176" s="158">
        <f t="shared" si="102"/>
        <v>0.4819651789850532</v>
      </c>
      <c r="P176" s="159"/>
      <c r="Q176" s="158">
        <f t="shared" si="103"/>
        <v>0.23253296485649599</v>
      </c>
      <c r="R176" s="159"/>
      <c r="W176" s="123"/>
      <c r="X176" s="123"/>
    </row>
    <row r="177" spans="1:24" ht="15" x14ac:dyDescent="0.25">
      <c r="A177" s="194" t="s">
        <v>59</v>
      </c>
      <c r="B177" s="195">
        <f t="shared" si="96"/>
        <v>2.1747448979591835</v>
      </c>
      <c r="C177" s="182">
        <f t="shared" si="96"/>
        <v>2.2000801924619084</v>
      </c>
      <c r="D177" s="182">
        <f t="shared" si="96"/>
        <v>2.4949115044247789</v>
      </c>
      <c r="E177" s="196">
        <f t="shared" si="97"/>
        <v>2.4949115044247789</v>
      </c>
      <c r="F177" s="158">
        <f t="shared" si="98"/>
        <v>0.29483131196287049</v>
      </c>
      <c r="G177" s="159"/>
      <c r="H177" s="158">
        <f t="shared" si="99"/>
        <v>0.32016660646559547</v>
      </c>
      <c r="I177" s="159"/>
      <c r="J177" s="136"/>
      <c r="K177" s="195">
        <f t="shared" si="100"/>
        <v>2.666765512639929</v>
      </c>
      <c r="L177" s="182">
        <f t="shared" si="100"/>
        <v>2.2062362311472632</v>
      </c>
      <c r="M177" s="182">
        <f t="shared" si="100"/>
        <v>2.7987515706700172</v>
      </c>
      <c r="N177" s="196">
        <f t="shared" si="101"/>
        <v>2.7987515706700172</v>
      </c>
      <c r="O177" s="158">
        <f t="shared" si="102"/>
        <v>0.59251533952275404</v>
      </c>
      <c r="P177" s="159"/>
      <c r="Q177" s="158">
        <f t="shared" si="103"/>
        <v>0.13198605803008823</v>
      </c>
      <c r="R177" s="159"/>
      <c r="W177" s="123"/>
      <c r="X177" s="123"/>
    </row>
    <row r="178" spans="1:24" ht="15" x14ac:dyDescent="0.25">
      <c r="A178" s="194" t="s">
        <v>60</v>
      </c>
      <c r="B178" s="195">
        <f t="shared" si="96"/>
        <v>7.5460757920894599</v>
      </c>
      <c r="C178" s="182">
        <f t="shared" si="96"/>
        <v>4.9431877958968959</v>
      </c>
      <c r="D178" s="182">
        <f t="shared" si="96"/>
        <v>7.000953086942709</v>
      </c>
      <c r="E178" s="196">
        <f t="shared" si="97"/>
        <v>7.000953086942709</v>
      </c>
      <c r="F178" s="158">
        <f t="shared" si="98"/>
        <v>2.0577652910458131</v>
      </c>
      <c r="G178" s="159"/>
      <c r="H178" s="158">
        <f t="shared" si="99"/>
        <v>-0.54512270514675087</v>
      </c>
      <c r="I178" s="159"/>
      <c r="J178" s="136"/>
      <c r="K178" s="195">
        <f t="shared" si="100"/>
        <v>7.5808370235304334</v>
      </c>
      <c r="L178" s="182">
        <f t="shared" si="100"/>
        <v>3.9032753477657343</v>
      </c>
      <c r="M178" s="182">
        <f t="shared" si="100"/>
        <v>6.6574033266408765</v>
      </c>
      <c r="N178" s="196">
        <f t="shared" si="101"/>
        <v>6.6574033266408765</v>
      </c>
      <c r="O178" s="158">
        <f t="shared" si="102"/>
        <v>2.7541279788751423</v>
      </c>
      <c r="P178" s="159"/>
      <c r="Q178" s="158">
        <f t="shared" si="103"/>
        <v>-0.9234336968895569</v>
      </c>
      <c r="R178" s="159"/>
      <c r="W178" s="123"/>
      <c r="X178" s="123"/>
    </row>
    <row r="179" spans="1:24" ht="15" x14ac:dyDescent="0.25">
      <c r="A179" s="197" t="s">
        <v>61</v>
      </c>
      <c r="B179" s="195">
        <f t="shared" si="96"/>
        <v>5.4415117502630652</v>
      </c>
      <c r="C179" s="158">
        <f t="shared" si="96"/>
        <v>4.2604482132041186</v>
      </c>
      <c r="D179" s="159"/>
      <c r="E179" s="198">
        <f t="shared" si="97"/>
        <v>4.8837811900191941</v>
      </c>
      <c r="F179" s="158">
        <f t="shared" si="98"/>
        <v>0.62333297681507549</v>
      </c>
      <c r="G179" s="159"/>
      <c r="H179" s="158">
        <f t="shared" si="99"/>
        <v>-0.55773056024387113</v>
      </c>
      <c r="I179" s="159"/>
      <c r="J179" s="136"/>
      <c r="K179" s="195">
        <f t="shared" si="100"/>
        <v>6.0530128364905282</v>
      </c>
      <c r="L179" s="158">
        <f t="shared" si="100"/>
        <v>7.0644743808459323</v>
      </c>
      <c r="M179" s="159"/>
      <c r="N179" s="198">
        <f t="shared" si="101"/>
        <v>5.8072024463379153</v>
      </c>
      <c r="O179" s="158">
        <f t="shared" si="102"/>
        <v>-1.257271934508017</v>
      </c>
      <c r="P179" s="159"/>
      <c r="Q179" s="158">
        <f t="shared" si="103"/>
        <v>-0.24581039015261297</v>
      </c>
      <c r="R179" s="159"/>
      <c r="W179" s="123"/>
      <c r="X179" s="123"/>
    </row>
    <row r="180" spans="1:24" ht="15" x14ac:dyDescent="0.25">
      <c r="A180" s="199" t="s">
        <v>62</v>
      </c>
      <c r="B180" s="200">
        <f t="shared" si="96"/>
        <v>5.5490454246214611</v>
      </c>
      <c r="C180" s="185">
        <f t="shared" si="96"/>
        <v>3.3400227186671714</v>
      </c>
      <c r="D180" s="185">
        <f t="shared" si="96"/>
        <v>6.9069900961676476</v>
      </c>
      <c r="E180" s="201">
        <f t="shared" si="97"/>
        <v>6.9069900961676476</v>
      </c>
      <c r="F180" s="158">
        <f t="shared" si="98"/>
        <v>3.5669673775004762</v>
      </c>
      <c r="G180" s="159"/>
      <c r="H180" s="158">
        <f t="shared" si="99"/>
        <v>1.3579446715461865</v>
      </c>
      <c r="I180" s="159"/>
      <c r="J180" s="136"/>
      <c r="K180" s="200">
        <f t="shared" si="100"/>
        <v>5.7985376985050996</v>
      </c>
      <c r="L180" s="185">
        <f t="shared" si="100"/>
        <v>3.4058673126093391</v>
      </c>
      <c r="M180" s="185">
        <f t="shared" si="100"/>
        <v>5.5463266039770689</v>
      </c>
      <c r="N180" s="201">
        <f t="shared" si="101"/>
        <v>5.5463266039770689</v>
      </c>
      <c r="O180" s="158">
        <f t="shared" si="102"/>
        <v>2.1404592913677298</v>
      </c>
      <c r="P180" s="159"/>
      <c r="Q180" s="158">
        <f t="shared" si="103"/>
        <v>-0.2522110945280307</v>
      </c>
      <c r="R180" s="159"/>
      <c r="W180" s="123"/>
      <c r="X180" s="123"/>
    </row>
    <row r="181" spans="1:24" ht="21" x14ac:dyDescent="0.35">
      <c r="A181" s="202" t="s">
        <v>70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</row>
    <row r="182" spans="1:24" ht="15" x14ac:dyDescent="0.25">
      <c r="A182" s="75"/>
      <c r="B182" s="11" t="s">
        <v>116</v>
      </c>
      <c r="C182" s="12"/>
      <c r="D182" s="12"/>
      <c r="E182" s="12"/>
      <c r="F182" s="12"/>
      <c r="G182" s="12"/>
      <c r="H182" s="12"/>
      <c r="I182" s="13"/>
      <c r="J182" s="203"/>
      <c r="K182" s="11" t="str">
        <f>CONCATENATE("acumulado ",B182)</f>
        <v>acumulado junio</v>
      </c>
      <c r="L182" s="12"/>
      <c r="M182" s="12"/>
      <c r="N182" s="12"/>
      <c r="O182" s="12"/>
      <c r="P182" s="12"/>
      <c r="Q182" s="12"/>
      <c r="R182" s="13"/>
    </row>
    <row r="183" spans="1:24" ht="15" x14ac:dyDescent="0.25">
      <c r="A183" s="15"/>
      <c r="B183" s="16">
        <v>2019</v>
      </c>
      <c r="C183" s="16">
        <v>2021</v>
      </c>
      <c r="D183" s="16">
        <v>2022</v>
      </c>
      <c r="E183" s="16" t="s">
        <v>4</v>
      </c>
      <c r="F183" s="16" t="s">
        <v>5</v>
      </c>
      <c r="G183" s="16" t="s">
        <v>6</v>
      </c>
      <c r="H183" s="113" t="s">
        <v>7</v>
      </c>
      <c r="I183" s="114"/>
      <c r="J183" s="204"/>
      <c r="K183" s="16">
        <v>2019</v>
      </c>
      <c r="L183" s="16">
        <v>2021</v>
      </c>
      <c r="M183" s="16">
        <v>2022</v>
      </c>
      <c r="N183" s="16" t="s">
        <v>4</v>
      </c>
      <c r="O183" s="16" t="s">
        <v>5</v>
      </c>
      <c r="P183" s="16" t="s">
        <v>6</v>
      </c>
      <c r="Q183" s="113" t="s">
        <v>7</v>
      </c>
      <c r="R183" s="114"/>
    </row>
    <row r="184" spans="1:24" ht="15" x14ac:dyDescent="0.25">
      <c r="A184" s="205" t="s">
        <v>8</v>
      </c>
      <c r="B184" s="206">
        <v>0.70175345622119811</v>
      </c>
      <c r="C184" s="206">
        <v>0.28729350068851434</v>
      </c>
      <c r="D184" s="206">
        <v>0.65618507647810442</v>
      </c>
      <c r="E184" s="206">
        <f t="shared" ref="E184:E195" si="104">D184/C184-1</f>
        <v>1.2840233938655818</v>
      </c>
      <c r="F184" s="206">
        <f>D184/B184-1</f>
        <v>-6.4935027165338499E-2</v>
      </c>
      <c r="G184" s="207">
        <f>(D184-C184)*100</f>
        <v>36.889157578959008</v>
      </c>
      <c r="H184" s="208">
        <f>(D184-B184)*100</f>
        <v>-4.556837974309369</v>
      </c>
      <c r="I184" s="209"/>
      <c r="J184" s="210"/>
      <c r="K184" s="206">
        <v>0.69166679329485681</v>
      </c>
      <c r="L184" s="206">
        <v>0.23260142704491399</v>
      </c>
      <c r="M184" s="206">
        <v>0.64850668439434189</v>
      </c>
      <c r="N184" s="206">
        <f t="shared" ref="N184:N195" si="105">M184/L184-1</f>
        <v>1.7880597837824914</v>
      </c>
      <c r="O184" s="206">
        <f t="shared" ref="O184:O195" si="106">M184/K184-1</f>
        <v>-6.2400146022502212E-2</v>
      </c>
      <c r="P184" s="207">
        <f>(M184-L184)*100</f>
        <v>41.590525734942787</v>
      </c>
      <c r="Q184" s="208">
        <f>(M184-K184)*100</f>
        <v>-4.3160108900514915</v>
      </c>
      <c r="R184" s="209"/>
    </row>
    <row r="185" spans="1:24" ht="15" x14ac:dyDescent="0.25">
      <c r="A185" s="211" t="s">
        <v>9</v>
      </c>
      <c r="B185" s="212">
        <v>0.74543575081947056</v>
      </c>
      <c r="C185" s="212">
        <v>0.32810399131861734</v>
      </c>
      <c r="D185" s="212">
        <v>0.71403787416004882</v>
      </c>
      <c r="E185" s="212">
        <f t="shared" si="104"/>
        <v>1.1762547638948297</v>
      </c>
      <c r="F185" s="212">
        <f t="shared" ref="F185:F195" si="107">D185/B185-1</f>
        <v>-4.2120164782686542E-2</v>
      </c>
      <c r="G185" s="213">
        <f t="shared" ref="G185:G195" si="108">(D185-C185)*100</f>
        <v>38.593388284143145</v>
      </c>
      <c r="H185" s="214">
        <f t="shared" ref="H185:H195" si="109">(D185-B185)*100</f>
        <v>-3.1397876659421731</v>
      </c>
      <c r="I185" s="215"/>
      <c r="J185" s="210"/>
      <c r="K185" s="212">
        <v>0.73043834169875599</v>
      </c>
      <c r="L185" s="212">
        <v>0.28192364480741516</v>
      </c>
      <c r="M185" s="212">
        <v>0.68586066159605785</v>
      </c>
      <c r="N185" s="212">
        <f t="shared" si="105"/>
        <v>1.4327887150599805</v>
      </c>
      <c r="O185" s="212">
        <f t="shared" si="106"/>
        <v>-6.102866944118146E-2</v>
      </c>
      <c r="P185" s="213">
        <f t="shared" ref="P185:P195" si="110">(M185-L185)*100</f>
        <v>40.393701678864268</v>
      </c>
      <c r="Q185" s="214">
        <f t="shared" ref="Q185:Q195" si="111">(M185-K185)*100</f>
        <v>-4.4577680102698132</v>
      </c>
      <c r="R185" s="215"/>
    </row>
    <row r="186" spans="1:24" ht="15" x14ac:dyDescent="0.25">
      <c r="A186" s="216" t="s">
        <v>10</v>
      </c>
      <c r="B186" s="217">
        <v>0.5928704883227176</v>
      </c>
      <c r="C186" s="217">
        <v>0.31841182026717041</v>
      </c>
      <c r="D186" s="217">
        <v>0.67146953002023835</v>
      </c>
      <c r="E186" s="217">
        <f t="shared" si="104"/>
        <v>1.108808427579187</v>
      </c>
      <c r="F186" s="217">
        <f t="shared" si="107"/>
        <v>0.13257371254872941</v>
      </c>
      <c r="G186" s="218">
        <f t="shared" si="108"/>
        <v>35.305770975306793</v>
      </c>
      <c r="H186" s="219">
        <f t="shared" si="109"/>
        <v>7.859904169752074</v>
      </c>
      <c r="I186" s="220"/>
      <c r="J186" s="221"/>
      <c r="K186" s="217">
        <v>0.64830414114496537</v>
      </c>
      <c r="L186" s="217">
        <v>0.28750550955854393</v>
      </c>
      <c r="M186" s="217">
        <v>0.71947139146405725</v>
      </c>
      <c r="N186" s="217">
        <f t="shared" si="105"/>
        <v>1.5024612313300847</v>
      </c>
      <c r="O186" s="217">
        <f t="shared" si="106"/>
        <v>0.10977448052916006</v>
      </c>
      <c r="P186" s="218">
        <f t="shared" si="110"/>
        <v>43.196588190551331</v>
      </c>
      <c r="Q186" s="219">
        <f t="shared" si="111"/>
        <v>7.1167250319091879</v>
      </c>
      <c r="R186" s="220"/>
    </row>
    <row r="187" spans="1:24" ht="15" x14ac:dyDescent="0.25">
      <c r="A187" s="37" t="s">
        <v>11</v>
      </c>
      <c r="B187" s="32">
        <v>0.81585654187845869</v>
      </c>
      <c r="C187" s="32">
        <v>0.34248968516522321</v>
      </c>
      <c r="D187" s="32">
        <v>0.78024531717589685</v>
      </c>
      <c r="E187" s="32">
        <f t="shared" si="104"/>
        <v>1.278157126978853</v>
      </c>
      <c r="F187" s="32">
        <f t="shared" si="107"/>
        <v>-4.3648880501183762E-2</v>
      </c>
      <c r="G187" s="222">
        <f t="shared" si="108"/>
        <v>43.775563201067364</v>
      </c>
      <c r="H187" s="223">
        <f t="shared" si="109"/>
        <v>-3.5611224702561839</v>
      </c>
      <c r="I187" s="224"/>
      <c r="J187" s="221"/>
      <c r="K187" s="32">
        <v>0.78229359229701845</v>
      </c>
      <c r="L187" s="32">
        <v>0.28843829285030986</v>
      </c>
      <c r="M187" s="32">
        <v>0.71256207464317556</v>
      </c>
      <c r="N187" s="32">
        <f t="shared" si="105"/>
        <v>1.4704142699006066</v>
      </c>
      <c r="O187" s="32">
        <f t="shared" si="106"/>
        <v>-8.9137273193166444E-2</v>
      </c>
      <c r="P187" s="222">
        <f t="shared" si="110"/>
        <v>42.41237817928657</v>
      </c>
      <c r="Q187" s="223">
        <f t="shared" si="111"/>
        <v>-6.9731517653842889</v>
      </c>
      <c r="R187" s="224"/>
    </row>
    <row r="188" spans="1:24" ht="15" x14ac:dyDescent="0.25">
      <c r="A188" s="37" t="s">
        <v>12</v>
      </c>
      <c r="B188" s="32">
        <v>0.69451600800400204</v>
      </c>
      <c r="C188" s="32">
        <v>0.29350326640214819</v>
      </c>
      <c r="D188" s="32">
        <v>0.57555483801528362</v>
      </c>
      <c r="E188" s="32">
        <f t="shared" si="104"/>
        <v>0.96098273477705676</v>
      </c>
      <c r="F188" s="32">
        <f t="shared" si="107"/>
        <v>-0.17128643345544448</v>
      </c>
      <c r="G188" s="222">
        <f t="shared" si="108"/>
        <v>28.205157161313544</v>
      </c>
      <c r="H188" s="223">
        <f t="shared" si="109"/>
        <v>-11.896116998871841</v>
      </c>
      <c r="I188" s="224"/>
      <c r="J188" s="221"/>
      <c r="K188" s="32">
        <v>0.66763042599269984</v>
      </c>
      <c r="L188" s="32">
        <v>0.247230691596937</v>
      </c>
      <c r="M188" s="32">
        <v>0.581131858888014</v>
      </c>
      <c r="N188" s="32">
        <f t="shared" si="105"/>
        <v>1.3505651953416846</v>
      </c>
      <c r="O188" s="32">
        <f t="shared" si="106"/>
        <v>-0.1295605528703565</v>
      </c>
      <c r="P188" s="222">
        <f t="shared" si="110"/>
        <v>33.390116729107703</v>
      </c>
      <c r="Q188" s="223">
        <f t="shared" si="111"/>
        <v>-8.6498567104685833</v>
      </c>
      <c r="R188" s="224"/>
    </row>
    <row r="189" spans="1:24" ht="15" x14ac:dyDescent="0.25">
      <c r="A189" s="37" t="s">
        <v>13</v>
      </c>
      <c r="B189" s="32">
        <v>0.63219088937093271</v>
      </c>
      <c r="C189" s="32">
        <v>0.36865079365079367</v>
      </c>
      <c r="D189" s="32">
        <v>0.43452439223364331</v>
      </c>
      <c r="E189" s="32">
        <f t="shared" si="104"/>
        <v>0.17868834061225081</v>
      </c>
      <c r="F189" s="32">
        <f t="shared" si="107"/>
        <v>-0.31266900624584959</v>
      </c>
      <c r="G189" s="222">
        <f t="shared" si="108"/>
        <v>6.5873598582849633</v>
      </c>
      <c r="H189" s="223">
        <f t="shared" si="109"/>
        <v>-19.766649713728938</v>
      </c>
      <c r="I189" s="224"/>
      <c r="J189" s="221"/>
      <c r="K189" s="32">
        <v>0.59952343060581559</v>
      </c>
      <c r="L189" s="32">
        <v>0.59148908182057358</v>
      </c>
      <c r="M189" s="32">
        <v>0.50148980059592019</v>
      </c>
      <c r="N189" s="32">
        <f t="shared" si="105"/>
        <v>-0.15215713018343491</v>
      </c>
      <c r="O189" s="32">
        <f t="shared" si="106"/>
        <v>-0.16351926381064519</v>
      </c>
      <c r="P189" s="222">
        <f t="shared" si="110"/>
        <v>-8.9999281224653398</v>
      </c>
      <c r="Q189" s="223">
        <f t="shared" si="111"/>
        <v>-9.8033630009895401</v>
      </c>
      <c r="R189" s="224"/>
    </row>
    <row r="190" spans="1:24" ht="15" x14ac:dyDescent="0.25">
      <c r="A190" s="225" t="s">
        <v>14</v>
      </c>
      <c r="B190" s="226">
        <v>0.5732669983416252</v>
      </c>
      <c r="C190" s="226">
        <v>0.49213333333333331</v>
      </c>
      <c r="D190" s="226">
        <v>0.52358974358974364</v>
      </c>
      <c r="E190" s="226">
        <f t="shared" si="104"/>
        <v>6.3918471125190335E-2</v>
      </c>
      <c r="F190" s="226">
        <f t="shared" si="107"/>
        <v>-8.6656400761931818E-2</v>
      </c>
      <c r="G190" s="227">
        <f t="shared" si="108"/>
        <v>3.1456410256410328</v>
      </c>
      <c r="H190" s="228">
        <f t="shared" si="109"/>
        <v>-4.9677254751881561</v>
      </c>
      <c r="I190" s="229"/>
      <c r="J190" s="221"/>
      <c r="K190" s="226">
        <v>0.61216807625184588</v>
      </c>
      <c r="L190" s="226">
        <v>0.48406266882766075</v>
      </c>
      <c r="M190" s="226">
        <v>0.56516029606476959</v>
      </c>
      <c r="N190" s="226">
        <f t="shared" si="105"/>
        <v>0.16753538841058968</v>
      </c>
      <c r="O190" s="226">
        <f t="shared" si="106"/>
        <v>-7.6789009441481038E-2</v>
      </c>
      <c r="P190" s="227">
        <f t="shared" si="110"/>
        <v>8.1097627237108831</v>
      </c>
      <c r="Q190" s="228">
        <f t="shared" si="111"/>
        <v>-4.7007780187076298</v>
      </c>
      <c r="R190" s="229"/>
    </row>
    <row r="191" spans="1:24" ht="15" x14ac:dyDescent="0.25">
      <c r="A191" s="211" t="s">
        <v>15</v>
      </c>
      <c r="B191" s="212">
        <v>0.61456075354181527</v>
      </c>
      <c r="C191" s="212">
        <v>0.2063250758142649</v>
      </c>
      <c r="D191" s="212">
        <v>0.50591601034724831</v>
      </c>
      <c r="E191" s="212">
        <f t="shared" si="104"/>
        <v>1.4520335608778692</v>
      </c>
      <c r="F191" s="212">
        <f t="shared" si="107"/>
        <v>-0.17678438229000037</v>
      </c>
      <c r="G191" s="213">
        <f t="shared" si="108"/>
        <v>29.95909345329834</v>
      </c>
      <c r="H191" s="214">
        <f t="shared" si="109"/>
        <v>-10.864474319456697</v>
      </c>
      <c r="I191" s="215"/>
      <c r="J191" s="210"/>
      <c r="K191" s="212">
        <v>0.61352788714795281</v>
      </c>
      <c r="L191" s="212">
        <v>0.15393597269005321</v>
      </c>
      <c r="M191" s="212">
        <v>0.54837822212011866</v>
      </c>
      <c r="N191" s="212">
        <f t="shared" si="105"/>
        <v>2.562378647025322</v>
      </c>
      <c r="O191" s="212">
        <f t="shared" si="106"/>
        <v>-0.10618859613813003</v>
      </c>
      <c r="P191" s="213">
        <f t="shared" si="110"/>
        <v>39.444224943006546</v>
      </c>
      <c r="Q191" s="214">
        <f t="shared" si="111"/>
        <v>-6.5149665027834143</v>
      </c>
      <c r="R191" s="215"/>
    </row>
    <row r="192" spans="1:24" ht="15" x14ac:dyDescent="0.25">
      <c r="A192" s="36" t="s">
        <v>16</v>
      </c>
      <c r="B192" s="217">
        <v>0.74271426107949645</v>
      </c>
      <c r="C192" s="217">
        <v>0.21131544068919814</v>
      </c>
      <c r="D192" s="217">
        <v>0.61319880418535122</v>
      </c>
      <c r="E192" s="217">
        <f t="shared" si="104"/>
        <v>1.9018173124757194</v>
      </c>
      <c r="F192" s="217">
        <f t="shared" si="107"/>
        <v>-0.17438127107711821</v>
      </c>
      <c r="G192" s="218">
        <f t="shared" si="108"/>
        <v>40.188336349615305</v>
      </c>
      <c r="H192" s="219">
        <f t="shared" si="109"/>
        <v>-12.951545689414523</v>
      </c>
      <c r="I192" s="220"/>
      <c r="J192" s="221"/>
      <c r="K192" s="217">
        <v>0.69665564361925614</v>
      </c>
      <c r="L192" s="217">
        <v>0.19961127372422288</v>
      </c>
      <c r="M192" s="217">
        <v>0.64810346109060279</v>
      </c>
      <c r="N192" s="217">
        <f t="shared" si="105"/>
        <v>2.2468279421231672</v>
      </c>
      <c r="O192" s="217">
        <f t="shared" si="106"/>
        <v>-6.9693230756612712E-2</v>
      </c>
      <c r="P192" s="218">
        <f t="shared" si="110"/>
        <v>44.849218736637994</v>
      </c>
      <c r="Q192" s="219">
        <f t="shared" si="111"/>
        <v>-4.8552182528653347</v>
      </c>
      <c r="R192" s="220"/>
    </row>
    <row r="193" spans="1:18" ht="15" x14ac:dyDescent="0.25">
      <c r="A193" s="37" t="s">
        <v>12</v>
      </c>
      <c r="B193" s="32">
        <v>0.62348352833789722</v>
      </c>
      <c r="C193" s="32">
        <v>0.24359539217036119</v>
      </c>
      <c r="D193" s="32">
        <v>0.54223332680122804</v>
      </c>
      <c r="E193" s="32">
        <f t="shared" si="104"/>
        <v>1.2259588819398153</v>
      </c>
      <c r="F193" s="32">
        <f t="shared" si="107"/>
        <v>-0.13031651654578369</v>
      </c>
      <c r="G193" s="222">
        <f t="shared" si="108"/>
        <v>29.863793463086687</v>
      </c>
      <c r="H193" s="223">
        <f t="shared" si="109"/>
        <v>-8.1250201536669167</v>
      </c>
      <c r="I193" s="224"/>
      <c r="J193" s="221"/>
      <c r="K193" s="32">
        <v>0.62002813526005462</v>
      </c>
      <c r="L193" s="32">
        <v>0.17678801173650255</v>
      </c>
      <c r="M193" s="32">
        <v>0.55962649547381671</v>
      </c>
      <c r="N193" s="32">
        <f t="shared" si="105"/>
        <v>2.1655228766751669</v>
      </c>
      <c r="O193" s="32">
        <f t="shared" si="106"/>
        <v>-9.741757889890601E-2</v>
      </c>
      <c r="P193" s="222">
        <f t="shared" si="110"/>
        <v>38.283848373731416</v>
      </c>
      <c r="Q193" s="223">
        <f t="shared" si="111"/>
        <v>-6.0401639786237915</v>
      </c>
      <c r="R193" s="224"/>
    </row>
    <row r="194" spans="1:18" ht="15" x14ac:dyDescent="0.25">
      <c r="A194" s="37" t="s">
        <v>13</v>
      </c>
      <c r="B194" s="32">
        <v>0.60747852860152329</v>
      </c>
      <c r="C194" s="32">
        <v>0.13384783286560648</v>
      </c>
      <c r="D194" s="32">
        <v>0.42838671543093576</v>
      </c>
      <c r="E194" s="32">
        <f t="shared" si="104"/>
        <v>2.2005502536680517</v>
      </c>
      <c r="F194" s="32">
        <f t="shared" si="107"/>
        <v>-0.29481175833963202</v>
      </c>
      <c r="G194" s="222">
        <f t="shared" si="108"/>
        <v>29.453888256532927</v>
      </c>
      <c r="H194" s="223">
        <f t="shared" si="109"/>
        <v>-17.909181317058753</v>
      </c>
      <c r="I194" s="224"/>
      <c r="J194" s="221"/>
      <c r="K194" s="32">
        <v>0.60013045442515844</v>
      </c>
      <c r="L194" s="32">
        <v>9.6291493048437593E-2</v>
      </c>
      <c r="M194" s="32">
        <v>0.50101918103348209</v>
      </c>
      <c r="N194" s="32">
        <f t="shared" si="105"/>
        <v>4.2031510279049673</v>
      </c>
      <c r="O194" s="32">
        <f t="shared" si="106"/>
        <v>-0.16514954817050764</v>
      </c>
      <c r="P194" s="222">
        <f t="shared" si="110"/>
        <v>40.472768798504447</v>
      </c>
      <c r="Q194" s="223">
        <f t="shared" si="111"/>
        <v>-9.9111273391676349</v>
      </c>
      <c r="R194" s="224"/>
    </row>
    <row r="195" spans="1:18" ht="15" x14ac:dyDescent="0.25">
      <c r="A195" s="38" t="s">
        <v>14</v>
      </c>
      <c r="B195" s="108">
        <v>0.54066929133858266</v>
      </c>
      <c r="C195" s="108">
        <v>0.17083504168375016</v>
      </c>
      <c r="D195" s="108">
        <v>0.41218590171225261</v>
      </c>
      <c r="E195" s="108">
        <f t="shared" si="104"/>
        <v>1.4127713942628422</v>
      </c>
      <c r="F195" s="108">
        <f t="shared" si="107"/>
        <v>-0.23763766813578846</v>
      </c>
      <c r="G195" s="230">
        <f t="shared" si="108"/>
        <v>24.135086002850244</v>
      </c>
      <c r="H195" s="231">
        <f t="shared" si="109"/>
        <v>-12.848338962633004</v>
      </c>
      <c r="I195" s="232"/>
      <c r="J195" s="221"/>
      <c r="K195" s="108">
        <v>0.58583717702763383</v>
      </c>
      <c r="L195" s="108">
        <v>0.12529515904001501</v>
      </c>
      <c r="M195" s="108">
        <v>0.53194210504977535</v>
      </c>
      <c r="N195" s="108">
        <f t="shared" si="105"/>
        <v>3.2455120303561857</v>
      </c>
      <c r="O195" s="108">
        <f t="shared" si="106"/>
        <v>-9.1996674317096572E-2</v>
      </c>
      <c r="P195" s="230">
        <f t="shared" si="110"/>
        <v>40.664694600976034</v>
      </c>
      <c r="Q195" s="231">
        <f t="shared" si="111"/>
        <v>-5.3895071977858482</v>
      </c>
      <c r="R195" s="232"/>
    </row>
    <row r="196" spans="1:18" ht="15" x14ac:dyDescent="0.25">
      <c r="A196" s="42" t="s">
        <v>17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4"/>
    </row>
    <row r="197" spans="1:18" ht="21" x14ac:dyDescent="0.35">
      <c r="A197" s="202" t="s">
        <v>71</v>
      </c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</row>
    <row r="198" spans="1:18" ht="15" x14ac:dyDescent="0.25">
      <c r="A198" s="75"/>
      <c r="B198" s="11" t="s">
        <v>116</v>
      </c>
      <c r="C198" s="12"/>
      <c r="D198" s="12"/>
      <c r="E198" s="12"/>
      <c r="F198" s="12"/>
      <c r="G198" s="12"/>
      <c r="H198" s="12"/>
      <c r="I198" s="13"/>
      <c r="J198" s="203"/>
      <c r="K198" s="11" t="str">
        <f>CONCATENATE("acumulado ",B198)</f>
        <v>acumulado junio</v>
      </c>
      <c r="L198" s="12"/>
      <c r="M198" s="12"/>
      <c r="N198" s="12"/>
      <c r="O198" s="12"/>
      <c r="P198" s="12"/>
      <c r="Q198" s="12"/>
      <c r="R198" s="13"/>
    </row>
    <row r="199" spans="1:18" ht="15" x14ac:dyDescent="0.25">
      <c r="A199" s="10"/>
      <c r="B199" s="233">
        <v>2019</v>
      </c>
      <c r="C199" s="233">
        <v>2021</v>
      </c>
      <c r="D199" s="233">
        <v>2022</v>
      </c>
      <c r="E199" s="16" t="s">
        <v>4</v>
      </c>
      <c r="F199" s="16" t="s">
        <v>5</v>
      </c>
      <c r="G199" s="16" t="s">
        <v>6</v>
      </c>
      <c r="H199" s="113" t="s">
        <v>7</v>
      </c>
      <c r="I199" s="114"/>
      <c r="J199" s="204"/>
      <c r="K199" s="233">
        <v>2019</v>
      </c>
      <c r="L199" s="233">
        <v>2021</v>
      </c>
      <c r="M199" s="233">
        <v>2022</v>
      </c>
      <c r="N199" s="16" t="s">
        <v>4</v>
      </c>
      <c r="O199" s="16" t="s">
        <v>5</v>
      </c>
      <c r="P199" s="16" t="s">
        <v>6</v>
      </c>
      <c r="Q199" s="113" t="s">
        <v>7</v>
      </c>
      <c r="R199" s="114"/>
    </row>
    <row r="200" spans="1:18" ht="15" x14ac:dyDescent="0.25">
      <c r="A200" s="205" t="s">
        <v>52</v>
      </c>
      <c r="B200" s="206">
        <v>0.70180000000000009</v>
      </c>
      <c r="C200" s="206">
        <v>0.2873</v>
      </c>
      <c r="D200" s="206">
        <v>0.65620000000000001</v>
      </c>
      <c r="E200" s="234">
        <f>IFERROR(D200/C200-1,"-")</f>
        <v>1.2840236686390534</v>
      </c>
      <c r="F200" s="234">
        <f>IFERROR(D200/B200-1,"-")</f>
        <v>-6.4975776574522803E-2</v>
      </c>
      <c r="G200" s="207">
        <f>IFERROR((D200-C200)*100,"-")</f>
        <v>36.89</v>
      </c>
      <c r="H200" s="208">
        <f>IFERROR((D200-B200)*100,"-")</f>
        <v>-4.5600000000000085</v>
      </c>
      <c r="I200" s="209"/>
      <c r="J200" s="210"/>
      <c r="K200" s="206">
        <v>0.69166679329485681</v>
      </c>
      <c r="L200" s="206">
        <v>0.23260142704491399</v>
      </c>
      <c r="M200" s="206">
        <v>0.64850668439434189</v>
      </c>
      <c r="N200" s="234">
        <f>IFERROR(M200/L200-1,"-")</f>
        <v>1.7880597837824914</v>
      </c>
      <c r="O200" s="234">
        <f>IFERROR(M200/K200-1,"-")</f>
        <v>-6.2400146022502212E-2</v>
      </c>
      <c r="P200" s="207">
        <f>IFERROR((M200-L200)*100,"-")</f>
        <v>41.590525734942787</v>
      </c>
      <c r="Q200" s="208">
        <f>IFERROR((M200-K200)*100,"-")</f>
        <v>-4.3160108900514915</v>
      </c>
      <c r="R200" s="209"/>
    </row>
    <row r="201" spans="1:18" ht="15" x14ac:dyDescent="0.25">
      <c r="A201" s="235" t="s">
        <v>53</v>
      </c>
      <c r="B201" s="217">
        <v>0.77910000000000001</v>
      </c>
      <c r="C201" s="217">
        <v>0.3044</v>
      </c>
      <c r="D201" s="217">
        <v>0.76419999999999999</v>
      </c>
      <c r="E201" s="236">
        <f t="shared" ref="E201:E202" si="112">IFERROR(D201/C201-1,"-")</f>
        <v>1.5105124835742445</v>
      </c>
      <c r="F201" s="236">
        <f t="shared" ref="F201:F210" si="113">IFERROR(D201/B201-1,"-")</f>
        <v>-1.912463098446926E-2</v>
      </c>
      <c r="G201" s="237">
        <f t="shared" ref="G201:G210" si="114">IFERROR((D201-C201)*100,"-")</f>
        <v>45.98</v>
      </c>
      <c r="H201" s="223">
        <f t="shared" ref="H201:H210" si="115">IFERROR((D201-B201)*100,"-")</f>
        <v>-1.4900000000000024</v>
      </c>
      <c r="I201" s="224"/>
      <c r="J201" s="204"/>
      <c r="K201" s="217">
        <v>0.75725621087929351</v>
      </c>
      <c r="L201" s="217">
        <v>0.26237001883318883</v>
      </c>
      <c r="M201" s="217">
        <v>0.74064276375027516</v>
      </c>
      <c r="N201" s="236">
        <f t="shared" ref="N201:N202" si="116">IFERROR(M201/L201-1,"-")</f>
        <v>1.8228940449982032</v>
      </c>
      <c r="O201" s="236">
        <f t="shared" ref="O201:O210" si="117">IFERROR(M201/K201-1,"-")</f>
        <v>-2.1939004118206595E-2</v>
      </c>
      <c r="P201" s="237">
        <f t="shared" ref="P201:P210" si="118">IFERROR((M201-L201)*100,"-")</f>
        <v>47.827274491708636</v>
      </c>
      <c r="Q201" s="223">
        <f t="shared" ref="Q201:Q210" si="119">IFERROR((M201-K201)*100,"-")</f>
        <v>-1.6613447129018355</v>
      </c>
      <c r="R201" s="224"/>
    </row>
    <row r="202" spans="1:18" ht="15" x14ac:dyDescent="0.25">
      <c r="A202" s="104" t="s">
        <v>54</v>
      </c>
      <c r="B202" s="32">
        <v>0.67500000000000004</v>
      </c>
      <c r="C202" s="32">
        <v>0.18729999999999999</v>
      </c>
      <c r="D202" s="32">
        <v>0.5746</v>
      </c>
      <c r="E202" s="236">
        <f t="shared" si="112"/>
        <v>2.0678056593699949</v>
      </c>
      <c r="F202" s="236">
        <f t="shared" si="113"/>
        <v>-0.14874074074074084</v>
      </c>
      <c r="G202" s="237">
        <f t="shared" si="114"/>
        <v>38.729999999999997</v>
      </c>
      <c r="H202" s="223">
        <f t="shared" si="115"/>
        <v>-10.040000000000004</v>
      </c>
      <c r="I202" s="224"/>
      <c r="J202" s="204"/>
      <c r="K202" s="32">
        <v>0.65565271367279565</v>
      </c>
      <c r="L202" s="32">
        <v>0.15417694485812997</v>
      </c>
      <c r="M202" s="32">
        <v>0.58856763044200733</v>
      </c>
      <c r="N202" s="236">
        <f t="shared" si="116"/>
        <v>2.8174814722369388</v>
      </c>
      <c r="O202" s="236">
        <f t="shared" si="117"/>
        <v>-0.1023180135334073</v>
      </c>
      <c r="P202" s="237">
        <f t="shared" si="118"/>
        <v>43.439068558387739</v>
      </c>
      <c r="Q202" s="223">
        <f t="shared" si="119"/>
        <v>-6.7085083230788323</v>
      </c>
      <c r="R202" s="224"/>
    </row>
    <row r="203" spans="1:18" ht="15" x14ac:dyDescent="0.25">
      <c r="A203" s="104" t="s">
        <v>55</v>
      </c>
      <c r="B203" s="32">
        <v>0.53610000000000002</v>
      </c>
      <c r="C203" s="32">
        <v>0.23989999999999997</v>
      </c>
      <c r="D203" s="32">
        <v>0.46659999999999996</v>
      </c>
      <c r="E203" s="236">
        <f>IFERROR(D203/C203-1,"-")</f>
        <v>0.94497707378074192</v>
      </c>
      <c r="F203" s="236">
        <f t="shared" si="113"/>
        <v>-0.12963999253870562</v>
      </c>
      <c r="G203" s="237">
        <f t="shared" si="114"/>
        <v>22.669999999999998</v>
      </c>
      <c r="H203" s="223">
        <f t="shared" si="115"/>
        <v>-6.9500000000000064</v>
      </c>
      <c r="I203" s="224"/>
      <c r="J203" s="204"/>
      <c r="K203" s="236">
        <v>0.57569354909871706</v>
      </c>
      <c r="L203" s="236">
        <v>0.22243448090704446</v>
      </c>
      <c r="M203" s="236">
        <v>0.52688873215069931</v>
      </c>
      <c r="N203" s="236">
        <f>IFERROR(M203/L203-1,"-")</f>
        <v>1.3687367624036963</v>
      </c>
      <c r="O203" s="236">
        <f t="shared" si="117"/>
        <v>-8.4775688427331963E-2</v>
      </c>
      <c r="P203" s="237">
        <f t="shared" si="118"/>
        <v>30.445425124365489</v>
      </c>
      <c r="Q203" s="223">
        <f t="shared" si="119"/>
        <v>-4.8804816948017749</v>
      </c>
      <c r="R203" s="224"/>
    </row>
    <row r="204" spans="1:18" ht="15" x14ac:dyDescent="0.25">
      <c r="A204" s="104" t="s">
        <v>56</v>
      </c>
      <c r="B204" s="32">
        <v>0.70819999999999994</v>
      </c>
      <c r="C204" s="32">
        <v>0.3962</v>
      </c>
      <c r="D204" s="32">
        <v>0.66049999999999998</v>
      </c>
      <c r="E204" s="236">
        <f t="shared" ref="E204:E210" si="120">IFERROR(D204/C204-1,"-")</f>
        <v>0.66708732963149919</v>
      </c>
      <c r="F204" s="236">
        <f t="shared" si="113"/>
        <v>-6.7353854843264616E-2</v>
      </c>
      <c r="G204" s="237">
        <f t="shared" si="114"/>
        <v>26.43</v>
      </c>
      <c r="H204" s="223">
        <f t="shared" si="115"/>
        <v>-4.769999999999996</v>
      </c>
      <c r="I204" s="224"/>
      <c r="J204" s="204"/>
      <c r="K204" s="236">
        <v>0.6981857384297947</v>
      </c>
      <c r="L204" s="236">
        <v>0.26155548804305367</v>
      </c>
      <c r="M204" s="236">
        <v>0.5895444784498064</v>
      </c>
      <c r="N204" s="236">
        <f t="shared" ref="N204:N210" si="121">IFERROR(M204/L204-1,"-")</f>
        <v>1.2539939148696573</v>
      </c>
      <c r="O204" s="236">
        <f t="shared" si="117"/>
        <v>-0.15560509761244945</v>
      </c>
      <c r="P204" s="237">
        <f t="shared" si="118"/>
        <v>32.798899040675273</v>
      </c>
      <c r="Q204" s="223">
        <f t="shared" si="119"/>
        <v>-10.86412599799883</v>
      </c>
      <c r="R204" s="224"/>
    </row>
    <row r="205" spans="1:18" ht="15" x14ac:dyDescent="0.25">
      <c r="A205" s="104" t="s">
        <v>57</v>
      </c>
      <c r="B205" s="32">
        <v>0.64910000000000001</v>
      </c>
      <c r="C205" s="32">
        <v>0.73840000000000006</v>
      </c>
      <c r="D205" s="32">
        <v>0.75730000000000008</v>
      </c>
      <c r="E205" s="236">
        <f t="shared" si="120"/>
        <v>2.5595882990249175E-2</v>
      </c>
      <c r="F205" s="236">
        <f t="shared" si="113"/>
        <v>0.16669234324449245</v>
      </c>
      <c r="G205" s="237">
        <f t="shared" si="114"/>
        <v>1.8900000000000028</v>
      </c>
      <c r="H205" s="223">
        <f t="shared" si="115"/>
        <v>10.820000000000007</v>
      </c>
      <c r="I205" s="224"/>
      <c r="J205" s="204"/>
      <c r="K205" s="236">
        <v>0.33635026632220627</v>
      </c>
      <c r="L205" s="236">
        <v>0.31512217736066711</v>
      </c>
      <c r="M205" s="236">
        <v>0.33730648069808833</v>
      </c>
      <c r="N205" s="236">
        <f t="shared" si="121"/>
        <v>7.0399054497616742E-2</v>
      </c>
      <c r="O205" s="236">
        <f t="shared" si="117"/>
        <v>2.8429124981457221E-3</v>
      </c>
      <c r="P205" s="237">
        <f t="shared" si="118"/>
        <v>2.2184303337421216</v>
      </c>
      <c r="Q205" s="223">
        <f t="shared" si="119"/>
        <v>9.5621437588205849E-2</v>
      </c>
      <c r="R205" s="224"/>
    </row>
    <row r="206" spans="1:18" ht="15" x14ac:dyDescent="0.25">
      <c r="A206" s="104" t="s">
        <v>58</v>
      </c>
      <c r="B206" s="236">
        <v>0.38740000000000002</v>
      </c>
      <c r="C206" s="236">
        <v>0.37560000000000004</v>
      </c>
      <c r="D206" s="236">
        <v>0.49780000000000002</v>
      </c>
      <c r="E206" s="236">
        <f t="shared" si="120"/>
        <v>0.32534611288604887</v>
      </c>
      <c r="F206" s="236">
        <f t="shared" si="113"/>
        <v>0.28497676819824469</v>
      </c>
      <c r="G206" s="237">
        <f t="shared" si="114"/>
        <v>12.219999999999997</v>
      </c>
      <c r="H206" s="223">
        <f t="shared" si="115"/>
        <v>11.04</v>
      </c>
      <c r="I206" s="224"/>
      <c r="J206" s="204"/>
      <c r="K206" s="236">
        <v>0.50741348240524076</v>
      </c>
      <c r="L206" s="236">
        <v>0.30547666388840261</v>
      </c>
      <c r="M206" s="236">
        <v>0.54874580107688153</v>
      </c>
      <c r="N206" s="236">
        <f t="shared" si="121"/>
        <v>0.79635915258440337</v>
      </c>
      <c r="O206" s="236">
        <f t="shared" si="117"/>
        <v>8.145687906383059E-2</v>
      </c>
      <c r="P206" s="237">
        <f t="shared" si="118"/>
        <v>24.326913718847891</v>
      </c>
      <c r="Q206" s="223">
        <f t="shared" si="119"/>
        <v>4.1332318671640778</v>
      </c>
      <c r="R206" s="224"/>
    </row>
    <row r="207" spans="1:18" ht="15" x14ac:dyDescent="0.25">
      <c r="A207" s="104" t="s">
        <v>59</v>
      </c>
      <c r="B207" s="236">
        <v>0.48659999999999998</v>
      </c>
      <c r="C207" s="236">
        <v>0.39329999999999998</v>
      </c>
      <c r="D207" s="236">
        <v>0.56700000000000006</v>
      </c>
      <c r="E207" s="236">
        <f t="shared" si="120"/>
        <v>0.44164759725400482</v>
      </c>
      <c r="F207" s="236">
        <f t="shared" si="113"/>
        <v>0.16522811344019739</v>
      </c>
      <c r="G207" s="237">
        <f t="shared" si="114"/>
        <v>17.370000000000008</v>
      </c>
      <c r="H207" s="223">
        <f t="shared" si="115"/>
        <v>8.040000000000008</v>
      </c>
      <c r="I207" s="224"/>
      <c r="J207" s="204"/>
      <c r="K207" s="236">
        <v>0.53292641372464777</v>
      </c>
      <c r="L207" s="236">
        <v>0.30936850234658114</v>
      </c>
      <c r="M207" s="236">
        <v>0.59226473842670024</v>
      </c>
      <c r="N207" s="236">
        <f t="shared" si="121"/>
        <v>0.91443128157628162</v>
      </c>
      <c r="O207" s="236">
        <f t="shared" si="117"/>
        <v>0.1113443116608428</v>
      </c>
      <c r="P207" s="237">
        <f t="shared" si="118"/>
        <v>28.289623608011912</v>
      </c>
      <c r="Q207" s="223">
        <f t="shared" si="119"/>
        <v>5.933832470205247</v>
      </c>
      <c r="R207" s="224"/>
    </row>
    <row r="208" spans="1:18" ht="15" x14ac:dyDescent="0.25">
      <c r="A208" s="104" t="s">
        <v>60</v>
      </c>
      <c r="B208" s="32">
        <v>0.70519999999999994</v>
      </c>
      <c r="C208" s="32">
        <v>0.20440000000000003</v>
      </c>
      <c r="D208" s="32">
        <v>0.6873999999999999</v>
      </c>
      <c r="E208" s="236">
        <f t="shared" si="120"/>
        <v>2.363013698630136</v>
      </c>
      <c r="F208" s="236">
        <f t="shared" si="113"/>
        <v>-2.5241066364152021E-2</v>
      </c>
      <c r="G208" s="237">
        <f t="shared" si="114"/>
        <v>48.29999999999999</v>
      </c>
      <c r="H208" s="223">
        <f t="shared" si="115"/>
        <v>-1.7800000000000038</v>
      </c>
      <c r="I208" s="224"/>
      <c r="J208" s="204"/>
      <c r="K208" s="236">
        <v>0.70009782774298568</v>
      </c>
      <c r="L208" s="236">
        <v>0.24035478250748374</v>
      </c>
      <c r="M208" s="236">
        <v>0.70284738904609112</v>
      </c>
      <c r="N208" s="236">
        <f t="shared" si="121"/>
        <v>1.9242080465954827</v>
      </c>
      <c r="O208" s="236">
        <f t="shared" si="117"/>
        <v>3.9273958497623163E-3</v>
      </c>
      <c r="P208" s="237">
        <f t="shared" si="118"/>
        <v>46.249260653860738</v>
      </c>
      <c r="Q208" s="223">
        <f t="shared" si="119"/>
        <v>0.27495613031054411</v>
      </c>
      <c r="R208" s="224"/>
    </row>
    <row r="209" spans="1:21" ht="15" x14ac:dyDescent="0.25">
      <c r="A209" s="105" t="s">
        <v>61</v>
      </c>
      <c r="B209" s="238">
        <v>0.50819999999999999</v>
      </c>
      <c r="C209" s="238">
        <v>0.12839999999999999</v>
      </c>
      <c r="D209" s="238">
        <v>0.37180000000000002</v>
      </c>
      <c r="E209" s="238">
        <f t="shared" si="120"/>
        <v>1.8956386292834897</v>
      </c>
      <c r="F209" s="238">
        <f t="shared" si="113"/>
        <v>-0.2683982683982683</v>
      </c>
      <c r="G209" s="239">
        <f t="shared" si="114"/>
        <v>24.340000000000003</v>
      </c>
      <c r="H209" s="240">
        <f t="shared" si="115"/>
        <v>-13.639999999999997</v>
      </c>
      <c r="I209" s="241"/>
      <c r="J209" s="204"/>
      <c r="K209" s="238">
        <v>0.52744783960253572</v>
      </c>
      <c r="L209" s="238">
        <v>0.18167446279341373</v>
      </c>
      <c r="M209" s="238">
        <v>0.47377688858962219</v>
      </c>
      <c r="N209" s="238">
        <f t="shared" si="121"/>
        <v>1.6078342619257664</v>
      </c>
      <c r="O209" s="238">
        <f t="shared" si="117"/>
        <v>-0.10175594055586212</v>
      </c>
      <c r="P209" s="239">
        <f t="shared" si="118"/>
        <v>29.21024257962085</v>
      </c>
      <c r="Q209" s="240">
        <f t="shared" si="119"/>
        <v>-5.367095101291353</v>
      </c>
      <c r="R209" s="241"/>
    </row>
    <row r="210" spans="1:21" ht="15" x14ac:dyDescent="0.25">
      <c r="A210" s="104" t="s">
        <v>62</v>
      </c>
      <c r="B210" s="236">
        <v>0.58150000000000002</v>
      </c>
      <c r="C210" s="236">
        <v>0.21149999999999999</v>
      </c>
      <c r="D210" s="236">
        <v>0.52159999999999995</v>
      </c>
      <c r="E210" s="236">
        <f t="shared" si="120"/>
        <v>1.466193853427896</v>
      </c>
      <c r="F210" s="236">
        <f t="shared" si="113"/>
        <v>-0.10300945829750652</v>
      </c>
      <c r="G210" s="237">
        <f t="shared" si="114"/>
        <v>31.009999999999994</v>
      </c>
      <c r="H210" s="223">
        <f t="shared" si="115"/>
        <v>-5.9900000000000064</v>
      </c>
      <c r="I210" s="224"/>
      <c r="J210" s="204"/>
      <c r="K210" s="236">
        <v>0.61021135618859679</v>
      </c>
      <c r="L210" s="236">
        <v>0.16132472957439439</v>
      </c>
      <c r="M210" s="236">
        <v>0.48314338220145531</v>
      </c>
      <c r="N210" s="236">
        <f t="shared" si="121"/>
        <v>1.9948500981596577</v>
      </c>
      <c r="O210" s="236">
        <f t="shared" si="117"/>
        <v>-0.20823600331008729</v>
      </c>
      <c r="P210" s="237">
        <f t="shared" si="118"/>
        <v>32.18186526270609</v>
      </c>
      <c r="Q210" s="223">
        <f t="shared" si="119"/>
        <v>-12.706797398714148</v>
      </c>
      <c r="R210" s="224"/>
      <c r="S210" s="104"/>
      <c r="T210" s="236"/>
      <c r="U210" s="236"/>
    </row>
    <row r="211" spans="1:21" ht="23.25" x14ac:dyDescent="0.35">
      <c r="A211" s="242" t="s">
        <v>72</v>
      </c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</row>
    <row r="212" spans="1:21" ht="21" x14ac:dyDescent="0.35">
      <c r="A212" s="243" t="s">
        <v>73</v>
      </c>
      <c r="B212" s="243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</row>
    <row r="213" spans="1:21" ht="15" x14ac:dyDescent="0.25">
      <c r="A213" s="75"/>
      <c r="B213" s="11" t="s">
        <v>116</v>
      </c>
      <c r="C213" s="12"/>
      <c r="D213" s="12"/>
      <c r="E213" s="12"/>
      <c r="F213" s="12"/>
      <c r="G213" s="12"/>
      <c r="H213" s="12"/>
      <c r="I213" s="13"/>
      <c r="J213" s="244"/>
      <c r="K213" s="11" t="str">
        <f>CONCATENATE("acumulado ",B213)</f>
        <v>acumulado junio</v>
      </c>
      <c r="L213" s="12"/>
      <c r="M213" s="12"/>
      <c r="N213" s="12"/>
      <c r="O213" s="12"/>
      <c r="P213" s="12"/>
      <c r="Q213" s="12"/>
      <c r="R213" s="13"/>
    </row>
    <row r="214" spans="1:21" ht="15" x14ac:dyDescent="0.25">
      <c r="A214" s="15"/>
      <c r="B214" s="16">
        <v>2019</v>
      </c>
      <c r="C214" s="16">
        <v>2021</v>
      </c>
      <c r="D214" s="16">
        <v>2022</v>
      </c>
      <c r="E214" s="16" t="s">
        <v>4</v>
      </c>
      <c r="F214" s="16" t="s">
        <v>5</v>
      </c>
      <c r="G214" s="16" t="s">
        <v>6</v>
      </c>
      <c r="H214" s="16" t="s">
        <v>7</v>
      </c>
      <c r="I214" s="16" t="str">
        <f>CONCATENATE("cuota ",RIGHT(D214,2))</f>
        <v>cuota 22</v>
      </c>
      <c r="J214" s="245"/>
      <c r="K214" s="16">
        <v>2019</v>
      </c>
      <c r="L214" s="16">
        <v>2021</v>
      </c>
      <c r="M214" s="16">
        <v>2022</v>
      </c>
      <c r="N214" s="16" t="s">
        <v>4</v>
      </c>
      <c r="O214" s="16" t="s">
        <v>5</v>
      </c>
      <c r="P214" s="16" t="s">
        <v>6</v>
      </c>
      <c r="Q214" s="16" t="s">
        <v>7</v>
      </c>
      <c r="R214" s="16" t="str">
        <f>CONCATENATE("cuota ",RIGHT(M214,2))</f>
        <v>cuota 22</v>
      </c>
    </row>
    <row r="215" spans="1:21" ht="15" x14ac:dyDescent="0.25">
      <c r="A215" s="246" t="s">
        <v>8</v>
      </c>
      <c r="B215" s="247">
        <v>92728675.159999996</v>
      </c>
      <c r="C215" s="247">
        <v>26576630.170000002</v>
      </c>
      <c r="D215" s="247">
        <v>104515188.78</v>
      </c>
      <c r="E215" s="248">
        <f>D215/C215-1</f>
        <v>2.9325974779894373</v>
      </c>
      <c r="F215" s="248">
        <f>D215/B215-1</f>
        <v>0.12710753819854315</v>
      </c>
      <c r="G215" s="247">
        <f>D215-C215</f>
        <v>77938558.609999999</v>
      </c>
      <c r="H215" s="247">
        <f>D215-B215</f>
        <v>11786513.620000005</v>
      </c>
      <c r="I215" s="248">
        <f t="shared" ref="I215:I226" si="122">D215/$D$215</f>
        <v>1</v>
      </c>
      <c r="J215" s="249"/>
      <c r="K215" s="247">
        <v>698642467.53999996</v>
      </c>
      <c r="L215" s="247">
        <v>102414599.43000001</v>
      </c>
      <c r="M215" s="247">
        <v>693903416.16999984</v>
      </c>
      <c r="N215" s="248">
        <f>M215/L215-1</f>
        <v>5.7754345574947079</v>
      </c>
      <c r="O215" s="248">
        <f>M215/K215-1</f>
        <v>-6.7832283180363495E-3</v>
      </c>
      <c r="P215" s="247">
        <f>M215-L215</f>
        <v>591488816.73999977</v>
      </c>
      <c r="Q215" s="247">
        <f>M215-K215</f>
        <v>-4739051.370000124</v>
      </c>
      <c r="R215" s="248">
        <f>M215/$M$215</f>
        <v>1</v>
      </c>
    </row>
    <row r="216" spans="1:21" ht="15" x14ac:dyDescent="0.25">
      <c r="A216" s="250" t="s">
        <v>9</v>
      </c>
      <c r="B216" s="251">
        <v>74950030.75</v>
      </c>
      <c r="C216" s="251">
        <v>22264722.140000001</v>
      </c>
      <c r="D216" s="251">
        <v>90158796.060000002</v>
      </c>
      <c r="E216" s="252">
        <f t="shared" ref="E216:E226" si="123">D216/C216-1</f>
        <v>3.049401357586401</v>
      </c>
      <c r="F216" s="252">
        <f t="shared" ref="F216:F226" si="124">D216/B216-1</f>
        <v>0.20291873342560307</v>
      </c>
      <c r="G216" s="251">
        <f t="shared" ref="G216:G226" si="125">D216-C216</f>
        <v>67894073.920000002</v>
      </c>
      <c r="H216" s="251">
        <f t="shared" ref="H216:H226" si="126">D216-B216</f>
        <v>15208765.310000002</v>
      </c>
      <c r="I216" s="252">
        <f t="shared" si="122"/>
        <v>0.86263821663069862</v>
      </c>
      <c r="J216" s="253"/>
      <c r="K216" s="251">
        <v>564952587.70000005</v>
      </c>
      <c r="L216" s="251">
        <v>85365767.640000001</v>
      </c>
      <c r="M216" s="251">
        <v>595240107.0999999</v>
      </c>
      <c r="N216" s="254">
        <f t="shared" ref="N216:N226" si="127">M216/L216-1</f>
        <v>5.972819709303324</v>
      </c>
      <c r="O216" s="254">
        <f t="shared" ref="O216:O226" si="128">M216/K216-1</f>
        <v>5.3610727801610025E-2</v>
      </c>
      <c r="P216" s="255">
        <f t="shared" ref="P216:P226" si="129">M216-L216</f>
        <v>509874339.45999992</v>
      </c>
      <c r="Q216" s="255">
        <f t="shared" ref="Q216:Q226" si="130">M216-K216</f>
        <v>30287519.399999857</v>
      </c>
      <c r="R216" s="254">
        <f>M216/$M$215</f>
        <v>0.8578140606158533</v>
      </c>
      <c r="S216" s="256"/>
    </row>
    <row r="217" spans="1:21" ht="15" x14ac:dyDescent="0.25">
      <c r="A217" s="257" t="s">
        <v>74</v>
      </c>
      <c r="B217" s="258">
        <v>17968755.190000001</v>
      </c>
      <c r="C217" s="258">
        <v>8707114.4600000009</v>
      </c>
      <c r="D217" s="258">
        <v>28405775.649999999</v>
      </c>
      <c r="E217" s="259">
        <f t="shared" si="123"/>
        <v>2.2623638727266711</v>
      </c>
      <c r="F217" s="259">
        <f t="shared" si="124"/>
        <v>0.58084271000633492</v>
      </c>
      <c r="G217" s="258">
        <f t="shared" si="125"/>
        <v>19698661.189999998</v>
      </c>
      <c r="H217" s="258">
        <f t="shared" si="126"/>
        <v>10437020.459999997</v>
      </c>
      <c r="I217" s="259">
        <f t="shared" si="122"/>
        <v>0.27178610096368805</v>
      </c>
      <c r="J217" s="260"/>
      <c r="K217" s="258">
        <v>155377696.97999999</v>
      </c>
      <c r="L217" s="258">
        <v>36744932.900000006</v>
      </c>
      <c r="M217" s="258">
        <v>209178933</v>
      </c>
      <c r="N217" s="261">
        <f t="shared" si="127"/>
        <v>4.6927286700801121</v>
      </c>
      <c r="O217" s="261">
        <f t="shared" si="128"/>
        <v>0.34626099540479882</v>
      </c>
      <c r="P217" s="262">
        <f t="shared" si="129"/>
        <v>172434000.09999999</v>
      </c>
      <c r="Q217" s="262">
        <f t="shared" si="130"/>
        <v>53801236.020000011</v>
      </c>
      <c r="R217" s="261">
        <f t="shared" ref="R217:R226" si="131">M217/$M$215</f>
        <v>0.30145251936438533</v>
      </c>
    </row>
    <row r="218" spans="1:21" ht="15" x14ac:dyDescent="0.25">
      <c r="A218" s="263" t="s">
        <v>75</v>
      </c>
      <c r="B218" s="264">
        <v>47314816.689999998</v>
      </c>
      <c r="C218" s="264">
        <v>12021115.960000001</v>
      </c>
      <c r="D218" s="264">
        <v>53303904.530000001</v>
      </c>
      <c r="E218" s="32">
        <f t="shared" si="123"/>
        <v>3.4341893637302539</v>
      </c>
      <c r="F218" s="32">
        <f t="shared" si="124"/>
        <v>0.12657954228671464</v>
      </c>
      <c r="G218" s="264">
        <f t="shared" si="125"/>
        <v>41282788.57</v>
      </c>
      <c r="H218" s="264">
        <f t="shared" si="126"/>
        <v>5989087.8400000036</v>
      </c>
      <c r="I218" s="32">
        <f t="shared" si="122"/>
        <v>0.51001108214235191</v>
      </c>
      <c r="J218" s="260"/>
      <c r="K218" s="264">
        <v>339144500.22999996</v>
      </c>
      <c r="L218" s="264">
        <v>40386768.469999999</v>
      </c>
      <c r="M218" s="264">
        <v>329717323.40999997</v>
      </c>
      <c r="N218" s="236">
        <f t="shared" si="127"/>
        <v>7.1639937014252517</v>
      </c>
      <c r="O218" s="236">
        <f t="shared" si="128"/>
        <v>-2.779693261605809E-2</v>
      </c>
      <c r="P218" s="265">
        <f t="shared" si="129"/>
        <v>289330554.93999994</v>
      </c>
      <c r="Q218" s="265">
        <f t="shared" si="130"/>
        <v>-9427176.8199999928</v>
      </c>
      <c r="R218" s="236">
        <f t="shared" si="131"/>
        <v>0.47516313614634564</v>
      </c>
    </row>
    <row r="219" spans="1:21" ht="15" x14ac:dyDescent="0.25">
      <c r="A219" s="266" t="s">
        <v>76</v>
      </c>
      <c r="B219" s="264">
        <v>8528707.5999999996</v>
      </c>
      <c r="C219" s="264">
        <v>1359720.65</v>
      </c>
      <c r="D219" s="264">
        <v>7570368.3099999996</v>
      </c>
      <c r="E219" s="32">
        <f t="shared" si="123"/>
        <v>4.5675908944973367</v>
      </c>
      <c r="F219" s="32">
        <f t="shared" si="124"/>
        <v>-0.11236629685838917</v>
      </c>
      <c r="G219" s="264">
        <f t="shared" si="125"/>
        <v>6210647.6600000001</v>
      </c>
      <c r="H219" s="264">
        <f t="shared" si="126"/>
        <v>-958339.29</v>
      </c>
      <c r="I219" s="32">
        <f t="shared" si="122"/>
        <v>7.2433187925778908E-2</v>
      </c>
      <c r="J219" s="260"/>
      <c r="K219" s="264">
        <v>60857542.550000004</v>
      </c>
      <c r="L219" s="264">
        <v>7070472.2400000002</v>
      </c>
      <c r="M219" s="264">
        <v>50438185.400000006</v>
      </c>
      <c r="N219" s="236">
        <f t="shared" si="127"/>
        <v>6.1336374273071188</v>
      </c>
      <c r="O219" s="236">
        <f t="shared" si="128"/>
        <v>-0.17120896956099652</v>
      </c>
      <c r="P219" s="265">
        <f t="shared" si="129"/>
        <v>43367713.160000004</v>
      </c>
      <c r="Q219" s="265">
        <f t="shared" si="130"/>
        <v>-10419357.149999999</v>
      </c>
      <c r="R219" s="236">
        <f t="shared" si="131"/>
        <v>7.268761649624611E-2</v>
      </c>
    </row>
    <row r="220" spans="1:21" ht="15" x14ac:dyDescent="0.25">
      <c r="A220" s="266" t="s">
        <v>77</v>
      </c>
      <c r="B220" s="264">
        <v>720281.24</v>
      </c>
      <c r="C220" s="264">
        <v>81454.45</v>
      </c>
      <c r="D220" s="264">
        <v>582307.77</v>
      </c>
      <c r="E220" s="32">
        <f t="shared" si="123"/>
        <v>6.1488760896427399</v>
      </c>
      <c r="F220" s="32">
        <f t="shared" si="124"/>
        <v>-0.19155499593464353</v>
      </c>
      <c r="G220" s="264">
        <f t="shared" si="125"/>
        <v>500853.32</v>
      </c>
      <c r="H220" s="264">
        <f t="shared" si="126"/>
        <v>-137973.46999999997</v>
      </c>
      <c r="I220" s="32">
        <f t="shared" si="122"/>
        <v>5.5715133541569062E-3</v>
      </c>
      <c r="J220" s="260"/>
      <c r="K220" s="264">
        <v>6660926.2000000002</v>
      </c>
      <c r="L220" s="264">
        <v>626585.12999999989</v>
      </c>
      <c r="M220" s="264">
        <v>4361560.17</v>
      </c>
      <c r="N220" s="236">
        <f t="shared" si="127"/>
        <v>5.9608421285069451</v>
      </c>
      <c r="O220" s="236">
        <f t="shared" si="128"/>
        <v>-0.34520214771333158</v>
      </c>
      <c r="P220" s="265">
        <f t="shared" si="129"/>
        <v>3734975.04</v>
      </c>
      <c r="Q220" s="265">
        <f t="shared" si="130"/>
        <v>-2299366.0300000003</v>
      </c>
      <c r="R220" s="236">
        <f t="shared" si="131"/>
        <v>6.2855435905959838E-3</v>
      </c>
    </row>
    <row r="221" spans="1:21" ht="15" x14ac:dyDescent="0.25">
      <c r="A221" s="267" t="s">
        <v>78</v>
      </c>
      <c r="B221" s="268">
        <v>417470.03</v>
      </c>
      <c r="C221" s="268">
        <v>95316.63</v>
      </c>
      <c r="D221" s="268">
        <v>296439.81</v>
      </c>
      <c r="E221" s="269">
        <f t="shared" si="123"/>
        <v>2.1100534083087075</v>
      </c>
      <c r="F221" s="269">
        <f t="shared" si="124"/>
        <v>-0.28991355379450834</v>
      </c>
      <c r="G221" s="268">
        <f t="shared" si="125"/>
        <v>201123.18</v>
      </c>
      <c r="H221" s="268">
        <f t="shared" si="126"/>
        <v>-121030.22000000003</v>
      </c>
      <c r="I221" s="269">
        <f t="shared" si="122"/>
        <v>2.8363323404026288E-3</v>
      </c>
      <c r="J221" s="260"/>
      <c r="K221" s="268">
        <v>2911921.75</v>
      </c>
      <c r="L221" s="268">
        <v>537008.90999999992</v>
      </c>
      <c r="M221" s="268">
        <v>1544105.11</v>
      </c>
      <c r="N221" s="270">
        <f t="shared" si="127"/>
        <v>1.8753808014097948</v>
      </c>
      <c r="O221" s="270">
        <f t="shared" si="128"/>
        <v>-0.46972987512456332</v>
      </c>
      <c r="P221" s="271">
        <f t="shared" si="129"/>
        <v>1007096.2000000002</v>
      </c>
      <c r="Q221" s="271">
        <f t="shared" si="130"/>
        <v>-1367816.64</v>
      </c>
      <c r="R221" s="270">
        <f t="shared" si="131"/>
        <v>2.2252450038691102E-3</v>
      </c>
    </row>
    <row r="222" spans="1:21" ht="15" x14ac:dyDescent="0.25">
      <c r="A222" s="250" t="s">
        <v>15</v>
      </c>
      <c r="B222" s="251">
        <v>17778644.420000002</v>
      </c>
      <c r="C222" s="251">
        <v>4311908.03</v>
      </c>
      <c r="D222" s="251">
        <v>14356392.720000001</v>
      </c>
      <c r="E222" s="252">
        <f t="shared" si="123"/>
        <v>2.3294756335514881</v>
      </c>
      <c r="F222" s="252">
        <f t="shared" si="124"/>
        <v>-0.19249227439130034</v>
      </c>
      <c r="G222" s="251">
        <f t="shared" si="125"/>
        <v>10044484.690000001</v>
      </c>
      <c r="H222" s="251">
        <f t="shared" si="126"/>
        <v>-3422251.7000000011</v>
      </c>
      <c r="I222" s="252">
        <f t="shared" si="122"/>
        <v>0.13736178336930141</v>
      </c>
      <c r="J222" s="253"/>
      <c r="K222" s="251">
        <v>133689879.84</v>
      </c>
      <c r="L222" s="251">
        <v>17048831.800000001</v>
      </c>
      <c r="M222" s="251">
        <v>98663309.060000002</v>
      </c>
      <c r="N222" s="254">
        <f t="shared" si="127"/>
        <v>4.7871008534438122</v>
      </c>
      <c r="O222" s="254">
        <f t="shared" si="128"/>
        <v>-0.26199867051956205</v>
      </c>
      <c r="P222" s="255">
        <f t="shared" si="129"/>
        <v>81614477.260000005</v>
      </c>
      <c r="Q222" s="255">
        <f t="shared" si="130"/>
        <v>-35026570.780000001</v>
      </c>
      <c r="R222" s="254">
        <f>M222/$M$215</f>
        <v>0.14218593936973559</v>
      </c>
    </row>
    <row r="223" spans="1:21" ht="15" x14ac:dyDescent="0.25">
      <c r="A223" s="36" t="s">
        <v>16</v>
      </c>
      <c r="B223" s="272">
        <v>1315910.77</v>
      </c>
      <c r="C223" s="272">
        <v>436978.93</v>
      </c>
      <c r="D223" s="272">
        <v>1764745.38</v>
      </c>
      <c r="E223" s="273">
        <f t="shared" si="123"/>
        <v>3.0385136647206306</v>
      </c>
      <c r="F223" s="273">
        <f t="shared" si="124"/>
        <v>0.34108286080825967</v>
      </c>
      <c r="G223" s="272">
        <f t="shared" si="125"/>
        <v>1327766.45</v>
      </c>
      <c r="H223" s="272">
        <f t="shared" si="126"/>
        <v>448834.60999999987</v>
      </c>
      <c r="I223" s="273">
        <f t="shared" si="122"/>
        <v>1.6885061402077295E-2</v>
      </c>
      <c r="J223" s="260"/>
      <c r="K223" s="272">
        <v>9427342.7299999986</v>
      </c>
      <c r="L223" s="272">
        <v>1881606.98</v>
      </c>
      <c r="M223" s="272">
        <v>9847595.8399999999</v>
      </c>
      <c r="N223" s="274">
        <f t="shared" si="127"/>
        <v>4.2336093268531565</v>
      </c>
      <c r="O223" s="274">
        <f t="shared" si="128"/>
        <v>4.457810880924673E-2</v>
      </c>
      <c r="P223" s="275">
        <f t="shared" si="129"/>
        <v>7965988.8599999994</v>
      </c>
      <c r="Q223" s="275">
        <f t="shared" si="130"/>
        <v>420253.11000000127</v>
      </c>
      <c r="R223" s="274">
        <f t="shared" si="131"/>
        <v>1.419159440712053E-2</v>
      </c>
    </row>
    <row r="224" spans="1:21" ht="15" x14ac:dyDescent="0.25">
      <c r="A224" s="37" t="s">
        <v>12</v>
      </c>
      <c r="B224" s="264">
        <v>10654631.109999999</v>
      </c>
      <c r="C224" s="264">
        <v>2776308.23</v>
      </c>
      <c r="D224" s="264">
        <v>8777983.6300000008</v>
      </c>
      <c r="E224" s="32">
        <f t="shared" si="123"/>
        <v>2.1617467884680805</v>
      </c>
      <c r="F224" s="32">
        <f t="shared" si="124"/>
        <v>-0.17613443962772712</v>
      </c>
      <c r="G224" s="264">
        <f t="shared" si="125"/>
        <v>6001675.4000000004</v>
      </c>
      <c r="H224" s="264">
        <f t="shared" si="126"/>
        <v>-1876647.4799999986</v>
      </c>
      <c r="I224" s="32">
        <f t="shared" si="122"/>
        <v>8.3987635983486381E-2</v>
      </c>
      <c r="J224" s="260"/>
      <c r="K224" s="264">
        <v>80778995.620000005</v>
      </c>
      <c r="L224" s="264">
        <v>11100826.93</v>
      </c>
      <c r="M224" s="264">
        <v>62991980.82</v>
      </c>
      <c r="N224" s="236">
        <f t="shared" si="127"/>
        <v>4.674530484730294</v>
      </c>
      <c r="O224" s="236">
        <f t="shared" si="128"/>
        <v>-0.22019356224325393</v>
      </c>
      <c r="P224" s="265">
        <f t="shared" si="129"/>
        <v>51891153.890000001</v>
      </c>
      <c r="Q224" s="265">
        <f t="shared" si="130"/>
        <v>-17787014.800000004</v>
      </c>
      <c r="R224" s="236">
        <f t="shared" si="131"/>
        <v>9.0779176686698368E-2</v>
      </c>
    </row>
    <row r="225" spans="1:18" ht="15" x14ac:dyDescent="0.25">
      <c r="A225" s="37" t="s">
        <v>13</v>
      </c>
      <c r="B225" s="264">
        <v>3687178.86</v>
      </c>
      <c r="C225" s="264">
        <v>644248.13</v>
      </c>
      <c r="D225" s="264">
        <v>2570740.88</v>
      </c>
      <c r="E225" s="32">
        <f t="shared" si="123"/>
        <v>2.9902962232889987</v>
      </c>
      <c r="F225" s="32">
        <f t="shared" si="124"/>
        <v>-0.30278921158709404</v>
      </c>
      <c r="G225" s="264">
        <f t="shared" si="125"/>
        <v>1926492.75</v>
      </c>
      <c r="H225" s="264">
        <f t="shared" si="126"/>
        <v>-1116437.98</v>
      </c>
      <c r="I225" s="32">
        <f t="shared" si="122"/>
        <v>2.4596816118385427E-2</v>
      </c>
      <c r="J225" s="260"/>
      <c r="K225" s="264">
        <v>26847380.340000004</v>
      </c>
      <c r="L225" s="264">
        <v>2019015.81</v>
      </c>
      <c r="M225" s="264">
        <v>16264702.370000001</v>
      </c>
      <c r="N225" s="236">
        <f t="shared" si="127"/>
        <v>7.0557578050862322</v>
      </c>
      <c r="O225" s="236">
        <f t="shared" si="128"/>
        <v>-0.3941791651915042</v>
      </c>
      <c r="P225" s="265">
        <f t="shared" si="129"/>
        <v>14245686.560000001</v>
      </c>
      <c r="Q225" s="265">
        <f t="shared" si="130"/>
        <v>-10582677.970000003</v>
      </c>
      <c r="R225" s="236">
        <f t="shared" si="131"/>
        <v>2.3439432622731605E-2</v>
      </c>
    </row>
    <row r="226" spans="1:18" ht="15" x14ac:dyDescent="0.25">
      <c r="A226" s="38" t="s">
        <v>14</v>
      </c>
      <c r="B226" s="276">
        <v>2120923.6800000002</v>
      </c>
      <c r="C226" s="276">
        <v>454372.74</v>
      </c>
      <c r="D226" s="276">
        <v>1242922.8400000001</v>
      </c>
      <c r="E226" s="108">
        <f t="shared" si="123"/>
        <v>1.735469649873802</v>
      </c>
      <c r="F226" s="108">
        <f t="shared" si="124"/>
        <v>-0.41397097325067356</v>
      </c>
      <c r="G226" s="276">
        <f t="shared" si="125"/>
        <v>788550.10000000009</v>
      </c>
      <c r="H226" s="276">
        <f t="shared" si="126"/>
        <v>-878000.84000000008</v>
      </c>
      <c r="I226" s="108">
        <f t="shared" si="122"/>
        <v>1.1892269961032166E-2</v>
      </c>
      <c r="J226" s="260"/>
      <c r="K226" s="276">
        <v>16636161.159999998</v>
      </c>
      <c r="L226" s="276">
        <v>2047382.0799999998</v>
      </c>
      <c r="M226" s="276">
        <v>9559030.040000001</v>
      </c>
      <c r="N226" s="277">
        <f t="shared" si="127"/>
        <v>3.6689038325469774</v>
      </c>
      <c r="O226" s="277">
        <f t="shared" si="128"/>
        <v>-0.42540650165233185</v>
      </c>
      <c r="P226" s="278">
        <f t="shared" si="129"/>
        <v>7511647.9600000009</v>
      </c>
      <c r="Q226" s="278">
        <f t="shared" si="130"/>
        <v>-7077131.1199999973</v>
      </c>
      <c r="R226" s="277">
        <f t="shared" si="131"/>
        <v>1.3775735667596321E-2</v>
      </c>
    </row>
    <row r="227" spans="1:18" ht="15" x14ac:dyDescent="0.25">
      <c r="A227" s="42" t="s">
        <v>17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4"/>
    </row>
    <row r="228" spans="1:18" ht="21" x14ac:dyDescent="0.35">
      <c r="A228" s="243" t="s">
        <v>79</v>
      </c>
      <c r="B228" s="243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</row>
    <row r="229" spans="1:18" ht="15" x14ac:dyDescent="0.25">
      <c r="A229" s="75"/>
      <c r="B229" s="11" t="s">
        <v>116</v>
      </c>
      <c r="C229" s="12"/>
      <c r="D229" s="12"/>
      <c r="E229" s="12"/>
      <c r="F229" s="12"/>
      <c r="G229" s="12"/>
      <c r="H229" s="12"/>
      <c r="I229" s="13"/>
      <c r="J229" s="244"/>
      <c r="K229" s="11" t="str">
        <f>CONCATENATE("acumulado ",B229)</f>
        <v>acumulado junio</v>
      </c>
      <c r="L229" s="12"/>
      <c r="M229" s="12"/>
      <c r="N229" s="12"/>
      <c r="O229" s="12"/>
      <c r="P229" s="12"/>
      <c r="Q229" s="12"/>
      <c r="R229" s="13"/>
    </row>
    <row r="230" spans="1:18" ht="15" x14ac:dyDescent="0.25">
      <c r="A230" s="15"/>
      <c r="B230" s="16">
        <v>2019</v>
      </c>
      <c r="C230" s="16">
        <v>2021</v>
      </c>
      <c r="D230" s="16">
        <v>2022</v>
      </c>
      <c r="E230" s="16" t="s">
        <v>4</v>
      </c>
      <c r="F230" s="16" t="s">
        <v>5</v>
      </c>
      <c r="G230" s="16" t="s">
        <v>6</v>
      </c>
      <c r="H230" s="16" t="s">
        <v>7</v>
      </c>
      <c r="I230" s="16" t="str">
        <f>CONCATENATE("cuota ",RIGHT(D230,2))</f>
        <v>cuota 22</v>
      </c>
      <c r="J230" s="245"/>
      <c r="K230" s="16">
        <v>2019</v>
      </c>
      <c r="L230" s="16">
        <v>2021</v>
      </c>
      <c r="M230" s="16">
        <v>2022</v>
      </c>
      <c r="N230" s="16" t="s">
        <v>4</v>
      </c>
      <c r="O230" s="16" t="s">
        <v>5</v>
      </c>
      <c r="P230" s="16" t="s">
        <v>6</v>
      </c>
      <c r="Q230" s="16" t="s">
        <v>7</v>
      </c>
      <c r="R230" s="16" t="str">
        <f>CONCATENATE("cuota ",RIGHT(M230,2))</f>
        <v>cuota 22</v>
      </c>
    </row>
    <row r="231" spans="1:18" ht="15" x14ac:dyDescent="0.25">
      <c r="A231" s="246" t="s">
        <v>52</v>
      </c>
      <c r="B231" s="247">
        <v>92728675.159999996</v>
      </c>
      <c r="C231" s="247">
        <v>26576630.170000002</v>
      </c>
      <c r="D231" s="247">
        <v>104515188.78</v>
      </c>
      <c r="E231" s="279">
        <f t="shared" ref="E231:E241" si="132">D231/C231-1</f>
        <v>2.9325974779894373</v>
      </c>
      <c r="F231" s="279">
        <f t="shared" ref="F231:F241" si="133">D231/B231-1</f>
        <v>0.12710753819854315</v>
      </c>
      <c r="G231" s="247">
        <f>D231-C231</f>
        <v>77938558.609999999</v>
      </c>
      <c r="H231" s="247">
        <f>D231-B231</f>
        <v>11786513.620000005</v>
      </c>
      <c r="I231" s="248">
        <f>D231/$D$231</f>
        <v>1</v>
      </c>
      <c r="J231" s="249"/>
      <c r="K231" s="247">
        <v>698642467.53999996</v>
      </c>
      <c r="L231" s="247">
        <v>102414599.43000001</v>
      </c>
      <c r="M231" s="247">
        <v>693903416.16999984</v>
      </c>
      <c r="N231" s="279">
        <f t="shared" ref="N231:N241" si="134">M231/L231-1</f>
        <v>5.7754345574947079</v>
      </c>
      <c r="O231" s="279">
        <f t="shared" ref="O231:O241" si="135">M231/K231-1</f>
        <v>-6.7832283180363495E-3</v>
      </c>
      <c r="P231" s="247">
        <f>M231-L231</f>
        <v>591488816.73999977</v>
      </c>
      <c r="Q231" s="247">
        <f>M231-K231</f>
        <v>-4739051.370000124</v>
      </c>
      <c r="R231" s="248">
        <f>M231/$M$231</f>
        <v>1</v>
      </c>
    </row>
    <row r="232" spans="1:18" ht="15" x14ac:dyDescent="0.25">
      <c r="A232" s="101" t="s">
        <v>53</v>
      </c>
      <c r="B232" s="280">
        <v>40829873.840000004</v>
      </c>
      <c r="C232" s="280">
        <v>13811598.32</v>
      </c>
      <c r="D232" s="280">
        <v>50518902.770000003</v>
      </c>
      <c r="E232" s="281">
        <f t="shared" si="132"/>
        <v>2.6577158993138168</v>
      </c>
      <c r="F232" s="281">
        <f t="shared" si="133"/>
        <v>0.23730244594848338</v>
      </c>
      <c r="G232" s="280">
        <f t="shared" ref="G232:G241" si="136">D232-C232</f>
        <v>36707304.450000003</v>
      </c>
      <c r="H232" s="280">
        <f t="shared" ref="H232:H241" si="137">D232-B232</f>
        <v>9689028.9299999997</v>
      </c>
      <c r="I232" s="103">
        <f t="shared" ref="I232:I241" si="138">D232/$D$231</f>
        <v>0.48336422064299317</v>
      </c>
      <c r="J232" s="245"/>
      <c r="K232" s="280">
        <v>313005363.78999996</v>
      </c>
      <c r="L232" s="280">
        <v>50893974.419999994</v>
      </c>
      <c r="M232" s="280">
        <v>341076461.69999999</v>
      </c>
      <c r="N232" s="281">
        <f t="shared" si="134"/>
        <v>5.7017061565143932</v>
      </c>
      <c r="O232" s="281">
        <f t="shared" si="135"/>
        <v>8.9682482019168619E-2</v>
      </c>
      <c r="P232" s="280">
        <f t="shared" ref="P232:P241" si="139">M232-L232</f>
        <v>290182487.27999997</v>
      </c>
      <c r="Q232" s="280">
        <f t="shared" ref="Q232:Q241" si="140">M232-K232</f>
        <v>28071097.910000026</v>
      </c>
      <c r="R232" s="103">
        <f t="shared" ref="R232:R241" si="141">M232/$M$231</f>
        <v>0.49153304876717807</v>
      </c>
    </row>
    <row r="233" spans="1:18" ht="15" x14ac:dyDescent="0.25">
      <c r="A233" s="104" t="s">
        <v>54</v>
      </c>
      <c r="B233" s="264">
        <v>26720765.59</v>
      </c>
      <c r="C233" s="264">
        <v>4243374.21</v>
      </c>
      <c r="D233" s="264">
        <v>25427736.440000001</v>
      </c>
      <c r="E233" s="236">
        <f t="shared" si="132"/>
        <v>4.9923389221899432</v>
      </c>
      <c r="F233" s="236">
        <f t="shared" si="133"/>
        <v>-4.8390423008085603E-2</v>
      </c>
      <c r="G233" s="264">
        <f t="shared" si="136"/>
        <v>21184362.23</v>
      </c>
      <c r="H233" s="264">
        <f t="shared" si="137"/>
        <v>-1293029.1499999985</v>
      </c>
      <c r="I233" s="32">
        <f t="shared" si="138"/>
        <v>0.24329225959228087</v>
      </c>
      <c r="J233" s="245"/>
      <c r="K233" s="264">
        <v>194171540.31</v>
      </c>
      <c r="L233" s="264">
        <v>14996431.93</v>
      </c>
      <c r="M233" s="264">
        <v>167057258.52000001</v>
      </c>
      <c r="N233" s="236">
        <f t="shared" si="134"/>
        <v>10.139800407175922</v>
      </c>
      <c r="O233" s="236">
        <f t="shared" si="135"/>
        <v>-0.13964086470505066</v>
      </c>
      <c r="P233" s="264">
        <f t="shared" si="139"/>
        <v>152060826.59</v>
      </c>
      <c r="Q233" s="264">
        <f t="shared" si="140"/>
        <v>-27114281.789999992</v>
      </c>
      <c r="R233" s="32">
        <f t="shared" si="141"/>
        <v>0.24075001596342127</v>
      </c>
    </row>
    <row r="234" spans="1:18" ht="15" x14ac:dyDescent="0.25">
      <c r="A234" s="104" t="s">
        <v>55</v>
      </c>
      <c r="B234" s="264">
        <v>600810.61</v>
      </c>
      <c r="C234" s="264">
        <v>235252.28</v>
      </c>
      <c r="D234" s="264">
        <v>521022.8</v>
      </c>
      <c r="E234" s="236">
        <f t="shared" si="132"/>
        <v>1.2147407030444084</v>
      </c>
      <c r="F234" s="236">
        <f t="shared" si="133"/>
        <v>-0.13280026795798427</v>
      </c>
      <c r="G234" s="264">
        <f t="shared" si="136"/>
        <v>285770.52</v>
      </c>
      <c r="H234" s="264">
        <f t="shared" si="137"/>
        <v>-79787.81</v>
      </c>
      <c r="I234" s="32">
        <f t="shared" si="138"/>
        <v>4.9851395388734428E-3</v>
      </c>
      <c r="J234" s="245"/>
      <c r="K234" s="264">
        <v>4424426.45</v>
      </c>
      <c r="L234" s="264">
        <v>920075.77</v>
      </c>
      <c r="M234" s="264">
        <v>3518003.8</v>
      </c>
      <c r="N234" s="236">
        <f t="shared" si="134"/>
        <v>2.8236022670176388</v>
      </c>
      <c r="O234" s="236">
        <f t="shared" si="135"/>
        <v>-0.20486783094789618</v>
      </c>
      <c r="P234" s="264">
        <f t="shared" si="139"/>
        <v>2597928.0299999998</v>
      </c>
      <c r="Q234" s="264">
        <f t="shared" si="140"/>
        <v>-906422.65000000037</v>
      </c>
      <c r="R234" s="32">
        <f t="shared" si="141"/>
        <v>5.0698753140856739E-3</v>
      </c>
    </row>
    <row r="235" spans="1:18" ht="15" x14ac:dyDescent="0.25">
      <c r="A235" s="104" t="s">
        <v>56</v>
      </c>
      <c r="B235" s="264">
        <v>10286332.67</v>
      </c>
      <c r="C235" s="264">
        <v>2086276.82</v>
      </c>
      <c r="D235" s="264">
        <v>9378882.4600000009</v>
      </c>
      <c r="E235" s="236">
        <f t="shared" si="132"/>
        <v>3.4955119905900123</v>
      </c>
      <c r="F235" s="236">
        <f t="shared" si="133"/>
        <v>-8.8219022183345208E-2</v>
      </c>
      <c r="G235" s="264">
        <f t="shared" si="136"/>
        <v>7292605.6400000006</v>
      </c>
      <c r="H235" s="264">
        <f t="shared" si="137"/>
        <v>-907450.20999999903</v>
      </c>
      <c r="I235" s="32">
        <f t="shared" si="138"/>
        <v>8.9737028363811755E-2</v>
      </c>
      <c r="J235" s="245"/>
      <c r="K235" s="264">
        <v>75443840.239999995</v>
      </c>
      <c r="L235" s="264">
        <v>6405740.3700000001</v>
      </c>
      <c r="M235" s="264">
        <v>58185875.68</v>
      </c>
      <c r="N235" s="236">
        <f t="shared" si="134"/>
        <v>8.0833958791870302</v>
      </c>
      <c r="O235" s="236">
        <f t="shared" si="135"/>
        <v>-0.22875246680311345</v>
      </c>
      <c r="P235" s="264">
        <f t="shared" si="139"/>
        <v>51780135.310000002</v>
      </c>
      <c r="Q235" s="264">
        <f t="shared" si="140"/>
        <v>-17257964.559999995</v>
      </c>
      <c r="R235" s="32">
        <f t="shared" si="141"/>
        <v>8.3852989226017888E-2</v>
      </c>
    </row>
    <row r="236" spans="1:18" ht="15" x14ac:dyDescent="0.25">
      <c r="A236" s="104" t="s">
        <v>57</v>
      </c>
      <c r="B236" s="264">
        <v>2954011.73</v>
      </c>
      <c r="C236" s="264">
        <v>2687501.02</v>
      </c>
      <c r="D236" s="264">
        <v>3366417.4</v>
      </c>
      <c r="E236" s="236">
        <f t="shared" si="132"/>
        <v>0.2526199524940087</v>
      </c>
      <c r="F236" s="236">
        <f t="shared" si="133"/>
        <v>0.13960867718016812</v>
      </c>
      <c r="G236" s="264">
        <f t="shared" si="136"/>
        <v>678916.37999999989</v>
      </c>
      <c r="H236" s="264">
        <f t="shared" si="137"/>
        <v>412405.66999999993</v>
      </c>
      <c r="I236" s="32">
        <f t="shared" si="138"/>
        <v>3.2209838964996414E-2</v>
      </c>
      <c r="J236" s="245"/>
      <c r="K236" s="264">
        <v>20713810.720000003</v>
      </c>
      <c r="L236" s="264">
        <v>6632127.1899999995</v>
      </c>
      <c r="M236" s="264">
        <v>24078048.459999997</v>
      </c>
      <c r="N236" s="236">
        <f t="shared" si="134"/>
        <v>2.630516690980409</v>
      </c>
      <c r="O236" s="236">
        <f t="shared" si="135"/>
        <v>0.16241520140722776</v>
      </c>
      <c r="P236" s="264">
        <f t="shared" si="139"/>
        <v>17445921.269999996</v>
      </c>
      <c r="Q236" s="264">
        <f t="shared" si="140"/>
        <v>3364237.7399999946</v>
      </c>
      <c r="R236" s="32">
        <f t="shared" si="141"/>
        <v>3.469942343402601E-2</v>
      </c>
    </row>
    <row r="237" spans="1:18" ht="15" x14ac:dyDescent="0.25">
      <c r="A237" s="104" t="s">
        <v>58</v>
      </c>
      <c r="B237" s="264">
        <v>1484114.1</v>
      </c>
      <c r="C237" s="264">
        <v>1151819.49</v>
      </c>
      <c r="D237" s="264">
        <v>2140027.64</v>
      </c>
      <c r="E237" s="236">
        <f t="shared" si="132"/>
        <v>0.85795400979019742</v>
      </c>
      <c r="F237" s="236">
        <f t="shared" si="133"/>
        <v>0.44195627546426519</v>
      </c>
      <c r="G237" s="264">
        <f t="shared" si="136"/>
        <v>988208.15000000014</v>
      </c>
      <c r="H237" s="264">
        <f t="shared" si="137"/>
        <v>655913.54</v>
      </c>
      <c r="I237" s="32">
        <f t="shared" si="138"/>
        <v>2.0475757303607487E-2</v>
      </c>
      <c r="J237" s="245"/>
      <c r="K237" s="264">
        <v>12072530.029999999</v>
      </c>
      <c r="L237" s="264">
        <v>5509773.8499999996</v>
      </c>
      <c r="M237" s="264">
        <v>13702694.219999999</v>
      </c>
      <c r="N237" s="236">
        <f t="shared" si="134"/>
        <v>1.4869794283843429</v>
      </c>
      <c r="O237" s="236">
        <f t="shared" si="135"/>
        <v>0.13503086643388529</v>
      </c>
      <c r="P237" s="264">
        <f t="shared" si="139"/>
        <v>8192920.3699999992</v>
      </c>
      <c r="Q237" s="264">
        <f t="shared" si="140"/>
        <v>1630164.1899999995</v>
      </c>
      <c r="R237" s="32">
        <f t="shared" si="141"/>
        <v>1.9747264389663947E-2</v>
      </c>
    </row>
    <row r="238" spans="1:18" ht="15" x14ac:dyDescent="0.25">
      <c r="A238" s="104" t="s">
        <v>59</v>
      </c>
      <c r="B238" s="264">
        <v>418622.48</v>
      </c>
      <c r="C238" s="264">
        <v>281148.38</v>
      </c>
      <c r="D238" s="264">
        <v>496521.03</v>
      </c>
      <c r="E238" s="236">
        <f t="shared" si="132"/>
        <v>0.7660462066329532</v>
      </c>
      <c r="F238" s="236">
        <f t="shared" si="133"/>
        <v>0.18608305507148115</v>
      </c>
      <c r="G238" s="264">
        <f t="shared" si="136"/>
        <v>215372.65000000002</v>
      </c>
      <c r="H238" s="264">
        <f t="shared" si="137"/>
        <v>77898.550000000047</v>
      </c>
      <c r="I238" s="32">
        <f t="shared" si="138"/>
        <v>4.7507069144290173E-3</v>
      </c>
      <c r="J238" s="245"/>
      <c r="K238" s="264">
        <v>3710293.4699999997</v>
      </c>
      <c r="L238" s="264">
        <v>1405116</v>
      </c>
      <c r="M238" s="264">
        <v>3899736.33</v>
      </c>
      <c r="N238" s="236">
        <f t="shared" si="134"/>
        <v>1.7753839042470516</v>
      </c>
      <c r="O238" s="236">
        <f t="shared" si="135"/>
        <v>5.105872662951394E-2</v>
      </c>
      <c r="P238" s="264">
        <f t="shared" si="139"/>
        <v>2494620.33</v>
      </c>
      <c r="Q238" s="264">
        <f t="shared" si="140"/>
        <v>189442.86000000034</v>
      </c>
      <c r="R238" s="32">
        <f t="shared" si="141"/>
        <v>5.6199987478438946E-3</v>
      </c>
    </row>
    <row r="239" spans="1:18" ht="15" x14ac:dyDescent="0.25">
      <c r="A239" s="104" t="s">
        <v>60</v>
      </c>
      <c r="B239" s="264">
        <v>5155272.6100000003</v>
      </c>
      <c r="C239" s="264">
        <v>708500.43</v>
      </c>
      <c r="D239" s="264">
        <v>6609056.7199999997</v>
      </c>
      <c r="E239" s="236">
        <f t="shared" si="132"/>
        <v>8.3282324754552359</v>
      </c>
      <c r="F239" s="236">
        <f t="shared" si="133"/>
        <v>0.2819994634580536</v>
      </c>
      <c r="G239" s="264">
        <f t="shared" si="136"/>
        <v>5900556.29</v>
      </c>
      <c r="H239" s="264">
        <f t="shared" si="137"/>
        <v>1453784.1099999994</v>
      </c>
      <c r="I239" s="32">
        <f t="shared" si="138"/>
        <v>6.3235370831236606E-2</v>
      </c>
      <c r="J239" s="245"/>
      <c r="K239" s="264">
        <v>35269751.190000005</v>
      </c>
      <c r="L239" s="264">
        <v>4867550.99</v>
      </c>
      <c r="M239" s="264">
        <v>38618106.219999999</v>
      </c>
      <c r="N239" s="236">
        <f t="shared" si="134"/>
        <v>6.9337856551144208</v>
      </c>
      <c r="O239" s="236">
        <f t="shared" si="135"/>
        <v>9.4935601103683043E-2</v>
      </c>
      <c r="P239" s="264">
        <f t="shared" si="139"/>
        <v>33750555.229999997</v>
      </c>
      <c r="Q239" s="264">
        <f t="shared" si="140"/>
        <v>3348355.0299999937</v>
      </c>
      <c r="R239" s="32">
        <f t="shared" si="141"/>
        <v>5.5653431471994544E-2</v>
      </c>
    </row>
    <row r="240" spans="1:18" ht="15" x14ac:dyDescent="0.25">
      <c r="A240" s="104" t="s">
        <v>61</v>
      </c>
      <c r="B240" s="264">
        <v>2967505.86</v>
      </c>
      <c r="C240" s="264">
        <v>623222.53</v>
      </c>
      <c r="D240" s="264">
        <v>4854322.93</v>
      </c>
      <c r="E240" s="236">
        <f t="shared" si="132"/>
        <v>6.7890684247246318</v>
      </c>
      <c r="F240" s="236">
        <f t="shared" si="133"/>
        <v>0.6358258952182827</v>
      </c>
      <c r="G240" s="264">
        <f t="shared" si="136"/>
        <v>4231100.3999999994</v>
      </c>
      <c r="H240" s="264">
        <f t="shared" si="137"/>
        <v>1886817.0699999998</v>
      </c>
      <c r="I240" s="32">
        <f t="shared" si="138"/>
        <v>4.6446100195237094E-2</v>
      </c>
      <c r="J240" s="245"/>
      <c r="K240" s="264">
        <v>29510732.649999999</v>
      </c>
      <c r="L240" s="264">
        <v>7319252.9699999997</v>
      </c>
      <c r="M240" s="264">
        <v>33638506.18</v>
      </c>
      <c r="N240" s="236">
        <f t="shared" si="134"/>
        <v>3.5958933675167124</v>
      </c>
      <c r="O240" s="236">
        <f t="shared" si="135"/>
        <v>0.13987363780343154</v>
      </c>
      <c r="P240" s="264">
        <f t="shared" si="139"/>
        <v>26319253.210000001</v>
      </c>
      <c r="Q240" s="264">
        <f t="shared" si="140"/>
        <v>4127773.5300000012</v>
      </c>
      <c r="R240" s="32">
        <f t="shared" si="141"/>
        <v>4.8477216563751403E-2</v>
      </c>
    </row>
    <row r="241" spans="1:18" ht="15" x14ac:dyDescent="0.25">
      <c r="A241" s="106" t="s">
        <v>62</v>
      </c>
      <c r="B241" s="276">
        <v>1311365.67</v>
      </c>
      <c r="C241" s="276">
        <v>747936.69</v>
      </c>
      <c r="D241" s="276">
        <v>1202298.6000000001</v>
      </c>
      <c r="E241" s="277">
        <f t="shared" si="132"/>
        <v>0.6074871256817207</v>
      </c>
      <c r="F241" s="277">
        <f t="shared" si="133"/>
        <v>-8.3170600310133014E-2</v>
      </c>
      <c r="G241" s="276">
        <f t="shared" si="136"/>
        <v>454361.91000000015</v>
      </c>
      <c r="H241" s="276">
        <f t="shared" si="137"/>
        <v>-109067.06999999983</v>
      </c>
      <c r="I241" s="108">
        <f t="shared" si="138"/>
        <v>1.1503577748214063E-2</v>
      </c>
      <c r="J241" s="245"/>
      <c r="K241" s="276">
        <v>10320178.67</v>
      </c>
      <c r="L241" s="276">
        <v>3464555.94</v>
      </c>
      <c r="M241" s="276">
        <v>10128725.059999999</v>
      </c>
      <c r="N241" s="277">
        <f t="shared" si="134"/>
        <v>1.9235276426219281</v>
      </c>
      <c r="O241" s="277">
        <f t="shared" si="135"/>
        <v>-1.8551385215504368E-2</v>
      </c>
      <c r="P241" s="276">
        <f t="shared" si="139"/>
        <v>6664169.1199999992</v>
      </c>
      <c r="Q241" s="276">
        <f t="shared" si="140"/>
        <v>-191453.61000000127</v>
      </c>
      <c r="R241" s="108">
        <f t="shared" si="141"/>
        <v>1.4596736122017529E-2</v>
      </c>
    </row>
    <row r="242" spans="1:18" ht="21" x14ac:dyDescent="0.35">
      <c r="A242" s="243" t="s">
        <v>80</v>
      </c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</row>
    <row r="243" spans="1:18" ht="15" x14ac:dyDescent="0.25">
      <c r="A243" s="75"/>
      <c r="B243" s="11" t="s">
        <v>116</v>
      </c>
      <c r="C243" s="12"/>
      <c r="D243" s="12"/>
      <c r="E243" s="12"/>
      <c r="F243" s="12"/>
      <c r="G243" s="12"/>
      <c r="H243" s="12"/>
      <c r="I243" s="13"/>
      <c r="J243" s="244"/>
      <c r="K243" s="11" t="str">
        <f>CONCATENATE("acumulado ",B243)</f>
        <v>acumulado junio</v>
      </c>
      <c r="L243" s="12"/>
      <c r="M243" s="12"/>
      <c r="N243" s="12"/>
      <c r="O243" s="12"/>
      <c r="P243" s="12"/>
      <c r="Q243" s="12"/>
      <c r="R243" s="13"/>
    </row>
    <row r="244" spans="1:18" ht="30" customHeight="1" x14ac:dyDescent="0.25">
      <c r="A244" s="15"/>
      <c r="B244" s="16">
        <v>2019</v>
      </c>
      <c r="C244" s="16">
        <v>2021</v>
      </c>
      <c r="D244" s="282">
        <v>2022</v>
      </c>
      <c r="E244" s="16" t="s">
        <v>4</v>
      </c>
      <c r="F244" s="16" t="s">
        <v>5</v>
      </c>
      <c r="G244" s="16" t="s">
        <v>6</v>
      </c>
      <c r="H244" s="113" t="s">
        <v>7</v>
      </c>
      <c r="I244" s="114"/>
      <c r="J244" s="245"/>
      <c r="K244" s="16">
        <v>2019</v>
      </c>
      <c r="L244" s="16">
        <v>2021</v>
      </c>
      <c r="M244" s="282">
        <v>2022</v>
      </c>
      <c r="N244" s="16" t="s">
        <v>4</v>
      </c>
      <c r="O244" s="16" t="s">
        <v>5</v>
      </c>
      <c r="P244" s="16" t="s">
        <v>6</v>
      </c>
      <c r="Q244" s="113" t="s">
        <v>7</v>
      </c>
      <c r="R244" s="114"/>
    </row>
    <row r="245" spans="1:18" ht="15" x14ac:dyDescent="0.25">
      <c r="A245" s="246" t="s">
        <v>8</v>
      </c>
      <c r="B245" s="283">
        <v>72.52</v>
      </c>
      <c r="C245" s="283">
        <v>84.78</v>
      </c>
      <c r="D245" s="283">
        <v>91.84</v>
      </c>
      <c r="E245" s="284">
        <f t="shared" ref="E245:E256" si="142">D245/C245-1</f>
        <v>8.3274357159707435E-2</v>
      </c>
      <c r="F245" s="284">
        <f t="shared" ref="F245:F256" si="143">D245/B245-1</f>
        <v>0.26640926640926654</v>
      </c>
      <c r="G245" s="285">
        <f>D245-C245</f>
        <v>7.0600000000000023</v>
      </c>
      <c r="H245" s="286">
        <f>D245-B245</f>
        <v>19.320000000000007</v>
      </c>
      <c r="I245" s="287"/>
      <c r="J245" s="288"/>
      <c r="K245" s="283">
        <v>87.569627461116937</v>
      </c>
      <c r="L245" s="283">
        <v>88.170299717778292</v>
      </c>
      <c r="M245" s="283">
        <v>103.30240145428506</v>
      </c>
      <c r="N245" s="284">
        <f t="shared" ref="N245:N256" si="144">M245/L245-1</f>
        <v>0.17162357148543972</v>
      </c>
      <c r="O245" s="284">
        <f t="shared" ref="O245:O256" si="145">M245/K245-1</f>
        <v>0.17966016813482355</v>
      </c>
      <c r="P245" s="285">
        <f>M245-L245</f>
        <v>15.132101736506769</v>
      </c>
      <c r="Q245" s="286">
        <f>M245-K245</f>
        <v>15.732773993168124</v>
      </c>
      <c r="R245" s="287"/>
    </row>
    <row r="246" spans="1:18" ht="15" x14ac:dyDescent="0.25">
      <c r="A246" s="250" t="s">
        <v>9</v>
      </c>
      <c r="B246" s="289">
        <v>79.34</v>
      </c>
      <c r="C246" s="289">
        <v>93.15</v>
      </c>
      <c r="D246" s="289">
        <v>98.25</v>
      </c>
      <c r="E246" s="290">
        <f t="shared" si="142"/>
        <v>5.4750402576489554E-2</v>
      </c>
      <c r="F246" s="290">
        <f t="shared" si="143"/>
        <v>0.23834131585581031</v>
      </c>
      <c r="G246" s="291">
        <f t="shared" ref="G246:G256" si="146">D246-C246</f>
        <v>5.0999999999999943</v>
      </c>
      <c r="H246" s="292">
        <f t="shared" ref="H246:H256" si="147">D246-B246</f>
        <v>18.909999999999997</v>
      </c>
      <c r="I246" s="293"/>
      <c r="J246" s="294"/>
      <c r="K246" s="289">
        <v>95.727194559962555</v>
      </c>
      <c r="L246" s="289">
        <v>98.469412482244451</v>
      </c>
      <c r="M246" s="289">
        <v>111.67833372916816</v>
      </c>
      <c r="N246" s="290">
        <f t="shared" si="144"/>
        <v>0.13414237897789305</v>
      </c>
      <c r="O246" s="290">
        <f t="shared" si="145"/>
        <v>0.16663121950381576</v>
      </c>
      <c r="P246" s="291">
        <f t="shared" ref="P246:P256" si="148">M246-L246</f>
        <v>13.208921246923708</v>
      </c>
      <c r="Q246" s="292">
        <f t="shared" ref="Q246:Q256" si="149">M246-K246</f>
        <v>15.951139169205604</v>
      </c>
      <c r="R246" s="293"/>
    </row>
    <row r="247" spans="1:18" ht="15" x14ac:dyDescent="0.25">
      <c r="A247" s="257" t="s">
        <v>74</v>
      </c>
      <c r="B247" s="295">
        <v>127.33</v>
      </c>
      <c r="C247" s="295">
        <v>154.31</v>
      </c>
      <c r="D247" s="295">
        <v>178.13</v>
      </c>
      <c r="E247" s="296">
        <f t="shared" si="142"/>
        <v>0.154364590758862</v>
      </c>
      <c r="F247" s="296">
        <f t="shared" si="143"/>
        <v>0.39896332364721587</v>
      </c>
      <c r="G247" s="297">
        <f t="shared" si="146"/>
        <v>23.819999999999993</v>
      </c>
      <c r="H247" s="298">
        <f t="shared" si="147"/>
        <v>50.8</v>
      </c>
      <c r="I247" s="299"/>
      <c r="J247" s="245"/>
      <c r="K247" s="295">
        <v>162.74801215393958</v>
      </c>
      <c r="L247" s="295">
        <v>164.2574717640731</v>
      </c>
      <c r="M247" s="295">
        <v>206.18625867964636</v>
      </c>
      <c r="N247" s="296">
        <f>M247/L247-1</f>
        <v>0.25526258541100999</v>
      </c>
      <c r="O247" s="296">
        <f t="shared" si="145"/>
        <v>0.26690492836631119</v>
      </c>
      <c r="P247" s="297">
        <f t="shared" si="148"/>
        <v>41.928786915573255</v>
      </c>
      <c r="Q247" s="298">
        <f t="shared" si="149"/>
        <v>43.438246525706774</v>
      </c>
      <c r="R247" s="299"/>
    </row>
    <row r="248" spans="1:18" ht="15" x14ac:dyDescent="0.25">
      <c r="A248" s="263" t="s">
        <v>75</v>
      </c>
      <c r="B248" s="300">
        <v>77.010000000000005</v>
      </c>
      <c r="C248" s="300">
        <v>81.12</v>
      </c>
      <c r="D248" s="300">
        <v>86.98</v>
      </c>
      <c r="E248" s="301">
        <f t="shared" si="142"/>
        <v>7.2238658777120213E-2</v>
      </c>
      <c r="F248" s="301">
        <f t="shared" si="143"/>
        <v>0.12946370601220614</v>
      </c>
      <c r="G248" s="302">
        <f t="shared" si="146"/>
        <v>5.8599999999999994</v>
      </c>
      <c r="H248" s="303">
        <f t="shared" si="147"/>
        <v>9.9699999999999989</v>
      </c>
      <c r="I248" s="304"/>
      <c r="J248" s="245"/>
      <c r="K248" s="300">
        <v>89.962300588957831</v>
      </c>
      <c r="L248" s="300">
        <v>85.82681184304451</v>
      </c>
      <c r="M248" s="300">
        <v>96.306912846037605</v>
      </c>
      <c r="N248" s="301">
        <f t="shared" si="144"/>
        <v>0.1221075416637698</v>
      </c>
      <c r="O248" s="301">
        <f t="shared" si="145"/>
        <v>7.0525233520523534E-2</v>
      </c>
      <c r="P248" s="302">
        <f t="shared" si="148"/>
        <v>10.480101002993095</v>
      </c>
      <c r="Q248" s="303">
        <f t="shared" si="149"/>
        <v>6.3446122570797741</v>
      </c>
      <c r="R248" s="304"/>
    </row>
    <row r="249" spans="1:18" ht="15" x14ac:dyDescent="0.25">
      <c r="A249" s="266" t="s">
        <v>76</v>
      </c>
      <c r="B249" s="300">
        <v>52.12</v>
      </c>
      <c r="C249" s="300">
        <v>43.5</v>
      </c>
      <c r="D249" s="300">
        <v>59.44</v>
      </c>
      <c r="E249" s="305">
        <f t="shared" si="142"/>
        <v>0.36643678160919535</v>
      </c>
      <c r="F249" s="305">
        <f t="shared" si="143"/>
        <v>0.14044512663085196</v>
      </c>
      <c r="G249" s="306">
        <f t="shared" si="146"/>
        <v>15.939999999999998</v>
      </c>
      <c r="H249" s="307">
        <f t="shared" si="147"/>
        <v>7.32</v>
      </c>
      <c r="I249" s="308"/>
      <c r="J249" s="245"/>
      <c r="K249" s="300">
        <v>61.334649376416579</v>
      </c>
      <c r="L249" s="300">
        <v>46.231113180142962</v>
      </c>
      <c r="M249" s="300">
        <v>64.50599035051691</v>
      </c>
      <c r="N249" s="305">
        <f t="shared" si="144"/>
        <v>0.39529390302942802</v>
      </c>
      <c r="O249" s="305">
        <f t="shared" si="145"/>
        <v>5.1705536859557366E-2</v>
      </c>
      <c r="P249" s="306">
        <f t="shared" si="148"/>
        <v>18.274877170373948</v>
      </c>
      <c r="Q249" s="307">
        <f t="shared" si="149"/>
        <v>3.1713409741003318</v>
      </c>
      <c r="R249" s="308"/>
    </row>
    <row r="250" spans="1:18" ht="15" x14ac:dyDescent="0.25">
      <c r="A250" s="266" t="s">
        <v>77</v>
      </c>
      <c r="B250" s="300">
        <v>45.55</v>
      </c>
      <c r="C250" s="300">
        <v>108.46</v>
      </c>
      <c r="D250" s="300">
        <v>48.36</v>
      </c>
      <c r="E250" s="305">
        <f t="shared" si="142"/>
        <v>-0.55412133505439787</v>
      </c>
      <c r="F250" s="305">
        <f t="shared" si="143"/>
        <v>6.1690450054884716E-2</v>
      </c>
      <c r="G250" s="306">
        <f t="shared" si="146"/>
        <v>-60.099999999999994</v>
      </c>
      <c r="H250" s="307">
        <f t="shared" si="147"/>
        <v>2.8100000000000023</v>
      </c>
      <c r="I250" s="308"/>
      <c r="J250" s="245"/>
      <c r="K250" s="300">
        <v>56.242830283212996</v>
      </c>
      <c r="L250" s="300">
        <v>114.57177466203079</v>
      </c>
      <c r="M250" s="300">
        <v>56.723490860872765</v>
      </c>
      <c r="N250" s="305">
        <f t="shared" si="144"/>
        <v>-0.50490868254246402</v>
      </c>
      <c r="O250" s="305">
        <f t="shared" si="145"/>
        <v>8.5461662444685782E-3</v>
      </c>
      <c r="P250" s="306">
        <f t="shared" si="148"/>
        <v>-57.848283801158026</v>
      </c>
      <c r="Q250" s="307">
        <f t="shared" si="149"/>
        <v>0.48066057765976922</v>
      </c>
      <c r="R250" s="308"/>
    </row>
    <row r="251" spans="1:18" ht="15" x14ac:dyDescent="0.25">
      <c r="A251" s="267" t="s">
        <v>78</v>
      </c>
      <c r="B251" s="309">
        <v>43.18</v>
      </c>
      <c r="C251" s="309">
        <v>39.51</v>
      </c>
      <c r="D251" s="309">
        <v>50.03</v>
      </c>
      <c r="E251" s="310">
        <f t="shared" si="142"/>
        <v>0.26626170589724141</v>
      </c>
      <c r="F251" s="310">
        <f t="shared" si="143"/>
        <v>0.15863825845298751</v>
      </c>
      <c r="G251" s="311">
        <f t="shared" si="146"/>
        <v>10.520000000000003</v>
      </c>
      <c r="H251" s="312">
        <f t="shared" si="147"/>
        <v>6.8500000000000014</v>
      </c>
      <c r="I251" s="313"/>
      <c r="J251" s="245"/>
      <c r="K251" s="309">
        <v>43.957426596950675</v>
      </c>
      <c r="L251" s="309">
        <v>37.648596454948553</v>
      </c>
      <c r="M251" s="309">
        <v>46.720338463069837</v>
      </c>
      <c r="N251" s="310">
        <f t="shared" si="144"/>
        <v>0.24095830555003039</v>
      </c>
      <c r="O251" s="310">
        <f t="shared" si="145"/>
        <v>6.2854267868147407E-2</v>
      </c>
      <c r="P251" s="311">
        <f t="shared" si="148"/>
        <v>9.0717420081212836</v>
      </c>
      <c r="Q251" s="312">
        <f t="shared" si="149"/>
        <v>2.7629118661191612</v>
      </c>
      <c r="R251" s="313"/>
    </row>
    <row r="252" spans="1:18" ht="15" x14ac:dyDescent="0.25">
      <c r="A252" s="250" t="s">
        <v>15</v>
      </c>
      <c r="B252" s="289">
        <v>53.24</v>
      </c>
      <c r="C252" s="289">
        <v>57.93</v>
      </c>
      <c r="D252" s="289">
        <v>65.13</v>
      </c>
      <c r="E252" s="290">
        <f t="shared" si="142"/>
        <v>0.12428793371310198</v>
      </c>
      <c r="F252" s="290">
        <f t="shared" si="143"/>
        <v>0.22332832456799379</v>
      </c>
      <c r="G252" s="291">
        <f t="shared" si="146"/>
        <v>7.1999999999999957</v>
      </c>
      <c r="H252" s="292">
        <f t="shared" si="147"/>
        <v>11.889999999999993</v>
      </c>
      <c r="I252" s="293"/>
      <c r="J252" s="294"/>
      <c r="K252" s="289">
        <v>64.382090449978875</v>
      </c>
      <c r="L252" s="289">
        <v>57.867782046311781</v>
      </c>
      <c r="M252" s="289">
        <v>71.124464336505426</v>
      </c>
      <c r="N252" s="290">
        <f t="shared" si="144"/>
        <v>0.22908571611720441</v>
      </c>
      <c r="O252" s="290">
        <f t="shared" si="145"/>
        <v>0.10472437038627969</v>
      </c>
      <c r="P252" s="291">
        <f t="shared" si="148"/>
        <v>13.256682290193645</v>
      </c>
      <c r="Q252" s="292">
        <f t="shared" si="149"/>
        <v>6.7423738865265506</v>
      </c>
      <c r="R252" s="293"/>
    </row>
    <row r="253" spans="1:18" ht="15" x14ac:dyDescent="0.25">
      <c r="A253" s="36" t="s">
        <v>16</v>
      </c>
      <c r="B253" s="314">
        <v>80.709999999999994</v>
      </c>
      <c r="C253" s="314">
        <v>77.290000000000006</v>
      </c>
      <c r="D253" s="314">
        <v>126.3</v>
      </c>
      <c r="E253" s="315">
        <f t="shared" si="142"/>
        <v>0.63410531763488143</v>
      </c>
      <c r="F253" s="315">
        <f t="shared" si="143"/>
        <v>0.56486185107173847</v>
      </c>
      <c r="G253" s="316">
        <f t="shared" si="146"/>
        <v>49.009999999999991</v>
      </c>
      <c r="H253" s="317">
        <f t="shared" si="147"/>
        <v>45.59</v>
      </c>
      <c r="I253" s="318"/>
      <c r="J253" s="245"/>
      <c r="K253" s="314">
        <v>99.491293200942664</v>
      </c>
      <c r="L253" s="314">
        <v>83.597900847295463</v>
      </c>
      <c r="M253" s="314">
        <v>116.73474123050093</v>
      </c>
      <c r="N253" s="315">
        <f t="shared" si="144"/>
        <v>0.39638364178228636</v>
      </c>
      <c r="O253" s="315">
        <f t="shared" si="145"/>
        <v>0.17331615134132039</v>
      </c>
      <c r="P253" s="316">
        <f t="shared" si="148"/>
        <v>33.136840383205467</v>
      </c>
      <c r="Q253" s="317">
        <f t="shared" si="149"/>
        <v>17.243448029558266</v>
      </c>
      <c r="R253" s="318"/>
    </row>
    <row r="254" spans="1:18" ht="15" x14ac:dyDescent="0.25">
      <c r="A254" s="37" t="s">
        <v>12</v>
      </c>
      <c r="B254" s="300">
        <v>53.11</v>
      </c>
      <c r="C254" s="300">
        <v>57.41</v>
      </c>
      <c r="D254" s="300">
        <v>63.51</v>
      </c>
      <c r="E254" s="319">
        <f t="shared" si="142"/>
        <v>0.10625326598153628</v>
      </c>
      <c r="F254" s="319">
        <f t="shared" si="143"/>
        <v>0.19581999623423085</v>
      </c>
      <c r="G254" s="320">
        <f t="shared" si="146"/>
        <v>6.1000000000000014</v>
      </c>
      <c r="H254" s="321">
        <f t="shared" si="147"/>
        <v>10.399999999999999</v>
      </c>
      <c r="I254" s="322"/>
      <c r="J254" s="245"/>
      <c r="K254" s="300">
        <v>67.178615337046992</v>
      </c>
      <c r="L254" s="300">
        <v>57.743518757866568</v>
      </c>
      <c r="M254" s="300">
        <v>73.513886053699096</v>
      </c>
      <c r="N254" s="319">
        <f t="shared" si="144"/>
        <v>0.27311060418679611</v>
      </c>
      <c r="O254" s="319">
        <f t="shared" si="145"/>
        <v>9.4304871942759272E-2</v>
      </c>
      <c r="P254" s="320">
        <f t="shared" si="148"/>
        <v>15.770367295832528</v>
      </c>
      <c r="Q254" s="321">
        <f t="shared" si="149"/>
        <v>6.3352707166521043</v>
      </c>
      <c r="R254" s="322"/>
    </row>
    <row r="255" spans="1:18" ht="15" x14ac:dyDescent="0.25">
      <c r="A255" s="37" t="s">
        <v>13</v>
      </c>
      <c r="B255" s="300">
        <v>42.88</v>
      </c>
      <c r="C255" s="300">
        <v>46.26</v>
      </c>
      <c r="D255" s="300">
        <v>49.63</v>
      </c>
      <c r="E255" s="319">
        <f t="shared" si="142"/>
        <v>7.2849113705145019E-2</v>
      </c>
      <c r="F255" s="319">
        <f t="shared" si="143"/>
        <v>0.15741604477611948</v>
      </c>
      <c r="G255" s="320">
        <f t="shared" si="146"/>
        <v>3.3700000000000045</v>
      </c>
      <c r="H255" s="321">
        <f t="shared" si="147"/>
        <v>6.75</v>
      </c>
      <c r="I255" s="322"/>
      <c r="J255" s="245"/>
      <c r="K255" s="300">
        <v>49.396028440916886</v>
      </c>
      <c r="L255" s="300">
        <v>40.85462943677112</v>
      </c>
      <c r="M255" s="300">
        <v>50.451558559470705</v>
      </c>
      <c r="N255" s="319">
        <f t="shared" si="144"/>
        <v>0.23490432430802777</v>
      </c>
      <c r="O255" s="319">
        <f t="shared" si="145"/>
        <v>2.1368724406990447E-2</v>
      </c>
      <c r="P255" s="320">
        <f t="shared" si="148"/>
        <v>9.596929122699585</v>
      </c>
      <c r="Q255" s="321">
        <f t="shared" si="149"/>
        <v>1.0555301185538184</v>
      </c>
      <c r="R255" s="322"/>
    </row>
    <row r="256" spans="1:18" ht="15" x14ac:dyDescent="0.25">
      <c r="A256" s="38" t="s">
        <v>14</v>
      </c>
      <c r="B256" s="323">
        <v>68.42</v>
      </c>
      <c r="C256" s="323">
        <v>69.900000000000006</v>
      </c>
      <c r="D256" s="323">
        <v>75.650000000000006</v>
      </c>
      <c r="E256" s="324">
        <f t="shared" si="142"/>
        <v>8.2260371959942846E-2</v>
      </c>
      <c r="F256" s="324">
        <f t="shared" si="143"/>
        <v>0.10567085647471508</v>
      </c>
      <c r="G256" s="325">
        <f t="shared" si="146"/>
        <v>5.75</v>
      </c>
      <c r="H256" s="326">
        <f t="shared" si="147"/>
        <v>7.230000000000004</v>
      </c>
      <c r="I256" s="327"/>
      <c r="J256" s="245"/>
      <c r="K256" s="323">
        <v>70.550470974681517</v>
      </c>
      <c r="L256" s="323">
        <v>67.2306484816649</v>
      </c>
      <c r="M256" s="323">
        <v>77.354757244082109</v>
      </c>
      <c r="N256" s="324">
        <f t="shared" si="144"/>
        <v>0.15058770056603343</v>
      </c>
      <c r="O256" s="324">
        <f t="shared" si="145"/>
        <v>9.6445653379726437E-2</v>
      </c>
      <c r="P256" s="325">
        <f t="shared" si="148"/>
        <v>10.124108762417208</v>
      </c>
      <c r="Q256" s="326">
        <f t="shared" si="149"/>
        <v>6.8042862694005919</v>
      </c>
      <c r="R256" s="327"/>
    </row>
    <row r="257" spans="1:18" ht="15" x14ac:dyDescent="0.25">
      <c r="A257" s="42" t="s">
        <v>17</v>
      </c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4"/>
    </row>
    <row r="258" spans="1:18" ht="21" x14ac:dyDescent="0.35">
      <c r="A258" s="243" t="s">
        <v>81</v>
      </c>
      <c r="B258" s="243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</row>
    <row r="259" spans="1:18" ht="15" x14ac:dyDescent="0.25">
      <c r="A259" s="75"/>
      <c r="B259" s="11" t="s">
        <v>116</v>
      </c>
      <c r="C259" s="12"/>
      <c r="D259" s="12"/>
      <c r="E259" s="12"/>
      <c r="F259" s="12"/>
      <c r="G259" s="12"/>
      <c r="H259" s="12"/>
      <c r="I259" s="13"/>
      <c r="J259" s="244"/>
      <c r="K259" s="11" t="str">
        <f>CONCATENATE("acumulado ",B259)</f>
        <v>acumulado junio</v>
      </c>
      <c r="L259" s="12"/>
      <c r="M259" s="12"/>
      <c r="N259" s="12"/>
      <c r="O259" s="12"/>
      <c r="P259" s="12"/>
      <c r="Q259" s="12"/>
      <c r="R259" s="13"/>
    </row>
    <row r="260" spans="1:18" ht="30" customHeight="1" x14ac:dyDescent="0.25">
      <c r="A260" s="15"/>
      <c r="B260" s="16">
        <v>2019</v>
      </c>
      <c r="C260" s="16">
        <v>2021</v>
      </c>
      <c r="D260" s="328">
        <v>2022</v>
      </c>
      <c r="E260" s="16" t="s">
        <v>4</v>
      </c>
      <c r="F260" s="16" t="s">
        <v>5</v>
      </c>
      <c r="G260" s="16" t="s">
        <v>6</v>
      </c>
      <c r="H260" s="113" t="s">
        <v>7</v>
      </c>
      <c r="I260" s="114"/>
      <c r="J260" s="245"/>
      <c r="K260" s="16">
        <v>2019</v>
      </c>
      <c r="L260" s="16">
        <v>2021</v>
      </c>
      <c r="M260" s="328">
        <v>2022</v>
      </c>
      <c r="N260" s="16" t="s">
        <v>4</v>
      </c>
      <c r="O260" s="16" t="s">
        <v>5</v>
      </c>
      <c r="P260" s="16" t="s">
        <v>6</v>
      </c>
      <c r="Q260" s="113" t="s">
        <v>7</v>
      </c>
      <c r="R260" s="114"/>
    </row>
    <row r="261" spans="1:18" ht="15" x14ac:dyDescent="0.25">
      <c r="A261" s="246" t="s">
        <v>52</v>
      </c>
      <c r="B261" s="283">
        <v>72.52</v>
      </c>
      <c r="C261" s="283">
        <v>84.78</v>
      </c>
      <c r="D261" s="283">
        <v>91.84</v>
      </c>
      <c r="E261" s="329">
        <f t="shared" ref="E261:E271" si="150">D261/C261-1</f>
        <v>8.3274357159707435E-2</v>
      </c>
      <c r="F261" s="329">
        <f t="shared" ref="F261:F271" si="151">D261/B261-1</f>
        <v>0.26640926640926654</v>
      </c>
      <c r="G261" s="330">
        <f>D261-C261</f>
        <v>7.0600000000000023</v>
      </c>
      <c r="H261" s="331">
        <f>D261-B261</f>
        <v>19.320000000000007</v>
      </c>
      <c r="I261" s="332"/>
      <c r="J261" s="288"/>
      <c r="K261" s="283">
        <v>87.569627461116937</v>
      </c>
      <c r="L261" s="283">
        <v>88.170299717778292</v>
      </c>
      <c r="M261" s="283">
        <v>103.30240145428506</v>
      </c>
      <c r="N261" s="329">
        <f t="shared" ref="N261:N271" si="152">M261/L261-1</f>
        <v>0.17162357148543972</v>
      </c>
      <c r="O261" s="329">
        <f t="shared" ref="O261:O271" si="153">M261/K261-1</f>
        <v>0.17966016813482355</v>
      </c>
      <c r="P261" s="330">
        <f>M261-L261</f>
        <v>15.132101736506769</v>
      </c>
      <c r="Q261" s="331">
        <f>M261-K261</f>
        <v>15.732773993168124</v>
      </c>
      <c r="R261" s="332"/>
    </row>
    <row r="262" spans="1:18" ht="15" x14ac:dyDescent="0.25">
      <c r="A262" s="101" t="s">
        <v>53</v>
      </c>
      <c r="B262" s="333">
        <v>87.62</v>
      </c>
      <c r="C262" s="333">
        <v>109.86</v>
      </c>
      <c r="D262" s="333">
        <v>108.9</v>
      </c>
      <c r="E262" s="334">
        <f t="shared" si="150"/>
        <v>-8.7383943200436409E-3</v>
      </c>
      <c r="F262" s="335">
        <f t="shared" si="151"/>
        <v>0.24286692535950705</v>
      </c>
      <c r="G262" s="336">
        <f t="shared" ref="G262:G271" si="154">D262-C262</f>
        <v>-0.95999999999999375</v>
      </c>
      <c r="H262" s="337">
        <f t="shared" ref="H262:H271" si="155">D262-B262</f>
        <v>21.28</v>
      </c>
      <c r="I262" s="338"/>
      <c r="J262" s="245"/>
      <c r="K262" s="333">
        <v>107.29581206584537</v>
      </c>
      <c r="L262" s="333">
        <v>116.79915879756358</v>
      </c>
      <c r="M262" s="333">
        <v>128.16968230621981</v>
      </c>
      <c r="N262" s="334">
        <f t="shared" si="152"/>
        <v>9.735107363541573E-2</v>
      </c>
      <c r="O262" s="335">
        <f t="shared" si="153"/>
        <v>0.19454506041265196</v>
      </c>
      <c r="P262" s="336">
        <f t="shared" ref="P262:P271" si="156">M262-L262</f>
        <v>11.370523508656234</v>
      </c>
      <c r="Q262" s="337">
        <f t="shared" ref="Q262:Q271" si="157">M262-K262</f>
        <v>20.873870240374444</v>
      </c>
      <c r="R262" s="338"/>
    </row>
    <row r="263" spans="1:18" ht="15" x14ac:dyDescent="0.25">
      <c r="A263" s="104" t="s">
        <v>54</v>
      </c>
      <c r="B263" s="300">
        <v>71.63</v>
      </c>
      <c r="C263" s="300">
        <v>75.25</v>
      </c>
      <c r="D263" s="300">
        <v>82.37</v>
      </c>
      <c r="E263" s="339">
        <f t="shared" si="150"/>
        <v>9.4617940199335671E-2</v>
      </c>
      <c r="F263" s="339">
        <f t="shared" si="151"/>
        <v>0.14993717716040789</v>
      </c>
      <c r="G263" s="320">
        <f t="shared" si="154"/>
        <v>7.1200000000000045</v>
      </c>
      <c r="H263" s="321">
        <f t="shared" si="155"/>
        <v>10.740000000000009</v>
      </c>
      <c r="I263" s="322"/>
      <c r="J263" s="245"/>
      <c r="K263" s="300">
        <v>84.775905397461912</v>
      </c>
      <c r="L263" s="300">
        <v>70.363907918346456</v>
      </c>
      <c r="M263" s="300">
        <v>90.186274774165184</v>
      </c>
      <c r="N263" s="339">
        <f t="shared" si="152"/>
        <v>0.28171213683613949</v>
      </c>
      <c r="O263" s="339">
        <f t="shared" si="153"/>
        <v>6.38196590332758E-2</v>
      </c>
      <c r="P263" s="320">
        <f t="shared" si="156"/>
        <v>19.822366855818728</v>
      </c>
      <c r="Q263" s="321">
        <f t="shared" si="157"/>
        <v>5.4103693767032723</v>
      </c>
      <c r="R263" s="322"/>
    </row>
    <row r="264" spans="1:18" ht="15" x14ac:dyDescent="0.25">
      <c r="A264" s="104" t="s">
        <v>55</v>
      </c>
      <c r="B264" s="300">
        <v>59.25</v>
      </c>
      <c r="C264" s="300">
        <v>55.36</v>
      </c>
      <c r="D264" s="300">
        <v>70.209999999999994</v>
      </c>
      <c r="E264" s="339">
        <f t="shared" si="150"/>
        <v>0.26824421965317913</v>
      </c>
      <c r="F264" s="339">
        <f t="shared" si="151"/>
        <v>0.18497890295358643</v>
      </c>
      <c r="G264" s="320">
        <f t="shared" si="154"/>
        <v>14.849999999999994</v>
      </c>
      <c r="H264" s="321">
        <f t="shared" si="155"/>
        <v>10.959999999999994</v>
      </c>
      <c r="I264" s="322"/>
      <c r="J264" s="245"/>
      <c r="K264" s="300">
        <v>67.428184473784611</v>
      </c>
      <c r="L264" s="300">
        <v>54.631535318542063</v>
      </c>
      <c r="M264" s="300">
        <v>69.221944341059569</v>
      </c>
      <c r="N264" s="339">
        <f t="shared" si="152"/>
        <v>0.26706935723926994</v>
      </c>
      <c r="O264" s="339">
        <f t="shared" si="153"/>
        <v>2.660252357784243E-2</v>
      </c>
      <c r="P264" s="320">
        <f t="shared" si="156"/>
        <v>14.590409022517505</v>
      </c>
      <c r="Q264" s="321">
        <f t="shared" si="157"/>
        <v>1.7937598672749573</v>
      </c>
      <c r="R264" s="322"/>
    </row>
    <row r="265" spans="1:18" ht="15" x14ac:dyDescent="0.25">
      <c r="A265" s="104" t="s">
        <v>56</v>
      </c>
      <c r="B265" s="300">
        <v>43.86</v>
      </c>
      <c r="C265" s="300">
        <v>34.49</v>
      </c>
      <c r="D265" s="300">
        <v>49.5</v>
      </c>
      <c r="E265" s="339">
        <f t="shared" si="150"/>
        <v>0.43519860829225854</v>
      </c>
      <c r="F265" s="339">
        <f t="shared" si="151"/>
        <v>0.12859097127222974</v>
      </c>
      <c r="G265" s="320">
        <f t="shared" si="154"/>
        <v>15.009999999999998</v>
      </c>
      <c r="H265" s="321">
        <f t="shared" si="155"/>
        <v>5.6400000000000006</v>
      </c>
      <c r="I265" s="322"/>
      <c r="J265" s="245"/>
      <c r="K265" s="300">
        <v>51.858596729937211</v>
      </c>
      <c r="L265" s="300">
        <v>34.941746042323949</v>
      </c>
      <c r="M265" s="300">
        <v>54.947261397466839</v>
      </c>
      <c r="N265" s="339">
        <f t="shared" si="152"/>
        <v>0.57253908636708584</v>
      </c>
      <c r="O265" s="339">
        <f t="shared" si="153"/>
        <v>5.9559356833629673E-2</v>
      </c>
      <c r="P265" s="320">
        <f t="shared" si="156"/>
        <v>20.00551535514289</v>
      </c>
      <c r="Q265" s="321">
        <f t="shared" si="157"/>
        <v>3.0886646675296276</v>
      </c>
      <c r="R265" s="322"/>
    </row>
    <row r="266" spans="1:18" ht="15" x14ac:dyDescent="0.25">
      <c r="A266" s="104" t="s">
        <v>57</v>
      </c>
      <c r="B266" s="300">
        <v>74.88</v>
      </c>
      <c r="C266" s="300">
        <v>136.28</v>
      </c>
      <c r="D266" s="300">
        <v>113</v>
      </c>
      <c r="E266" s="339">
        <f t="shared" si="150"/>
        <v>-0.17082477252715</v>
      </c>
      <c r="F266" s="339">
        <f t="shared" si="151"/>
        <v>0.50908119658119677</v>
      </c>
      <c r="G266" s="320">
        <f t="shared" si="154"/>
        <v>-23.28</v>
      </c>
      <c r="H266" s="321">
        <f t="shared" si="155"/>
        <v>38.120000000000005</v>
      </c>
      <c r="I266" s="322"/>
      <c r="J266" s="245"/>
      <c r="K266" s="300">
        <v>84.448590225414748</v>
      </c>
      <c r="L266" s="300">
        <v>117.80732128979786</v>
      </c>
      <c r="M266" s="300">
        <v>117.98676505151546</v>
      </c>
      <c r="N266" s="339">
        <f t="shared" si="152"/>
        <v>1.5231970284443896E-3</v>
      </c>
      <c r="O266" s="339">
        <f t="shared" si="153"/>
        <v>0.39714309897392952</v>
      </c>
      <c r="P266" s="320">
        <f t="shared" si="156"/>
        <v>0.17944376171760723</v>
      </c>
      <c r="Q266" s="321">
        <f t="shared" si="157"/>
        <v>33.538174826100715</v>
      </c>
      <c r="R266" s="322"/>
    </row>
    <row r="267" spans="1:18" ht="15" x14ac:dyDescent="0.25">
      <c r="A267" s="104" t="s">
        <v>58</v>
      </c>
      <c r="B267" s="300">
        <v>59.29</v>
      </c>
      <c r="C267" s="300">
        <v>62.32</v>
      </c>
      <c r="D267" s="300">
        <v>77.150000000000006</v>
      </c>
      <c r="E267" s="339">
        <f t="shared" si="150"/>
        <v>0.23796534017971771</v>
      </c>
      <c r="F267" s="339">
        <f t="shared" si="151"/>
        <v>0.30123123629617155</v>
      </c>
      <c r="G267" s="320">
        <f t="shared" si="154"/>
        <v>14.830000000000005</v>
      </c>
      <c r="H267" s="321">
        <f t="shared" si="155"/>
        <v>17.860000000000007</v>
      </c>
      <c r="I267" s="322"/>
      <c r="J267" s="245"/>
      <c r="K267" s="300">
        <v>64.842232430298537</v>
      </c>
      <c r="L267" s="300">
        <v>63.166917693507564</v>
      </c>
      <c r="M267" s="300">
        <v>75.975371857455698</v>
      </c>
      <c r="N267" s="339">
        <f t="shared" si="152"/>
        <v>0.20277155561232352</v>
      </c>
      <c r="O267" s="339">
        <f t="shared" si="153"/>
        <v>0.17169580703632636</v>
      </c>
      <c r="P267" s="320">
        <f t="shared" si="156"/>
        <v>12.808454163948134</v>
      </c>
      <c r="Q267" s="321">
        <f t="shared" si="157"/>
        <v>11.133139427157161</v>
      </c>
      <c r="R267" s="322"/>
    </row>
    <row r="268" spans="1:18" ht="15" x14ac:dyDescent="0.25">
      <c r="A268" s="104" t="s">
        <v>59</v>
      </c>
      <c r="B268" s="300">
        <v>76.19</v>
      </c>
      <c r="C268" s="300">
        <v>78.02</v>
      </c>
      <c r="D268" s="300">
        <v>80.44</v>
      </c>
      <c r="E268" s="339">
        <f t="shared" si="150"/>
        <v>3.101768777236602E-2</v>
      </c>
      <c r="F268" s="339">
        <f t="shared" si="151"/>
        <v>5.5781598634991436E-2</v>
      </c>
      <c r="G268" s="320">
        <f t="shared" si="154"/>
        <v>2.4200000000000017</v>
      </c>
      <c r="H268" s="321">
        <f t="shared" si="155"/>
        <v>4.25</v>
      </c>
      <c r="I268" s="322"/>
      <c r="J268" s="245"/>
      <c r="K268" s="300">
        <v>82.819719669234942</v>
      </c>
      <c r="L268" s="300">
        <v>80.078959658119729</v>
      </c>
      <c r="M268" s="300">
        <v>88.111465548707429</v>
      </c>
      <c r="N268" s="339">
        <f t="shared" si="152"/>
        <v>0.10030732073544413</v>
      </c>
      <c r="O268" s="339">
        <f t="shared" si="153"/>
        <v>6.3894757198003527E-2</v>
      </c>
      <c r="P268" s="320">
        <f t="shared" si="156"/>
        <v>8.0325058905877</v>
      </c>
      <c r="Q268" s="321">
        <f t="shared" si="157"/>
        <v>5.2917458794724865</v>
      </c>
      <c r="R268" s="322"/>
    </row>
    <row r="269" spans="1:18" ht="15" x14ac:dyDescent="0.25">
      <c r="A269" s="104" t="s">
        <v>60</v>
      </c>
      <c r="B269" s="300">
        <v>80.650000000000006</v>
      </c>
      <c r="C269" s="300">
        <v>76.55</v>
      </c>
      <c r="D269" s="300">
        <v>110.79</v>
      </c>
      <c r="E269" s="339">
        <f t="shared" si="150"/>
        <v>0.4472893533638147</v>
      </c>
      <c r="F269" s="339">
        <f t="shared" si="151"/>
        <v>0.37371357718536879</v>
      </c>
      <c r="G269" s="320">
        <f t="shared" si="154"/>
        <v>34.240000000000009</v>
      </c>
      <c r="H269" s="321">
        <f t="shared" si="155"/>
        <v>30.14</v>
      </c>
      <c r="I269" s="322"/>
      <c r="J269" s="245"/>
      <c r="K269" s="300">
        <v>93.850122940669479</v>
      </c>
      <c r="L269" s="300">
        <v>83.489503844316275</v>
      </c>
      <c r="M269" s="300">
        <v>108.93353016005922</v>
      </c>
      <c r="N269" s="339">
        <f t="shared" si="152"/>
        <v>0.30475718676192742</v>
      </c>
      <c r="O269" s="339">
        <f t="shared" si="153"/>
        <v>0.16071803367721982</v>
      </c>
      <c r="P269" s="320">
        <f t="shared" si="156"/>
        <v>25.444026315742946</v>
      </c>
      <c r="Q269" s="326">
        <f t="shared" si="157"/>
        <v>15.083407219389741</v>
      </c>
      <c r="R269" s="327"/>
    </row>
    <row r="270" spans="1:18" ht="15" x14ac:dyDescent="0.25">
      <c r="A270" s="104" t="s">
        <v>61</v>
      </c>
      <c r="B270" s="300">
        <v>98.54</v>
      </c>
      <c r="C270" s="300">
        <v>139.72999999999999</v>
      </c>
      <c r="D270" s="300">
        <v>207.23</v>
      </c>
      <c r="E270" s="339">
        <f t="shared" si="150"/>
        <v>0.48307450082301595</v>
      </c>
      <c r="F270" s="339">
        <f t="shared" si="151"/>
        <v>1.103003856302009</v>
      </c>
      <c r="G270" s="320">
        <f t="shared" si="154"/>
        <v>67.5</v>
      </c>
      <c r="H270" s="321">
        <f t="shared" si="155"/>
        <v>108.68999999999998</v>
      </c>
      <c r="I270" s="322"/>
      <c r="J270" s="245"/>
      <c r="K270" s="300">
        <v>146.16125725840433</v>
      </c>
      <c r="L270" s="300">
        <v>153.11230813629467</v>
      </c>
      <c r="M270" s="300">
        <v>231.92065189955579</v>
      </c>
      <c r="N270" s="339">
        <f t="shared" si="152"/>
        <v>0.51470939679851857</v>
      </c>
      <c r="O270" s="339">
        <f t="shared" si="153"/>
        <v>0.58674505303094104</v>
      </c>
      <c r="P270" s="320">
        <f t="shared" si="156"/>
        <v>78.808343763261121</v>
      </c>
      <c r="Q270" s="321">
        <f t="shared" si="157"/>
        <v>85.759394641151459</v>
      </c>
      <c r="R270" s="322"/>
    </row>
    <row r="271" spans="1:18" ht="15" x14ac:dyDescent="0.25">
      <c r="A271" s="104" t="s">
        <v>82</v>
      </c>
      <c r="B271" s="323">
        <v>42.46</v>
      </c>
      <c r="C271" s="323">
        <v>67.430000000000007</v>
      </c>
      <c r="D271" s="323">
        <v>55.3</v>
      </c>
      <c r="E271" s="339">
        <f t="shared" si="150"/>
        <v>-0.17989025656236113</v>
      </c>
      <c r="F271" s="339">
        <f t="shared" si="151"/>
        <v>0.30240226095148359</v>
      </c>
      <c r="G271" s="320">
        <f t="shared" si="154"/>
        <v>-12.13000000000001</v>
      </c>
      <c r="H271" s="321">
        <f t="shared" si="155"/>
        <v>12.839999999999996</v>
      </c>
      <c r="I271" s="322"/>
      <c r="J271" s="245"/>
      <c r="K271" s="323">
        <v>52.629658072616273</v>
      </c>
      <c r="L271" s="323">
        <v>76.390027281650575</v>
      </c>
      <c r="M271" s="323">
        <v>61.121190501437418</v>
      </c>
      <c r="N271" s="339">
        <f t="shared" si="152"/>
        <v>-0.19987997548314584</v>
      </c>
      <c r="O271" s="339">
        <f t="shared" si="153"/>
        <v>0.16134500469497404</v>
      </c>
      <c r="P271" s="320">
        <f t="shared" si="156"/>
        <v>-15.268836780213157</v>
      </c>
      <c r="Q271" s="321">
        <f t="shared" si="157"/>
        <v>8.4915324288211451</v>
      </c>
      <c r="R271" s="322"/>
    </row>
    <row r="272" spans="1:18" ht="15" x14ac:dyDescent="0.25">
      <c r="A272" s="42" t="s">
        <v>17</v>
      </c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4"/>
    </row>
    <row r="273" spans="1:18" ht="21" x14ac:dyDescent="0.35">
      <c r="A273" s="243" t="s">
        <v>83</v>
      </c>
      <c r="B273" s="243"/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</row>
    <row r="274" spans="1:18" ht="15" x14ac:dyDescent="0.25">
      <c r="A274" s="75"/>
      <c r="B274" s="11" t="s">
        <v>116</v>
      </c>
      <c r="C274" s="12"/>
      <c r="D274" s="12"/>
      <c r="E274" s="12"/>
      <c r="F274" s="12"/>
      <c r="G274" s="12"/>
      <c r="H274" s="12"/>
      <c r="I274" s="13"/>
      <c r="J274" s="244"/>
      <c r="K274" s="11" t="str">
        <f>CONCATENATE("acumulado ",B274)</f>
        <v>acumulado junio</v>
      </c>
      <c r="L274" s="12"/>
      <c r="M274" s="12"/>
      <c r="N274" s="12"/>
      <c r="O274" s="12"/>
      <c r="P274" s="12"/>
      <c r="Q274" s="12"/>
      <c r="R274" s="13"/>
    </row>
    <row r="275" spans="1:18" ht="15" x14ac:dyDescent="0.25">
      <c r="A275" s="15"/>
      <c r="B275" s="16">
        <v>2019</v>
      </c>
      <c r="C275" s="16">
        <v>2021</v>
      </c>
      <c r="D275" s="328">
        <v>2022</v>
      </c>
      <c r="E275" s="16" t="s">
        <v>4</v>
      </c>
      <c r="F275" s="16" t="s">
        <v>5</v>
      </c>
      <c r="G275" s="16" t="s">
        <v>6</v>
      </c>
      <c r="H275" s="113" t="s">
        <v>7</v>
      </c>
      <c r="I275" s="114"/>
      <c r="J275" s="245"/>
      <c r="K275" s="16">
        <v>2019</v>
      </c>
      <c r="L275" s="16">
        <v>2021</v>
      </c>
      <c r="M275" s="328">
        <v>2022</v>
      </c>
      <c r="N275" s="16" t="s">
        <v>4</v>
      </c>
      <c r="O275" s="16" t="s">
        <v>5</v>
      </c>
      <c r="P275" s="16" t="s">
        <v>6</v>
      </c>
      <c r="Q275" s="113" t="s">
        <v>7</v>
      </c>
      <c r="R275" s="114"/>
    </row>
    <row r="276" spans="1:18" ht="15" x14ac:dyDescent="0.25">
      <c r="A276" s="246" t="s">
        <v>8</v>
      </c>
      <c r="B276" s="283">
        <v>56.8</v>
      </c>
      <c r="C276" s="283">
        <v>28.85</v>
      </c>
      <c r="D276" s="283">
        <v>66.599999999999994</v>
      </c>
      <c r="E276" s="284">
        <f t="shared" ref="E276:E287" si="158">D276/C276-1</f>
        <v>1.308492201039861</v>
      </c>
      <c r="F276" s="284">
        <f t="shared" ref="F276:F287" si="159">D276/B276-1</f>
        <v>0.17253521126760551</v>
      </c>
      <c r="G276" s="340">
        <f>D276-C276</f>
        <v>37.749999999999993</v>
      </c>
      <c r="H276" s="341">
        <f>D276-B276</f>
        <v>9.7999999999999972</v>
      </c>
      <c r="I276" s="342"/>
      <c r="J276" s="288"/>
      <c r="K276" s="283">
        <v>70.057183694399555</v>
      </c>
      <c r="L276" s="283">
        <v>25.592201716222139</v>
      </c>
      <c r="M276" s="283">
        <v>74.674627584102581</v>
      </c>
      <c r="N276" s="284">
        <f t="shared" ref="N276:N287" si="160">M276/L276-1</f>
        <v>1.917866481834134</v>
      </c>
      <c r="O276" s="284">
        <f t="shared" ref="O276:O287" si="161">M276/K276-1</f>
        <v>6.5909641898324711E-2</v>
      </c>
      <c r="P276" s="340">
        <f>M276-L276</f>
        <v>49.082425867880445</v>
      </c>
      <c r="Q276" s="341">
        <f>M276-K276</f>
        <v>4.6174438897030257</v>
      </c>
      <c r="R276" s="342"/>
    </row>
    <row r="277" spans="1:18" ht="15" x14ac:dyDescent="0.25">
      <c r="A277" s="250" t="s">
        <v>9</v>
      </c>
      <c r="B277" s="289">
        <v>62.63</v>
      </c>
      <c r="C277" s="289">
        <v>32.58</v>
      </c>
      <c r="D277" s="289">
        <v>73.61</v>
      </c>
      <c r="E277" s="290">
        <f t="shared" si="158"/>
        <v>1.2593615715162678</v>
      </c>
      <c r="F277" s="290">
        <f t="shared" si="159"/>
        <v>0.17531534408430449</v>
      </c>
      <c r="G277" s="343">
        <f t="shared" ref="G277:G287" si="162">D277-C277</f>
        <v>41.03</v>
      </c>
      <c r="H277" s="344">
        <f t="shared" ref="H277:H287" si="163">D277-B277</f>
        <v>10.979999999999997</v>
      </c>
      <c r="I277" s="345"/>
      <c r="J277" s="294"/>
      <c r="K277" s="289">
        <v>77.085623068414776</v>
      </c>
      <c r="L277" s="289">
        <v>30.793767722006351</v>
      </c>
      <c r="M277" s="289">
        <v>81.42924406342766</v>
      </c>
      <c r="N277" s="290">
        <f t="shared" si="160"/>
        <v>1.6443416992210196</v>
      </c>
      <c r="O277" s="290">
        <f t="shared" si="161"/>
        <v>5.6348003974202143E-2</v>
      </c>
      <c r="P277" s="343">
        <f t="shared" ref="P277:P287" si="164">M277-L277</f>
        <v>50.63547634142131</v>
      </c>
      <c r="Q277" s="344">
        <f t="shared" ref="Q277:Q287" si="165">M277-K277</f>
        <v>4.3436209950128841</v>
      </c>
      <c r="R277" s="345"/>
    </row>
    <row r="278" spans="1:18" ht="15" x14ac:dyDescent="0.25">
      <c r="A278" s="37" t="s">
        <v>74</v>
      </c>
      <c r="B278" s="295">
        <v>82.39</v>
      </c>
      <c r="C278" s="295">
        <v>43.56</v>
      </c>
      <c r="D278" s="295">
        <v>115.92</v>
      </c>
      <c r="E278" s="339">
        <f t="shared" si="158"/>
        <v>1.6611570247933884</v>
      </c>
      <c r="F278" s="339">
        <f t="shared" si="159"/>
        <v>0.40696686491079026</v>
      </c>
      <c r="G278" s="346">
        <f t="shared" si="162"/>
        <v>72.36</v>
      </c>
      <c r="H278" s="347">
        <f t="shared" si="163"/>
        <v>33.53</v>
      </c>
      <c r="I278" s="348"/>
      <c r="J278" s="245"/>
      <c r="K278" s="295">
        <v>118.91559564604201</v>
      </c>
      <c r="L278" s="295">
        <v>46.933241645540889</v>
      </c>
      <c r="M278" s="295">
        <v>142.19015114651347</v>
      </c>
      <c r="N278" s="339">
        <f t="shared" si="160"/>
        <v>2.0296256163252449</v>
      </c>
      <c r="O278" s="339">
        <f t="shared" si="161"/>
        <v>0.19572332269813697</v>
      </c>
      <c r="P278" s="320">
        <f t="shared" si="164"/>
        <v>95.256909500972583</v>
      </c>
      <c r="Q278" s="321">
        <f t="shared" si="165"/>
        <v>23.274555500471465</v>
      </c>
      <c r="R278" s="322"/>
    </row>
    <row r="279" spans="1:18" ht="15" x14ac:dyDescent="0.25">
      <c r="A279" s="37" t="s">
        <v>75</v>
      </c>
      <c r="B279" s="300">
        <v>64.739999999999995</v>
      </c>
      <c r="C279" s="300">
        <v>31.71</v>
      </c>
      <c r="D279" s="300">
        <v>69.77</v>
      </c>
      <c r="E279" s="339">
        <f t="shared" si="158"/>
        <v>1.2002522863450014</v>
      </c>
      <c r="F279" s="339">
        <f t="shared" si="159"/>
        <v>7.7695396972505382E-2</v>
      </c>
      <c r="G279" s="346">
        <f t="shared" si="162"/>
        <v>38.059999999999995</v>
      </c>
      <c r="H279" s="347">
        <f t="shared" si="163"/>
        <v>5.0300000000000011</v>
      </c>
      <c r="I279" s="348"/>
      <c r="J279" s="245"/>
      <c r="K279" s="300">
        <v>75.250885578798929</v>
      </c>
      <c r="L279" s="300">
        <v>27.931614714443327</v>
      </c>
      <c r="M279" s="300">
        <v>72.377527626774992</v>
      </c>
      <c r="N279" s="339">
        <f t="shared" si="160"/>
        <v>1.591240369263323</v>
      </c>
      <c r="O279" s="339">
        <f t="shared" si="161"/>
        <v>-3.8183709466317217E-2</v>
      </c>
      <c r="P279" s="320">
        <f t="shared" si="164"/>
        <v>44.445912912331664</v>
      </c>
      <c r="Q279" s="321">
        <f t="shared" si="165"/>
        <v>-2.8733579520239374</v>
      </c>
      <c r="R279" s="322"/>
    </row>
    <row r="280" spans="1:18" ht="15" x14ac:dyDescent="0.25">
      <c r="A280" s="37" t="s">
        <v>76</v>
      </c>
      <c r="B280" s="300">
        <v>41.32</v>
      </c>
      <c r="C280" s="300">
        <v>13.74</v>
      </c>
      <c r="D280" s="300">
        <v>40.54</v>
      </c>
      <c r="E280" s="339">
        <f t="shared" si="158"/>
        <v>1.950509461426492</v>
      </c>
      <c r="F280" s="339">
        <f t="shared" si="159"/>
        <v>-1.8877057115198492E-2</v>
      </c>
      <c r="G280" s="346">
        <f t="shared" si="162"/>
        <v>26.799999999999997</v>
      </c>
      <c r="H280" s="347">
        <f t="shared" si="163"/>
        <v>-0.78000000000000114</v>
      </c>
      <c r="I280" s="348"/>
      <c r="J280" s="245"/>
      <c r="K280" s="300">
        <v>49.003140122306625</v>
      </c>
      <c r="L280" s="300">
        <v>13.860442205226457</v>
      </c>
      <c r="M280" s="300">
        <v>44.619633699735907</v>
      </c>
      <c r="N280" s="339">
        <f t="shared" si="160"/>
        <v>2.2192070814963509</v>
      </c>
      <c r="O280" s="339">
        <f t="shared" si="161"/>
        <v>-8.9453582191466818E-2</v>
      </c>
      <c r="P280" s="320">
        <f t="shared" si="164"/>
        <v>30.759191494509452</v>
      </c>
      <c r="Q280" s="321">
        <f t="shared" si="165"/>
        <v>-4.3835064225707185</v>
      </c>
      <c r="R280" s="322"/>
    </row>
    <row r="281" spans="1:18" ht="15" x14ac:dyDescent="0.25">
      <c r="A281" s="37" t="s">
        <v>77</v>
      </c>
      <c r="B281" s="300">
        <v>28.18</v>
      </c>
      <c r="C281" s="300">
        <v>64.650000000000006</v>
      </c>
      <c r="D281" s="300">
        <v>28.21</v>
      </c>
      <c r="E281" s="339">
        <f t="shared" si="158"/>
        <v>-0.56365042536736276</v>
      </c>
      <c r="F281" s="339">
        <f t="shared" si="159"/>
        <v>1.0645848119232859E-3</v>
      </c>
      <c r="G281" s="346">
        <f t="shared" si="162"/>
        <v>-36.440000000000005</v>
      </c>
      <c r="H281" s="347">
        <f t="shared" si="163"/>
        <v>3.0000000000001137E-2</v>
      </c>
      <c r="I281" s="348"/>
      <c r="J281" s="245"/>
      <c r="K281" s="300">
        <v>37.899048227754363</v>
      </c>
      <c r="L281" s="300">
        <v>82.424974345422484</v>
      </c>
      <c r="M281" s="300">
        <v>40.07126674213287</v>
      </c>
      <c r="N281" s="339">
        <f t="shared" si="160"/>
        <v>-0.51384556609985466</v>
      </c>
      <c r="O281" s="339">
        <f t="shared" si="161"/>
        <v>5.7315912033583549E-2</v>
      </c>
      <c r="P281" s="320">
        <f t="shared" si="164"/>
        <v>-42.353707603289614</v>
      </c>
      <c r="Q281" s="321">
        <f t="shared" si="165"/>
        <v>2.1722185143785069</v>
      </c>
      <c r="R281" s="322"/>
    </row>
    <row r="282" spans="1:18" ht="15" x14ac:dyDescent="0.25">
      <c r="A282" s="37" t="s">
        <v>78</v>
      </c>
      <c r="B282" s="309">
        <v>26.51</v>
      </c>
      <c r="C282" s="309">
        <v>22.22</v>
      </c>
      <c r="D282" s="309">
        <v>35.67</v>
      </c>
      <c r="E282" s="339">
        <f t="shared" si="158"/>
        <v>0.6053105310531055</v>
      </c>
      <c r="F282" s="339">
        <f t="shared" si="159"/>
        <v>0.3455299886835157</v>
      </c>
      <c r="G282" s="346">
        <f t="shared" si="162"/>
        <v>13.450000000000003</v>
      </c>
      <c r="H282" s="347">
        <f t="shared" si="163"/>
        <v>9.16</v>
      </c>
      <c r="I282" s="348"/>
      <c r="J282" s="245"/>
      <c r="K282" s="309">
        <v>29.851488473124835</v>
      </c>
      <c r="L282" s="309">
        <v>21.082565856774135</v>
      </c>
      <c r="M282" s="309">
        <v>34.98747708293309</v>
      </c>
      <c r="N282" s="339">
        <f t="shared" si="160"/>
        <v>0.65954548989069584</v>
      </c>
      <c r="O282" s="339">
        <f t="shared" si="161"/>
        <v>0.17205134056990712</v>
      </c>
      <c r="P282" s="320">
        <f t="shared" si="164"/>
        <v>13.904911226158955</v>
      </c>
      <c r="Q282" s="321">
        <f t="shared" si="165"/>
        <v>5.1359886098082548</v>
      </c>
      <c r="R282" s="322"/>
    </row>
    <row r="283" spans="1:18" ht="15" x14ac:dyDescent="0.25">
      <c r="A283" s="250" t="s">
        <v>15</v>
      </c>
      <c r="B283" s="289">
        <v>40.78</v>
      </c>
      <c r="C283" s="289">
        <v>18.13</v>
      </c>
      <c r="D283" s="289">
        <v>41.66</v>
      </c>
      <c r="E283" s="290">
        <f t="shared" si="158"/>
        <v>1.2978488692774408</v>
      </c>
      <c r="F283" s="290">
        <f t="shared" si="159"/>
        <v>2.1579205492888498E-2</v>
      </c>
      <c r="G283" s="343">
        <f t="shared" si="162"/>
        <v>23.529999999999998</v>
      </c>
      <c r="H283" s="344">
        <f t="shared" si="163"/>
        <v>0.87999999999999545</v>
      </c>
      <c r="I283" s="345"/>
      <c r="J283" s="294"/>
      <c r="K283" s="289">
        <v>50.568027273727239</v>
      </c>
      <c r="L283" s="289">
        <v>13.86349673633047</v>
      </c>
      <c r="M283" s="289">
        <v>49.77321008453977</v>
      </c>
      <c r="N283" s="290">
        <f t="shared" si="160"/>
        <v>2.5902349191676044</v>
      </c>
      <c r="O283" s="290">
        <f t="shared" si="161"/>
        <v>-1.5717781215491833E-2</v>
      </c>
      <c r="P283" s="343">
        <f t="shared" si="164"/>
        <v>35.909713348209301</v>
      </c>
      <c r="Q283" s="344">
        <f t="shared" si="165"/>
        <v>-0.79481718918746935</v>
      </c>
      <c r="R283" s="345"/>
    </row>
    <row r="284" spans="1:18" ht="15" x14ac:dyDescent="0.25">
      <c r="A284" s="36" t="s">
        <v>16</v>
      </c>
      <c r="B284" s="314">
        <v>63.76</v>
      </c>
      <c r="C284" s="314">
        <v>25.03</v>
      </c>
      <c r="D284" s="314">
        <v>85.25</v>
      </c>
      <c r="E284" s="339">
        <f t="shared" si="158"/>
        <v>2.4059129045145822</v>
      </c>
      <c r="F284" s="339">
        <f t="shared" si="159"/>
        <v>0.33704516938519458</v>
      </c>
      <c r="G284" s="346">
        <f t="shared" si="162"/>
        <v>60.22</v>
      </c>
      <c r="H284" s="347">
        <f t="shared" si="163"/>
        <v>21.490000000000002</v>
      </c>
      <c r="I284" s="348"/>
      <c r="J284" s="245"/>
      <c r="K284" s="314">
        <v>75.705992261335126</v>
      </c>
      <c r="L284" s="314">
        <v>23.100811948494595</v>
      </c>
      <c r="M284" s="314">
        <v>81.920485614277794</v>
      </c>
      <c r="N284" s="339">
        <f t="shared" si="160"/>
        <v>2.5462167215995319</v>
      </c>
      <c r="O284" s="339">
        <f t="shared" si="161"/>
        <v>8.2087205613663894E-2</v>
      </c>
      <c r="P284" s="320">
        <f t="shared" si="164"/>
        <v>58.819673665783199</v>
      </c>
      <c r="Q284" s="321">
        <f t="shared" si="165"/>
        <v>6.214493352942668</v>
      </c>
      <c r="R284" s="322"/>
    </row>
    <row r="285" spans="1:18" ht="15" x14ac:dyDescent="0.25">
      <c r="A285" s="37" t="s">
        <v>12</v>
      </c>
      <c r="B285" s="300">
        <v>43.27</v>
      </c>
      <c r="C285" s="300">
        <v>19.920000000000002</v>
      </c>
      <c r="D285" s="300">
        <v>42.76</v>
      </c>
      <c r="E285" s="339">
        <f t="shared" si="158"/>
        <v>1.1465863453815257</v>
      </c>
      <c r="F285" s="339">
        <f t="shared" si="159"/>
        <v>-1.1786457129651096E-2</v>
      </c>
      <c r="G285" s="346">
        <f t="shared" si="162"/>
        <v>22.839999999999996</v>
      </c>
      <c r="H285" s="347">
        <f t="shared" si="163"/>
        <v>-0.51000000000000512</v>
      </c>
      <c r="I285" s="348"/>
      <c r="J285" s="245"/>
      <c r="K285" s="300">
        <v>54.776463467663682</v>
      </c>
      <c r="L285" s="300">
        <v>15.022077613310826</v>
      </c>
      <c r="M285" s="300">
        <v>52.95846944830901</v>
      </c>
      <c r="N285" s="339">
        <f t="shared" si="160"/>
        <v>2.5253758375860973</v>
      </c>
      <c r="O285" s="339">
        <f t="shared" si="161"/>
        <v>-3.3189328121336126E-2</v>
      </c>
      <c r="P285" s="320">
        <f t="shared" si="164"/>
        <v>37.936391834998183</v>
      </c>
      <c r="Q285" s="321">
        <f t="shared" si="165"/>
        <v>-1.8179940193546713</v>
      </c>
      <c r="R285" s="322"/>
    </row>
    <row r="286" spans="1:18" ht="15" x14ac:dyDescent="0.25">
      <c r="A286" s="37" t="s">
        <v>13</v>
      </c>
      <c r="B286" s="300">
        <v>30.42</v>
      </c>
      <c r="C286" s="300">
        <v>11.1</v>
      </c>
      <c r="D286" s="300">
        <v>28.74</v>
      </c>
      <c r="E286" s="339">
        <f t="shared" si="158"/>
        <v>1.5891891891891889</v>
      </c>
      <c r="F286" s="339">
        <f t="shared" si="159"/>
        <v>-5.5226824457593748E-2</v>
      </c>
      <c r="G286" s="346">
        <f t="shared" si="162"/>
        <v>17.64</v>
      </c>
      <c r="H286" s="347">
        <f t="shared" si="163"/>
        <v>-1.6800000000000033</v>
      </c>
      <c r="I286" s="348"/>
      <c r="J286" s="245"/>
      <c r="K286" s="300">
        <v>36.474750760610597</v>
      </c>
      <c r="L286" s="300">
        <v>7.2821420478543981</v>
      </c>
      <c r="M286" s="300">
        <v>32.752696489420188</v>
      </c>
      <c r="N286" s="339">
        <f t="shared" si="160"/>
        <v>3.4976733870592929</v>
      </c>
      <c r="O286" s="339">
        <f t="shared" si="161"/>
        <v>-0.10204468004781786</v>
      </c>
      <c r="P286" s="320">
        <f t="shared" si="164"/>
        <v>25.470554441565788</v>
      </c>
      <c r="Q286" s="321">
        <f t="shared" si="165"/>
        <v>-3.7220542711904088</v>
      </c>
      <c r="R286" s="322"/>
    </row>
    <row r="287" spans="1:18" s="357" customFormat="1" ht="15" x14ac:dyDescent="0.25">
      <c r="A287" s="38" t="s">
        <v>14</v>
      </c>
      <c r="B287" s="323">
        <v>44.24</v>
      </c>
      <c r="C287" s="323">
        <v>19.82</v>
      </c>
      <c r="D287" s="323">
        <v>42.62</v>
      </c>
      <c r="E287" s="349">
        <f t="shared" si="158"/>
        <v>1.150353178607467</v>
      </c>
      <c r="F287" s="349">
        <f t="shared" si="159"/>
        <v>-3.6618444846293063E-2</v>
      </c>
      <c r="G287" s="350">
        <f t="shared" si="162"/>
        <v>22.799999999999997</v>
      </c>
      <c r="H287" s="351">
        <f t="shared" si="163"/>
        <v>-1.6200000000000045</v>
      </c>
      <c r="I287" s="352"/>
      <c r="J287" s="353"/>
      <c r="K287" s="323">
        <v>53.914622165102024</v>
      </c>
      <c r="L287" s="323">
        <v>15.533759147234356</v>
      </c>
      <c r="M287" s="323">
        <v>54.333488044435612</v>
      </c>
      <c r="N287" s="349">
        <f t="shared" si="160"/>
        <v>2.4977681531845555</v>
      </c>
      <c r="O287" s="349">
        <f t="shared" si="161"/>
        <v>7.7690589771899354E-3</v>
      </c>
      <c r="P287" s="354">
        <f t="shared" si="164"/>
        <v>38.799728897201256</v>
      </c>
      <c r="Q287" s="355">
        <f t="shared" si="165"/>
        <v>0.41886587933358754</v>
      </c>
      <c r="R287" s="356"/>
    </row>
    <row r="288" spans="1:18" ht="15" x14ac:dyDescent="0.25">
      <c r="A288" s="358" t="s">
        <v>17</v>
      </c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60"/>
    </row>
    <row r="289" spans="1:18" ht="21" x14ac:dyDescent="0.35">
      <c r="A289" s="243" t="s">
        <v>84</v>
      </c>
      <c r="B289" s="243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</row>
    <row r="290" spans="1:18" ht="15" x14ac:dyDescent="0.25">
      <c r="A290" s="75"/>
      <c r="B290" s="11" t="s">
        <v>116</v>
      </c>
      <c r="C290" s="12"/>
      <c r="D290" s="12"/>
      <c r="E290" s="12"/>
      <c r="F290" s="12"/>
      <c r="G290" s="12"/>
      <c r="H290" s="12"/>
      <c r="I290" s="13"/>
      <c r="J290" s="244"/>
      <c r="K290" s="11" t="str">
        <f>CONCATENATE("acumulado ",B290)</f>
        <v>acumulado junio</v>
      </c>
      <c r="L290" s="12"/>
      <c r="M290" s="12"/>
      <c r="N290" s="12"/>
      <c r="O290" s="12"/>
      <c r="P290" s="12"/>
      <c r="Q290" s="12"/>
      <c r="R290" s="13"/>
    </row>
    <row r="291" spans="1:18" ht="15" x14ac:dyDescent="0.25">
      <c r="A291" s="15"/>
      <c r="B291" s="16">
        <v>2019</v>
      </c>
      <c r="C291" s="16">
        <v>2021</v>
      </c>
      <c r="D291" s="328">
        <v>2022</v>
      </c>
      <c r="E291" s="16" t="s">
        <v>4</v>
      </c>
      <c r="F291" s="16" t="s">
        <v>5</v>
      </c>
      <c r="G291" s="16" t="s">
        <v>6</v>
      </c>
      <c r="H291" s="113" t="s">
        <v>7</v>
      </c>
      <c r="I291" s="114"/>
      <c r="J291" s="245"/>
      <c r="K291" s="16">
        <v>2019</v>
      </c>
      <c r="L291" s="16">
        <v>2021</v>
      </c>
      <c r="M291" s="328">
        <v>2022</v>
      </c>
      <c r="N291" s="16" t="s">
        <v>4</v>
      </c>
      <c r="O291" s="16" t="s">
        <v>5</v>
      </c>
      <c r="P291" s="16" t="s">
        <v>6</v>
      </c>
      <c r="Q291" s="113" t="s">
        <v>7</v>
      </c>
      <c r="R291" s="114"/>
    </row>
    <row r="292" spans="1:18" ht="15" x14ac:dyDescent="0.25">
      <c r="A292" s="246" t="s">
        <v>52</v>
      </c>
      <c r="B292" s="283">
        <v>56.8</v>
      </c>
      <c r="C292" s="283">
        <v>28.85</v>
      </c>
      <c r="D292" s="283">
        <v>66.599999999999994</v>
      </c>
      <c r="E292" s="329">
        <f t="shared" ref="E292:E302" si="166">D292/C292-1</f>
        <v>1.308492201039861</v>
      </c>
      <c r="F292" s="329">
        <f t="shared" ref="F292:F302" si="167">D292/B292-1</f>
        <v>0.17253521126760551</v>
      </c>
      <c r="G292" s="340">
        <f>D292-C292</f>
        <v>37.749999999999993</v>
      </c>
      <c r="H292" s="341">
        <f>D292-B292</f>
        <v>9.7999999999999972</v>
      </c>
      <c r="I292" s="342"/>
      <c r="J292" s="288"/>
      <c r="K292" s="283">
        <v>70.057183694399555</v>
      </c>
      <c r="L292" s="283">
        <v>25.592201716222139</v>
      </c>
      <c r="M292" s="283">
        <v>74.674627584102581</v>
      </c>
      <c r="N292" s="329">
        <f t="shared" ref="N292:N302" si="168">M292/L292-1</f>
        <v>1.917866481834134</v>
      </c>
      <c r="O292" s="329">
        <f t="shared" ref="O292:O302" si="169">M292/K292-1</f>
        <v>6.5909641898324711E-2</v>
      </c>
      <c r="P292" s="340">
        <f>M292-L292</f>
        <v>49.082425867880445</v>
      </c>
      <c r="Q292" s="341">
        <f>M292-K292</f>
        <v>4.6174438897030257</v>
      </c>
      <c r="R292" s="342"/>
    </row>
    <row r="293" spans="1:18" ht="15" x14ac:dyDescent="0.25">
      <c r="A293" s="101" t="s">
        <v>53</v>
      </c>
      <c r="B293" s="333">
        <v>72.37</v>
      </c>
      <c r="C293" s="333">
        <v>35.590000000000003</v>
      </c>
      <c r="D293" s="333">
        <v>87.91</v>
      </c>
      <c r="E293" s="361">
        <f t="shared" si="166"/>
        <v>1.4700758640067431</v>
      </c>
      <c r="F293" s="361">
        <f t="shared" si="167"/>
        <v>0.21472986043940856</v>
      </c>
      <c r="G293" s="362">
        <f t="shared" ref="G293:G302" si="170">D293-C293</f>
        <v>52.319999999999993</v>
      </c>
      <c r="H293" s="363">
        <f t="shared" ref="H293:H302" si="171">D293-B293</f>
        <v>15.539999999999992</v>
      </c>
      <c r="I293" s="364"/>
      <c r="J293" s="245"/>
      <c r="K293" s="333">
        <v>89.939353552003794</v>
      </c>
      <c r="L293" s="333">
        <v>34.813065255223663</v>
      </c>
      <c r="M293" s="333">
        <v>100.38866208640722</v>
      </c>
      <c r="N293" s="361">
        <f>M293/L293-1</f>
        <v>1.8836490366599938</v>
      </c>
      <c r="O293" s="361">
        <f t="shared" si="169"/>
        <v>0.11618171714300285</v>
      </c>
      <c r="P293" s="362">
        <f t="shared" ref="P293:P302" si="172">M293-L293</f>
        <v>65.57559683118356</v>
      </c>
      <c r="Q293" s="363">
        <f t="shared" ref="Q293:Q302" si="173">M293-K293</f>
        <v>10.449308534403428</v>
      </c>
      <c r="R293" s="364"/>
    </row>
    <row r="294" spans="1:18" ht="15" x14ac:dyDescent="0.25">
      <c r="A294" s="104" t="s">
        <v>54</v>
      </c>
      <c r="B294" s="300">
        <v>56.98</v>
      </c>
      <c r="C294" s="300">
        <v>20.54</v>
      </c>
      <c r="D294" s="300">
        <v>56.58</v>
      </c>
      <c r="E294" s="339">
        <f t="shared" si="166"/>
        <v>1.7546251217137292</v>
      </c>
      <c r="F294" s="339">
        <f t="shared" si="167"/>
        <v>-7.0200070200070463E-3</v>
      </c>
      <c r="G294" s="365">
        <f t="shared" si="170"/>
        <v>36.04</v>
      </c>
      <c r="H294" s="366">
        <f t="shared" si="171"/>
        <v>-0.39999999999999858</v>
      </c>
      <c r="I294" s="367"/>
      <c r="J294" s="245"/>
      <c r="K294" s="300">
        <v>68.201781742727121</v>
      </c>
      <c r="L294" s="300">
        <v>15.504874326042231</v>
      </c>
      <c r="M294" s="300">
        <v>64.492185477197467</v>
      </c>
      <c r="N294" s="339">
        <f t="shared" si="168"/>
        <v>3.1594781177216884</v>
      </c>
      <c r="O294" s="339">
        <f t="shared" si="169"/>
        <v>-5.4391486127490118E-2</v>
      </c>
      <c r="P294" s="365">
        <f t="shared" si="172"/>
        <v>48.987311151155239</v>
      </c>
      <c r="Q294" s="366">
        <f t="shared" si="173"/>
        <v>-3.7095962655296546</v>
      </c>
      <c r="R294" s="367"/>
    </row>
    <row r="295" spans="1:18" ht="15" x14ac:dyDescent="0.25">
      <c r="A295" s="104" t="s">
        <v>55</v>
      </c>
      <c r="B295" s="300">
        <v>38.74</v>
      </c>
      <c r="C295" s="300">
        <v>20.21</v>
      </c>
      <c r="D295" s="300">
        <v>42.36</v>
      </c>
      <c r="E295" s="339">
        <f t="shared" si="166"/>
        <v>1.0959920831271646</v>
      </c>
      <c r="F295" s="339">
        <f t="shared" si="167"/>
        <v>9.3443469282395331E-2</v>
      </c>
      <c r="G295" s="365">
        <f t="shared" si="170"/>
        <v>22.15</v>
      </c>
      <c r="H295" s="366">
        <f t="shared" si="171"/>
        <v>3.6199999999999974</v>
      </c>
      <c r="I295" s="367"/>
      <c r="J295" s="245"/>
      <c r="K295" s="300">
        <v>47.282686825586822</v>
      </c>
      <c r="L295" s="300">
        <v>19.462813965879434</v>
      </c>
      <c r="M295" s="300">
        <v>48.249262525145568</v>
      </c>
      <c r="N295" s="339">
        <f t="shared" si="168"/>
        <v>1.4790486416677524</v>
      </c>
      <c r="O295" s="339">
        <f t="shared" si="169"/>
        <v>2.0442486763160961E-2</v>
      </c>
      <c r="P295" s="365">
        <f t="shared" si="172"/>
        <v>28.786448559266134</v>
      </c>
      <c r="Q295" s="366">
        <f t="shared" si="173"/>
        <v>0.96657569955874578</v>
      </c>
      <c r="R295" s="367"/>
    </row>
    <row r="296" spans="1:18" ht="15" x14ac:dyDescent="0.25">
      <c r="A296" s="104" t="s">
        <v>56</v>
      </c>
      <c r="B296" s="300">
        <v>33.71</v>
      </c>
      <c r="C296" s="300">
        <v>15.57</v>
      </c>
      <c r="D296" s="300">
        <v>34.96</v>
      </c>
      <c r="E296" s="339">
        <f t="shared" si="166"/>
        <v>1.2453436095054591</v>
      </c>
      <c r="F296" s="339">
        <f t="shared" si="167"/>
        <v>3.7080984870958122E-2</v>
      </c>
      <c r="G296" s="365">
        <f t="shared" si="170"/>
        <v>19.39</v>
      </c>
      <c r="H296" s="366">
        <f t="shared" si="171"/>
        <v>1.25</v>
      </c>
      <c r="I296" s="367"/>
      <c r="J296" s="245"/>
      <c r="K296" s="300">
        <v>40.723522125856725</v>
      </c>
      <c r="L296" s="300">
        <v>11.779150766288593</v>
      </c>
      <c r="M296" s="300">
        <v>36.145392682450819</v>
      </c>
      <c r="N296" s="339">
        <f t="shared" si="168"/>
        <v>2.0685907158856756</v>
      </c>
      <c r="O296" s="339">
        <f t="shared" si="169"/>
        <v>-0.11241978110972628</v>
      </c>
      <c r="P296" s="365">
        <f t="shared" si="172"/>
        <v>24.366241916162224</v>
      </c>
      <c r="Q296" s="366">
        <f t="shared" si="173"/>
        <v>-4.5781294434059063</v>
      </c>
      <c r="R296" s="367"/>
    </row>
    <row r="297" spans="1:18" ht="15" x14ac:dyDescent="0.25">
      <c r="A297" s="104" t="s">
        <v>57</v>
      </c>
      <c r="B297" s="300">
        <v>57.48</v>
      </c>
      <c r="C297" s="300">
        <v>84.99</v>
      </c>
      <c r="D297" s="300">
        <v>77.760000000000005</v>
      </c>
      <c r="E297" s="339">
        <f t="shared" si="166"/>
        <v>-8.5068831627250097E-2</v>
      </c>
      <c r="F297" s="339">
        <f t="shared" si="167"/>
        <v>0.35281837160751572</v>
      </c>
      <c r="G297" s="365">
        <f t="shared" si="170"/>
        <v>-7.2299999999999898</v>
      </c>
      <c r="H297" s="366">
        <f t="shared" si="171"/>
        <v>20.280000000000008</v>
      </c>
      <c r="I297" s="367"/>
      <c r="J297" s="245"/>
      <c r="K297" s="300">
        <v>66.806229667012062</v>
      </c>
      <c r="L297" s="300">
        <v>55.564670822826216</v>
      </c>
      <c r="M297" s="300">
        <v>86.531856525930564</v>
      </c>
      <c r="N297" s="339">
        <f t="shared" si="168"/>
        <v>0.55731790082670463</v>
      </c>
      <c r="O297" s="339">
        <f t="shared" si="169"/>
        <v>0.2952662791664582</v>
      </c>
      <c r="P297" s="365">
        <f t="shared" si="172"/>
        <v>30.967185703104349</v>
      </c>
      <c r="Q297" s="366">
        <f t="shared" si="173"/>
        <v>19.725626858918503</v>
      </c>
      <c r="R297" s="367"/>
    </row>
    <row r="298" spans="1:18" ht="15" x14ac:dyDescent="0.25">
      <c r="A298" s="104" t="s">
        <v>58</v>
      </c>
      <c r="B298" s="300">
        <v>33.47</v>
      </c>
      <c r="C298" s="300">
        <v>30.69</v>
      </c>
      <c r="D298" s="300">
        <v>49.26</v>
      </c>
      <c r="E298" s="339">
        <f t="shared" si="166"/>
        <v>0.6050830889540566</v>
      </c>
      <c r="F298" s="339">
        <f t="shared" si="167"/>
        <v>0.47176576038243212</v>
      </c>
      <c r="G298" s="365">
        <f t="shared" si="170"/>
        <v>18.569999999999997</v>
      </c>
      <c r="H298" s="366">
        <f t="shared" si="171"/>
        <v>15.79</v>
      </c>
      <c r="I298" s="367"/>
      <c r="J298" s="245"/>
      <c r="K298" s="300">
        <v>44.663438242322833</v>
      </c>
      <c r="L298" s="300">
        <v>27.06664396152793</v>
      </c>
      <c r="M298" s="300">
        <v>55.005065744165279</v>
      </c>
      <c r="N298" s="339">
        <f t="shared" si="168"/>
        <v>1.0322085672072441</v>
      </c>
      <c r="O298" s="339">
        <f t="shared" si="169"/>
        <v>0.23154570961898702</v>
      </c>
      <c r="P298" s="365">
        <f t="shared" si="172"/>
        <v>27.938421782637349</v>
      </c>
      <c r="Q298" s="366">
        <f t="shared" si="173"/>
        <v>10.341627501842446</v>
      </c>
      <c r="R298" s="367"/>
    </row>
    <row r="299" spans="1:18" ht="15" x14ac:dyDescent="0.25">
      <c r="A299" s="104" t="s">
        <v>59</v>
      </c>
      <c r="B299" s="300">
        <v>46.21</v>
      </c>
      <c r="C299" s="300">
        <v>39.54</v>
      </c>
      <c r="D299" s="300">
        <v>48.82</v>
      </c>
      <c r="E299" s="339">
        <f t="shared" si="166"/>
        <v>0.2346990389479009</v>
      </c>
      <c r="F299" s="339">
        <f t="shared" si="167"/>
        <v>5.6481281107985337E-2</v>
      </c>
      <c r="G299" s="365">
        <f t="shared" si="170"/>
        <v>9.2800000000000011</v>
      </c>
      <c r="H299" s="366">
        <f t="shared" si="171"/>
        <v>2.6099999999999994</v>
      </c>
      <c r="I299" s="367"/>
      <c r="J299" s="245"/>
      <c r="K299" s="300">
        <v>53.885231212478132</v>
      </c>
      <c r="L299" s="300">
        <v>32.75526227951417</v>
      </c>
      <c r="M299" s="300">
        <v>65.77668266767671</v>
      </c>
      <c r="N299" s="339">
        <f t="shared" si="168"/>
        <v>1.0081256595162369</v>
      </c>
      <c r="O299" s="339">
        <f t="shared" si="169"/>
        <v>0.22068108807603837</v>
      </c>
      <c r="P299" s="365">
        <f t="shared" si="172"/>
        <v>33.021420388162539</v>
      </c>
      <c r="Q299" s="366">
        <f t="shared" si="173"/>
        <v>11.891451455198577</v>
      </c>
      <c r="R299" s="367"/>
    </row>
    <row r="300" spans="1:18" ht="15" x14ac:dyDescent="0.25">
      <c r="A300" s="104" t="s">
        <v>60</v>
      </c>
      <c r="B300" s="300">
        <v>60.7</v>
      </c>
      <c r="C300" s="300">
        <v>21.53</v>
      </c>
      <c r="D300" s="300">
        <v>80.959999999999994</v>
      </c>
      <c r="E300" s="339">
        <f t="shared" si="166"/>
        <v>2.7603344170924289</v>
      </c>
      <c r="F300" s="339">
        <f t="shared" si="167"/>
        <v>0.33377265238879716</v>
      </c>
      <c r="G300" s="365">
        <f t="shared" si="170"/>
        <v>59.429999999999993</v>
      </c>
      <c r="H300" s="366">
        <f t="shared" si="171"/>
        <v>20.259999999999991</v>
      </c>
      <c r="I300" s="367"/>
      <c r="J300" s="245"/>
      <c r="K300" s="300">
        <v>68.830472874740934</v>
      </c>
      <c r="L300" s="300">
        <v>24.696203808928296</v>
      </c>
      <c r="M300" s="300">
        <v>78.413562704372922</v>
      </c>
      <c r="N300" s="339">
        <f t="shared" si="168"/>
        <v>2.1751261574875915</v>
      </c>
      <c r="O300" s="339">
        <f t="shared" si="169"/>
        <v>0.13922742979074809</v>
      </c>
      <c r="P300" s="365">
        <f t="shared" si="172"/>
        <v>53.717358895444626</v>
      </c>
      <c r="Q300" s="368">
        <f t="shared" si="173"/>
        <v>9.5830898296319873</v>
      </c>
      <c r="R300" s="369"/>
    </row>
    <row r="301" spans="1:18" ht="15" x14ac:dyDescent="0.25">
      <c r="A301" s="104" t="s">
        <v>61</v>
      </c>
      <c r="B301" s="300">
        <v>63.25</v>
      </c>
      <c r="C301" s="300">
        <v>17.010000000000002</v>
      </c>
      <c r="D301" s="300">
        <v>98.01</v>
      </c>
      <c r="E301" s="339">
        <f t="shared" si="166"/>
        <v>4.7619047619047619</v>
      </c>
      <c r="F301" s="339">
        <f t="shared" si="167"/>
        <v>0.54956521739130437</v>
      </c>
      <c r="G301" s="365">
        <f t="shared" si="170"/>
        <v>81</v>
      </c>
      <c r="H301" s="366">
        <f t="shared" si="171"/>
        <v>34.760000000000005</v>
      </c>
      <c r="I301" s="367"/>
      <c r="J301" s="245"/>
      <c r="K301" s="300">
        <v>104.24762860121663</v>
      </c>
      <c r="L301" s="300">
        <v>33.116282639598495</v>
      </c>
      <c r="M301" s="300">
        <v>114.31554273131579</v>
      </c>
      <c r="N301" s="339">
        <f t="shared" si="168"/>
        <v>2.451943685086925</v>
      </c>
      <c r="O301" s="339">
        <f t="shared" si="169"/>
        <v>9.6576912733549181E-2</v>
      </c>
      <c r="P301" s="365">
        <f t="shared" si="172"/>
        <v>81.199260091717292</v>
      </c>
      <c r="Q301" s="366">
        <f t="shared" si="173"/>
        <v>10.067914130099155</v>
      </c>
      <c r="R301" s="367"/>
    </row>
    <row r="302" spans="1:18" ht="15" x14ac:dyDescent="0.25">
      <c r="A302" s="104" t="s">
        <v>82</v>
      </c>
      <c r="B302" s="323">
        <v>31.09</v>
      </c>
      <c r="C302" s="323">
        <v>21.29</v>
      </c>
      <c r="D302" s="323">
        <v>32.770000000000003</v>
      </c>
      <c r="E302" s="339">
        <f t="shared" si="166"/>
        <v>0.53922029121653381</v>
      </c>
      <c r="F302" s="339">
        <f t="shared" si="167"/>
        <v>5.4036667738822874E-2</v>
      </c>
      <c r="G302" s="365">
        <f t="shared" si="170"/>
        <v>11.480000000000004</v>
      </c>
      <c r="H302" s="366">
        <f t="shared" si="171"/>
        <v>1.6800000000000033</v>
      </c>
      <c r="I302" s="367"/>
      <c r="J302" s="245"/>
      <c r="K302" s="323">
        <v>40.551437543305205</v>
      </c>
      <c r="L302" s="323">
        <v>17.54011148930352</v>
      </c>
      <c r="M302" s="323">
        <v>40.801067335974231</v>
      </c>
      <c r="N302" s="339">
        <f t="shared" si="168"/>
        <v>1.32615781039111</v>
      </c>
      <c r="O302" s="339">
        <f t="shared" si="169"/>
        <v>6.1558802299535031E-3</v>
      </c>
      <c r="P302" s="365">
        <f t="shared" si="172"/>
        <v>23.260955846670711</v>
      </c>
      <c r="Q302" s="366">
        <f t="shared" si="173"/>
        <v>0.24962979266902607</v>
      </c>
      <c r="R302" s="367"/>
    </row>
    <row r="303" spans="1:18" ht="15" x14ac:dyDescent="0.25">
      <c r="A303" s="42" t="s">
        <v>17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4"/>
    </row>
    <row r="304" spans="1:18" ht="23.25" x14ac:dyDescent="0.35">
      <c r="A304" s="370" t="s">
        <v>85</v>
      </c>
      <c r="B304" s="370"/>
      <c r="C304" s="370"/>
      <c r="D304" s="370"/>
      <c r="E304" s="370"/>
      <c r="F304" s="370"/>
      <c r="G304" s="370"/>
      <c r="H304" s="370"/>
      <c r="I304" s="370"/>
      <c r="J304" s="370"/>
      <c r="K304" s="370"/>
      <c r="L304" s="370"/>
      <c r="M304" s="370"/>
      <c r="N304" s="370"/>
      <c r="O304" s="370"/>
      <c r="P304" s="370"/>
      <c r="Q304" s="370"/>
      <c r="R304" s="370"/>
    </row>
    <row r="305" spans="1:18" ht="21" x14ac:dyDescent="0.35">
      <c r="A305" s="371" t="s">
        <v>86</v>
      </c>
      <c r="B305" s="371"/>
      <c r="C305" s="371"/>
      <c r="D305" s="371"/>
      <c r="E305" s="371"/>
      <c r="F305" s="371"/>
      <c r="G305" s="371"/>
      <c r="H305" s="371"/>
      <c r="I305" s="371"/>
      <c r="J305" s="371"/>
      <c r="K305" s="371"/>
      <c r="L305" s="371"/>
      <c r="M305" s="371"/>
      <c r="N305" s="371"/>
      <c r="O305" s="371"/>
      <c r="P305" s="371"/>
      <c r="Q305" s="371"/>
      <c r="R305" s="371"/>
    </row>
    <row r="306" spans="1:18" ht="15" x14ac:dyDescent="0.25">
      <c r="A306" s="75"/>
      <c r="B306" s="11" t="s">
        <v>116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3"/>
    </row>
    <row r="307" spans="1:18" ht="30" customHeight="1" x14ac:dyDescent="0.25">
      <c r="A307" s="15"/>
      <c r="B307" s="113">
        <v>2019</v>
      </c>
      <c r="C307" s="114"/>
      <c r="D307" s="113">
        <v>2021</v>
      </c>
      <c r="E307" s="114"/>
      <c r="F307" s="113">
        <v>2022</v>
      </c>
      <c r="G307" s="114"/>
      <c r="H307" s="113" t="s">
        <v>4</v>
      </c>
      <c r="I307" s="114"/>
      <c r="J307" s="16"/>
      <c r="K307" s="113" t="s">
        <v>5</v>
      </c>
      <c r="L307" s="114"/>
      <c r="M307" s="113" t="s">
        <v>6</v>
      </c>
      <c r="N307" s="114"/>
      <c r="O307" s="113" t="s">
        <v>7</v>
      </c>
      <c r="P307" s="114"/>
      <c r="Q307" s="113" t="str">
        <f>CONCATENATE("cuota ",RIGHT(F307,2))</f>
        <v>cuota 22</v>
      </c>
      <c r="R307" s="114"/>
    </row>
    <row r="308" spans="1:18" ht="15" x14ac:dyDescent="0.25">
      <c r="A308" s="372" t="s">
        <v>8</v>
      </c>
      <c r="B308" s="373">
        <v>382</v>
      </c>
      <c r="C308" s="374"/>
      <c r="D308" s="373">
        <v>179</v>
      </c>
      <c r="E308" s="374"/>
      <c r="F308" s="373">
        <v>294</v>
      </c>
      <c r="G308" s="374"/>
      <c r="H308" s="375">
        <f>F308/D308-1</f>
        <v>0.64245810055865915</v>
      </c>
      <c r="I308" s="376"/>
      <c r="J308" s="377"/>
      <c r="K308" s="375">
        <f>F308/B308-1</f>
        <v>-0.23036649214659688</v>
      </c>
      <c r="L308" s="376"/>
      <c r="M308" s="378">
        <f>F308-D308</f>
        <v>115</v>
      </c>
      <c r="N308" s="379"/>
      <c r="O308" s="378">
        <f>F308-B308</f>
        <v>-88</v>
      </c>
      <c r="P308" s="379"/>
      <c r="Q308" s="375">
        <f>F308/$F$308</f>
        <v>1</v>
      </c>
      <c r="R308" s="376"/>
    </row>
    <row r="309" spans="1:18" ht="15" x14ac:dyDescent="0.25">
      <c r="A309" s="380" t="s">
        <v>9</v>
      </c>
      <c r="B309" s="381">
        <v>227</v>
      </c>
      <c r="C309" s="382"/>
      <c r="D309" s="381">
        <v>112</v>
      </c>
      <c r="E309" s="382"/>
      <c r="F309" s="381">
        <v>195</v>
      </c>
      <c r="G309" s="382"/>
      <c r="H309" s="383">
        <f t="shared" ref="H309:H319" si="174">F309/D309-1</f>
        <v>0.7410714285714286</v>
      </c>
      <c r="I309" s="384"/>
      <c r="J309" s="385"/>
      <c r="K309" s="383">
        <f t="shared" ref="K309:K319" si="175">F309/B309-1</f>
        <v>-0.1409691629955947</v>
      </c>
      <c r="L309" s="384"/>
      <c r="M309" s="386">
        <f t="shared" ref="M309:M319" si="176">F309-D309</f>
        <v>83</v>
      </c>
      <c r="N309" s="387"/>
      <c r="O309" s="386">
        <f t="shared" ref="O309:O319" si="177">F309-B309</f>
        <v>-32</v>
      </c>
      <c r="P309" s="387"/>
      <c r="Q309" s="383">
        <f t="shared" ref="Q309:Q319" si="178">F309/$F$308</f>
        <v>0.66326530612244894</v>
      </c>
      <c r="R309" s="384"/>
    </row>
    <row r="310" spans="1:18" ht="15" x14ac:dyDescent="0.25">
      <c r="A310" s="388" t="s">
        <v>10</v>
      </c>
      <c r="B310" s="389">
        <v>26</v>
      </c>
      <c r="C310" s="390"/>
      <c r="D310" s="389">
        <v>23</v>
      </c>
      <c r="E310" s="390"/>
      <c r="F310" s="389">
        <v>29</v>
      </c>
      <c r="G310" s="390"/>
      <c r="H310" s="391">
        <f t="shared" si="174"/>
        <v>0.26086956521739135</v>
      </c>
      <c r="I310" s="392"/>
      <c r="J310" s="393"/>
      <c r="K310" s="391">
        <f t="shared" si="175"/>
        <v>0.11538461538461542</v>
      </c>
      <c r="L310" s="392"/>
      <c r="M310" s="394">
        <f t="shared" si="176"/>
        <v>6</v>
      </c>
      <c r="N310" s="395"/>
      <c r="O310" s="394">
        <f t="shared" si="177"/>
        <v>3</v>
      </c>
      <c r="P310" s="395"/>
      <c r="Q310" s="391">
        <f t="shared" si="178"/>
        <v>9.8639455782312924E-2</v>
      </c>
      <c r="R310" s="392"/>
    </row>
    <row r="311" spans="1:18" ht="15" x14ac:dyDescent="0.25">
      <c r="A311" s="37" t="s">
        <v>11</v>
      </c>
      <c r="B311" s="396">
        <v>95</v>
      </c>
      <c r="C311" s="397"/>
      <c r="D311" s="396">
        <v>53</v>
      </c>
      <c r="E311" s="397"/>
      <c r="F311" s="396">
        <v>100</v>
      </c>
      <c r="G311" s="397"/>
      <c r="H311" s="398">
        <f t="shared" si="174"/>
        <v>0.8867924528301887</v>
      </c>
      <c r="I311" s="399"/>
      <c r="J311" s="400"/>
      <c r="K311" s="398">
        <f t="shared" si="175"/>
        <v>5.2631578947368363E-2</v>
      </c>
      <c r="L311" s="399"/>
      <c r="M311" s="401">
        <f t="shared" si="176"/>
        <v>47</v>
      </c>
      <c r="N311" s="402"/>
      <c r="O311" s="401">
        <f t="shared" si="177"/>
        <v>5</v>
      </c>
      <c r="P311" s="402"/>
      <c r="Q311" s="398">
        <f t="shared" si="178"/>
        <v>0.3401360544217687</v>
      </c>
      <c r="R311" s="399"/>
    </row>
    <row r="312" spans="1:18" ht="15" x14ac:dyDescent="0.25">
      <c r="A312" s="37" t="s">
        <v>12</v>
      </c>
      <c r="B312" s="396">
        <v>53</v>
      </c>
      <c r="C312" s="397"/>
      <c r="D312" s="396">
        <v>28</v>
      </c>
      <c r="E312" s="397"/>
      <c r="F312" s="396">
        <v>43</v>
      </c>
      <c r="G312" s="397"/>
      <c r="H312" s="398">
        <f t="shared" si="174"/>
        <v>0.53571428571428581</v>
      </c>
      <c r="I312" s="399"/>
      <c r="J312" s="400"/>
      <c r="K312" s="398">
        <f t="shared" si="175"/>
        <v>-0.18867924528301883</v>
      </c>
      <c r="L312" s="399"/>
      <c r="M312" s="401">
        <f t="shared" si="176"/>
        <v>15</v>
      </c>
      <c r="N312" s="402"/>
      <c r="O312" s="401">
        <f t="shared" si="177"/>
        <v>-10</v>
      </c>
      <c r="P312" s="402"/>
      <c r="Q312" s="398">
        <f t="shared" si="178"/>
        <v>0.14625850340136054</v>
      </c>
      <c r="R312" s="399"/>
    </row>
    <row r="313" spans="1:18" ht="15" x14ac:dyDescent="0.25">
      <c r="A313" s="37" t="s">
        <v>13</v>
      </c>
      <c r="B313" s="396">
        <v>21</v>
      </c>
      <c r="C313" s="397"/>
      <c r="D313" s="396">
        <v>2</v>
      </c>
      <c r="E313" s="397"/>
      <c r="F313" s="396">
        <v>13</v>
      </c>
      <c r="G313" s="397"/>
      <c r="H313" s="398">
        <f t="shared" si="174"/>
        <v>5.5</v>
      </c>
      <c r="I313" s="399"/>
      <c r="J313" s="400"/>
      <c r="K313" s="398">
        <f t="shared" si="175"/>
        <v>-0.38095238095238093</v>
      </c>
      <c r="L313" s="399"/>
      <c r="M313" s="401">
        <f t="shared" si="176"/>
        <v>11</v>
      </c>
      <c r="N313" s="402"/>
      <c r="O313" s="401">
        <f t="shared" si="177"/>
        <v>-8</v>
      </c>
      <c r="P313" s="402"/>
      <c r="Q313" s="398">
        <f t="shared" si="178"/>
        <v>4.4217687074829932E-2</v>
      </c>
      <c r="R313" s="399"/>
    </row>
    <row r="314" spans="1:18" ht="15" x14ac:dyDescent="0.25">
      <c r="A314" s="403" t="s">
        <v>14</v>
      </c>
      <c r="B314" s="404">
        <v>32</v>
      </c>
      <c r="C314" s="405"/>
      <c r="D314" s="404">
        <v>6</v>
      </c>
      <c r="E314" s="405"/>
      <c r="F314" s="404">
        <v>10</v>
      </c>
      <c r="G314" s="405"/>
      <c r="H314" s="406">
        <f t="shared" si="174"/>
        <v>0.66666666666666674</v>
      </c>
      <c r="I314" s="407"/>
      <c r="J314" s="408"/>
      <c r="K314" s="406">
        <f t="shared" si="175"/>
        <v>-0.6875</v>
      </c>
      <c r="L314" s="407"/>
      <c r="M314" s="409">
        <f t="shared" si="176"/>
        <v>4</v>
      </c>
      <c r="N314" s="410"/>
      <c r="O314" s="409">
        <f t="shared" si="177"/>
        <v>-22</v>
      </c>
      <c r="P314" s="410"/>
      <c r="Q314" s="406">
        <f t="shared" si="178"/>
        <v>3.4013605442176874E-2</v>
      </c>
      <c r="R314" s="407"/>
    </row>
    <row r="315" spans="1:18" ht="15" x14ac:dyDescent="0.25">
      <c r="A315" s="411" t="s">
        <v>15</v>
      </c>
      <c r="B315" s="381">
        <v>155</v>
      </c>
      <c r="C315" s="382"/>
      <c r="D315" s="381">
        <v>67</v>
      </c>
      <c r="E315" s="382"/>
      <c r="F315" s="381">
        <v>99</v>
      </c>
      <c r="G315" s="382"/>
      <c r="H315" s="383">
        <f t="shared" si="174"/>
        <v>0.47761194029850751</v>
      </c>
      <c r="I315" s="384"/>
      <c r="J315" s="385"/>
      <c r="K315" s="383">
        <f t="shared" si="175"/>
        <v>-0.3612903225806452</v>
      </c>
      <c r="L315" s="384"/>
      <c r="M315" s="386">
        <f t="shared" si="176"/>
        <v>32</v>
      </c>
      <c r="N315" s="387"/>
      <c r="O315" s="386">
        <f t="shared" si="177"/>
        <v>-56</v>
      </c>
      <c r="P315" s="387"/>
      <c r="Q315" s="383">
        <f t="shared" si="178"/>
        <v>0.33673469387755101</v>
      </c>
      <c r="R315" s="384"/>
    </row>
    <row r="316" spans="1:18" ht="15" x14ac:dyDescent="0.25">
      <c r="A316" s="388" t="s">
        <v>16</v>
      </c>
      <c r="B316" s="396">
        <v>5</v>
      </c>
      <c r="C316" s="397"/>
      <c r="D316" s="396">
        <v>4</v>
      </c>
      <c r="E316" s="397"/>
      <c r="F316" s="396">
        <v>5</v>
      </c>
      <c r="G316" s="397"/>
      <c r="H316" s="391">
        <f t="shared" si="174"/>
        <v>0.25</v>
      </c>
      <c r="I316" s="392"/>
      <c r="J316" s="393"/>
      <c r="K316" s="391">
        <f t="shared" si="175"/>
        <v>0</v>
      </c>
      <c r="L316" s="392"/>
      <c r="M316" s="394">
        <f t="shared" si="176"/>
        <v>1</v>
      </c>
      <c r="N316" s="395"/>
      <c r="O316" s="394">
        <f t="shared" si="177"/>
        <v>0</v>
      </c>
      <c r="P316" s="395"/>
      <c r="Q316" s="391">
        <f t="shared" si="178"/>
        <v>1.7006802721088437E-2</v>
      </c>
      <c r="R316" s="392"/>
    </row>
    <row r="317" spans="1:18" ht="15" x14ac:dyDescent="0.25">
      <c r="A317" s="37" t="s">
        <v>12</v>
      </c>
      <c r="B317" s="396">
        <v>62</v>
      </c>
      <c r="C317" s="397"/>
      <c r="D317" s="396">
        <v>33</v>
      </c>
      <c r="E317" s="397"/>
      <c r="F317" s="396">
        <v>49</v>
      </c>
      <c r="G317" s="397"/>
      <c r="H317" s="398">
        <f t="shared" si="174"/>
        <v>0.48484848484848486</v>
      </c>
      <c r="I317" s="399"/>
      <c r="J317" s="400"/>
      <c r="K317" s="398">
        <f t="shared" si="175"/>
        <v>-0.20967741935483875</v>
      </c>
      <c r="L317" s="399"/>
      <c r="M317" s="401">
        <f t="shared" si="176"/>
        <v>16</v>
      </c>
      <c r="N317" s="402"/>
      <c r="O317" s="401">
        <f t="shared" si="177"/>
        <v>-13</v>
      </c>
      <c r="P317" s="402"/>
      <c r="Q317" s="398">
        <f t="shared" si="178"/>
        <v>0.16666666666666666</v>
      </c>
      <c r="R317" s="399"/>
    </row>
    <row r="318" spans="1:18" ht="15" x14ac:dyDescent="0.25">
      <c r="A318" s="37" t="s">
        <v>13</v>
      </c>
      <c r="B318" s="396">
        <v>51</v>
      </c>
      <c r="C318" s="397"/>
      <c r="D318" s="396">
        <v>18</v>
      </c>
      <c r="E318" s="397"/>
      <c r="F318" s="396">
        <v>29</v>
      </c>
      <c r="G318" s="397"/>
      <c r="H318" s="398">
        <f t="shared" si="174"/>
        <v>0.61111111111111116</v>
      </c>
      <c r="I318" s="399"/>
      <c r="J318" s="400"/>
      <c r="K318" s="398">
        <f t="shared" si="175"/>
        <v>-0.43137254901960786</v>
      </c>
      <c r="L318" s="399"/>
      <c r="M318" s="401">
        <f t="shared" si="176"/>
        <v>11</v>
      </c>
      <c r="N318" s="402"/>
      <c r="O318" s="401">
        <f t="shared" si="177"/>
        <v>-22</v>
      </c>
      <c r="P318" s="402"/>
      <c r="Q318" s="398">
        <f t="shared" si="178"/>
        <v>9.8639455782312924E-2</v>
      </c>
      <c r="R318" s="399"/>
    </row>
    <row r="319" spans="1:18" ht="15" x14ac:dyDescent="0.25">
      <c r="A319" s="412" t="s">
        <v>14</v>
      </c>
      <c r="B319" s="404">
        <v>37</v>
      </c>
      <c r="C319" s="405"/>
      <c r="D319" s="404">
        <v>12</v>
      </c>
      <c r="E319" s="405"/>
      <c r="F319" s="404">
        <v>16</v>
      </c>
      <c r="G319" s="405"/>
      <c r="H319" s="413">
        <f t="shared" si="174"/>
        <v>0.33333333333333326</v>
      </c>
      <c r="I319" s="414"/>
      <c r="J319" s="415"/>
      <c r="K319" s="413">
        <f t="shared" si="175"/>
        <v>-0.56756756756756754</v>
      </c>
      <c r="L319" s="414"/>
      <c r="M319" s="416">
        <f t="shared" si="176"/>
        <v>4</v>
      </c>
      <c r="N319" s="417"/>
      <c r="O319" s="416">
        <f t="shared" si="177"/>
        <v>-21</v>
      </c>
      <c r="P319" s="417"/>
      <c r="Q319" s="413">
        <f t="shared" si="178"/>
        <v>5.4421768707482991E-2</v>
      </c>
      <c r="R319" s="414"/>
    </row>
    <row r="320" spans="1:18" ht="21" x14ac:dyDescent="0.35">
      <c r="A320" s="371" t="s">
        <v>87</v>
      </c>
      <c r="B320" s="371"/>
      <c r="C320" s="371"/>
      <c r="D320" s="371"/>
      <c r="E320" s="371"/>
      <c r="F320" s="371"/>
      <c r="G320" s="371"/>
      <c r="H320" s="371"/>
      <c r="I320" s="371"/>
      <c r="J320" s="371"/>
      <c r="K320" s="371"/>
      <c r="L320" s="371"/>
      <c r="M320" s="371"/>
      <c r="N320" s="371"/>
      <c r="O320" s="371"/>
      <c r="P320" s="371"/>
      <c r="Q320" s="371"/>
      <c r="R320" s="371"/>
    </row>
    <row r="321" spans="1:18" ht="15" x14ac:dyDescent="0.25">
      <c r="A321" s="75"/>
      <c r="B321" s="11" t="s">
        <v>116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3"/>
    </row>
    <row r="322" spans="1:18" ht="30" customHeight="1" x14ac:dyDescent="0.25">
      <c r="A322" s="15"/>
      <c r="B322" s="113">
        <v>2019</v>
      </c>
      <c r="C322" s="114"/>
      <c r="D322" s="113">
        <v>2021</v>
      </c>
      <c r="E322" s="114"/>
      <c r="F322" s="113">
        <v>2022</v>
      </c>
      <c r="G322" s="114"/>
      <c r="H322" s="113" t="s">
        <v>4</v>
      </c>
      <c r="I322" s="114"/>
      <c r="J322" s="16"/>
      <c r="K322" s="113" t="s">
        <v>5</v>
      </c>
      <c r="L322" s="114"/>
      <c r="M322" s="113" t="s">
        <v>6</v>
      </c>
      <c r="N322" s="114"/>
      <c r="O322" s="113" t="s">
        <v>7</v>
      </c>
      <c r="P322" s="114"/>
      <c r="Q322" s="113" t="str">
        <f>CONCATENATE("cuota ",RIGHT(F322,2))</f>
        <v>cuota 22</v>
      </c>
      <c r="R322" s="114"/>
    </row>
    <row r="323" spans="1:18" ht="15" x14ac:dyDescent="0.25">
      <c r="A323" s="372" t="s">
        <v>52</v>
      </c>
      <c r="B323" s="373">
        <v>382</v>
      </c>
      <c r="C323" s="374"/>
      <c r="D323" s="373">
        <v>179</v>
      </c>
      <c r="E323" s="374"/>
      <c r="F323" s="373">
        <v>294</v>
      </c>
      <c r="G323" s="374"/>
      <c r="H323" s="375">
        <f>F323/D323-1</f>
        <v>0.64245810055865915</v>
      </c>
      <c r="I323" s="376"/>
      <c r="J323" s="377"/>
      <c r="K323" s="375">
        <f>F323/B323-1</f>
        <v>-0.23036649214659688</v>
      </c>
      <c r="L323" s="376"/>
      <c r="M323" s="378">
        <f>F323-D323</f>
        <v>115</v>
      </c>
      <c r="N323" s="379"/>
      <c r="O323" s="378">
        <f>F323-B323</f>
        <v>-88</v>
      </c>
      <c r="P323" s="379"/>
      <c r="Q323" s="375">
        <f>F323/$F$323</f>
        <v>1</v>
      </c>
      <c r="R323" s="376"/>
    </row>
    <row r="324" spans="1:18" ht="15" x14ac:dyDescent="0.25">
      <c r="A324" s="101" t="s">
        <v>53</v>
      </c>
      <c r="B324" s="396">
        <v>98</v>
      </c>
      <c r="C324" s="397"/>
      <c r="D324" s="396">
        <v>56</v>
      </c>
      <c r="E324" s="397"/>
      <c r="F324" s="396">
        <v>85</v>
      </c>
      <c r="G324" s="397"/>
      <c r="H324" s="398">
        <f t="shared" ref="H324:H333" si="179">F324/D324-1</f>
        <v>0.51785714285714279</v>
      </c>
      <c r="I324" s="399"/>
      <c r="J324" s="400"/>
      <c r="K324" s="398">
        <f t="shared" ref="K324:K333" si="180">F324/B324-1</f>
        <v>-0.13265306122448983</v>
      </c>
      <c r="L324" s="399"/>
      <c r="M324" s="401">
        <f t="shared" ref="M324:M333" si="181">F324-D324</f>
        <v>29</v>
      </c>
      <c r="N324" s="402"/>
      <c r="O324" s="401">
        <f t="shared" ref="O324:O333" si="182">F324-B324</f>
        <v>-13</v>
      </c>
      <c r="P324" s="402"/>
      <c r="Q324" s="398">
        <f t="shared" ref="Q324:Q333" si="183">F324/$F$323</f>
        <v>0.28911564625850339</v>
      </c>
      <c r="R324" s="399"/>
    </row>
    <row r="325" spans="1:18" ht="15" x14ac:dyDescent="0.25">
      <c r="A325" s="104" t="s">
        <v>54</v>
      </c>
      <c r="B325" s="396">
        <v>100</v>
      </c>
      <c r="C325" s="397"/>
      <c r="D325" s="396">
        <v>40</v>
      </c>
      <c r="E325" s="397"/>
      <c r="F325" s="396">
        <v>78</v>
      </c>
      <c r="G325" s="397"/>
      <c r="H325" s="398">
        <f t="shared" si="179"/>
        <v>0.95</v>
      </c>
      <c r="I325" s="399"/>
      <c r="J325" s="400"/>
      <c r="K325" s="398">
        <f t="shared" si="180"/>
        <v>-0.21999999999999997</v>
      </c>
      <c r="L325" s="399"/>
      <c r="M325" s="401">
        <f t="shared" si="181"/>
        <v>38</v>
      </c>
      <c r="N325" s="402"/>
      <c r="O325" s="401">
        <f t="shared" si="182"/>
        <v>-22</v>
      </c>
      <c r="P325" s="402"/>
      <c r="Q325" s="398">
        <f t="shared" si="183"/>
        <v>0.26530612244897961</v>
      </c>
      <c r="R325" s="399"/>
    </row>
    <row r="326" spans="1:18" ht="15" x14ac:dyDescent="0.25">
      <c r="A326" s="104" t="s">
        <v>56</v>
      </c>
      <c r="B326" s="396">
        <v>78</v>
      </c>
      <c r="C326" s="397"/>
      <c r="D326" s="396">
        <v>33</v>
      </c>
      <c r="E326" s="397"/>
      <c r="F326" s="396">
        <v>59</v>
      </c>
      <c r="G326" s="397"/>
      <c r="H326" s="398">
        <f t="shared" si="179"/>
        <v>0.78787878787878785</v>
      </c>
      <c r="I326" s="399"/>
      <c r="J326" s="400"/>
      <c r="K326" s="398">
        <f t="shared" si="180"/>
        <v>-0.24358974358974361</v>
      </c>
      <c r="L326" s="399"/>
      <c r="M326" s="401">
        <f t="shared" si="181"/>
        <v>26</v>
      </c>
      <c r="N326" s="402"/>
      <c r="O326" s="401">
        <f t="shared" si="182"/>
        <v>-19</v>
      </c>
      <c r="P326" s="402"/>
      <c r="Q326" s="398">
        <f t="shared" si="183"/>
        <v>0.20068027210884354</v>
      </c>
      <c r="R326" s="399"/>
    </row>
    <row r="327" spans="1:18" ht="15" x14ac:dyDescent="0.25">
      <c r="A327" s="104" t="s">
        <v>57</v>
      </c>
      <c r="B327" s="396">
        <v>15</v>
      </c>
      <c r="C327" s="397"/>
      <c r="D327" s="396">
        <v>6</v>
      </c>
      <c r="E327" s="397"/>
      <c r="F327" s="396">
        <v>10</v>
      </c>
      <c r="G327" s="397"/>
      <c r="H327" s="398">
        <f t="shared" si="179"/>
        <v>0.66666666666666674</v>
      </c>
      <c r="I327" s="399"/>
      <c r="J327" s="400"/>
      <c r="K327" s="398">
        <f t="shared" si="180"/>
        <v>-0.33333333333333337</v>
      </c>
      <c r="L327" s="399"/>
      <c r="M327" s="401">
        <f t="shared" si="181"/>
        <v>4</v>
      </c>
      <c r="N327" s="402"/>
      <c r="O327" s="401">
        <f t="shared" si="182"/>
        <v>-5</v>
      </c>
      <c r="P327" s="402"/>
      <c r="Q327" s="398">
        <f t="shared" si="183"/>
        <v>3.4013605442176874E-2</v>
      </c>
      <c r="R327" s="399"/>
    </row>
    <row r="328" spans="1:18" ht="15" x14ac:dyDescent="0.25">
      <c r="A328" s="104" t="s">
        <v>58</v>
      </c>
      <c r="B328" s="396">
        <v>23</v>
      </c>
      <c r="C328" s="397"/>
      <c r="D328" s="396">
        <v>12</v>
      </c>
      <c r="E328" s="397"/>
      <c r="F328" s="396">
        <v>17</v>
      </c>
      <c r="G328" s="397"/>
      <c r="H328" s="398">
        <f t="shared" si="179"/>
        <v>0.41666666666666674</v>
      </c>
      <c r="I328" s="399"/>
      <c r="J328" s="400"/>
      <c r="K328" s="398">
        <f t="shared" si="180"/>
        <v>-0.26086956521739135</v>
      </c>
      <c r="L328" s="399"/>
      <c r="M328" s="401">
        <f t="shared" si="181"/>
        <v>5</v>
      </c>
      <c r="N328" s="402"/>
      <c r="O328" s="401">
        <f t="shared" si="182"/>
        <v>-6</v>
      </c>
      <c r="P328" s="402"/>
      <c r="Q328" s="398">
        <f t="shared" si="183"/>
        <v>5.7823129251700682E-2</v>
      </c>
      <c r="R328" s="399"/>
    </row>
    <row r="329" spans="1:18" ht="15" x14ac:dyDescent="0.25">
      <c r="A329" s="104" t="s">
        <v>59</v>
      </c>
      <c r="B329" s="396">
        <v>8</v>
      </c>
      <c r="C329" s="397"/>
      <c r="D329" s="396">
        <v>3</v>
      </c>
      <c r="E329" s="397"/>
      <c r="F329" s="396">
        <v>5</v>
      </c>
      <c r="G329" s="397"/>
      <c r="H329" s="398">
        <f t="shared" si="179"/>
        <v>0.66666666666666674</v>
      </c>
      <c r="I329" s="399"/>
      <c r="J329" s="400"/>
      <c r="K329" s="398">
        <f t="shared" si="180"/>
        <v>-0.375</v>
      </c>
      <c r="L329" s="399"/>
      <c r="M329" s="401">
        <f t="shared" si="181"/>
        <v>2</v>
      </c>
      <c r="N329" s="402"/>
      <c r="O329" s="401">
        <f t="shared" si="182"/>
        <v>-3</v>
      </c>
      <c r="P329" s="402"/>
      <c r="Q329" s="398">
        <f t="shared" si="183"/>
        <v>1.7006802721088437E-2</v>
      </c>
      <c r="R329" s="399"/>
    </row>
    <row r="330" spans="1:18" ht="15" x14ac:dyDescent="0.25">
      <c r="A330" s="104" t="s">
        <v>60</v>
      </c>
      <c r="B330" s="396">
        <v>19</v>
      </c>
      <c r="C330" s="397"/>
      <c r="D330" s="396">
        <v>9</v>
      </c>
      <c r="E330" s="397"/>
      <c r="F330" s="396">
        <v>14</v>
      </c>
      <c r="G330" s="397"/>
      <c r="H330" s="398">
        <f t="shared" si="179"/>
        <v>0.55555555555555558</v>
      </c>
      <c r="I330" s="399"/>
      <c r="J330" s="400"/>
      <c r="K330" s="398">
        <f t="shared" si="180"/>
        <v>-0.26315789473684215</v>
      </c>
      <c r="L330" s="399"/>
      <c r="M330" s="401">
        <f t="shared" si="181"/>
        <v>5</v>
      </c>
      <c r="N330" s="402"/>
      <c r="O330" s="401">
        <f t="shared" si="182"/>
        <v>-5</v>
      </c>
      <c r="P330" s="402"/>
      <c r="Q330" s="398">
        <f t="shared" si="183"/>
        <v>4.7619047619047616E-2</v>
      </c>
      <c r="R330" s="399"/>
    </row>
    <row r="331" spans="1:18" ht="15" x14ac:dyDescent="0.25">
      <c r="A331" s="104" t="s">
        <v>55</v>
      </c>
      <c r="B331" s="396">
        <v>13</v>
      </c>
      <c r="C331" s="397"/>
      <c r="D331" s="396">
        <v>4</v>
      </c>
      <c r="E331" s="397"/>
      <c r="F331" s="396">
        <v>5</v>
      </c>
      <c r="G331" s="397"/>
      <c r="H331" s="398">
        <f t="shared" si="179"/>
        <v>0.25</v>
      </c>
      <c r="I331" s="399"/>
      <c r="J331" s="400"/>
      <c r="K331" s="398">
        <f t="shared" si="180"/>
        <v>-0.61538461538461542</v>
      </c>
      <c r="L331" s="399"/>
      <c r="M331" s="401">
        <f t="shared" si="181"/>
        <v>1</v>
      </c>
      <c r="N331" s="402"/>
      <c r="O331" s="401">
        <f t="shared" si="182"/>
        <v>-8</v>
      </c>
      <c r="P331" s="402"/>
      <c r="Q331" s="398">
        <f t="shared" si="183"/>
        <v>1.7006802721088437E-2</v>
      </c>
      <c r="R331" s="399"/>
    </row>
    <row r="332" spans="1:18" ht="15" x14ac:dyDescent="0.25">
      <c r="A332" s="105" t="s">
        <v>61</v>
      </c>
      <c r="B332" s="396">
        <v>6</v>
      </c>
      <c r="C332" s="397"/>
      <c r="D332" s="396">
        <v>3</v>
      </c>
      <c r="E332" s="397"/>
      <c r="F332" s="396">
        <v>5</v>
      </c>
      <c r="G332" s="397"/>
      <c r="H332" s="398">
        <f t="shared" si="179"/>
        <v>0.66666666666666674</v>
      </c>
      <c r="I332" s="399"/>
      <c r="J332" s="400"/>
      <c r="K332" s="398">
        <f t="shared" si="180"/>
        <v>-0.16666666666666663</v>
      </c>
      <c r="L332" s="399"/>
      <c r="M332" s="401">
        <f t="shared" si="181"/>
        <v>2</v>
      </c>
      <c r="N332" s="402"/>
      <c r="O332" s="401">
        <f t="shared" si="182"/>
        <v>-1</v>
      </c>
      <c r="P332" s="402"/>
      <c r="Q332" s="398">
        <f t="shared" si="183"/>
        <v>1.7006802721088437E-2</v>
      </c>
      <c r="R332" s="399"/>
    </row>
    <row r="333" spans="1:18" ht="15" x14ac:dyDescent="0.25">
      <c r="A333" s="106" t="s">
        <v>62</v>
      </c>
      <c r="B333" s="396">
        <v>22</v>
      </c>
      <c r="C333" s="397"/>
      <c r="D333" s="396">
        <v>13</v>
      </c>
      <c r="E333" s="397"/>
      <c r="F333" s="396">
        <v>16</v>
      </c>
      <c r="G333" s="397"/>
      <c r="H333" s="398">
        <f t="shared" si="179"/>
        <v>0.23076923076923084</v>
      </c>
      <c r="I333" s="399"/>
      <c r="J333" s="400"/>
      <c r="K333" s="398">
        <f t="shared" si="180"/>
        <v>-0.27272727272727271</v>
      </c>
      <c r="L333" s="399"/>
      <c r="M333" s="401">
        <f t="shared" si="181"/>
        <v>3</v>
      </c>
      <c r="N333" s="402"/>
      <c r="O333" s="401">
        <f t="shared" si="182"/>
        <v>-6</v>
      </c>
      <c r="P333" s="402"/>
      <c r="Q333" s="398">
        <f t="shared" si="183"/>
        <v>5.4421768707482991E-2</v>
      </c>
      <c r="R333" s="399"/>
    </row>
    <row r="334" spans="1:18" ht="21" x14ac:dyDescent="0.35">
      <c r="A334" s="371" t="s">
        <v>88</v>
      </c>
      <c r="B334" s="371"/>
      <c r="C334" s="371"/>
      <c r="D334" s="371"/>
      <c r="E334" s="371"/>
      <c r="F334" s="371"/>
      <c r="G334" s="371"/>
      <c r="H334" s="371"/>
      <c r="I334" s="371"/>
      <c r="J334" s="371"/>
      <c r="K334" s="371"/>
      <c r="L334" s="371"/>
      <c r="M334" s="371"/>
      <c r="N334" s="371"/>
      <c r="O334" s="371"/>
      <c r="P334" s="371"/>
      <c r="Q334" s="371"/>
      <c r="R334" s="371"/>
    </row>
    <row r="335" spans="1:18" ht="15" x14ac:dyDescent="0.25">
      <c r="A335" s="75"/>
      <c r="B335" s="11" t="s">
        <v>116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3"/>
    </row>
    <row r="336" spans="1:18" ht="30" customHeight="1" x14ac:dyDescent="0.25">
      <c r="A336" s="15"/>
      <c r="B336" s="113">
        <v>2019</v>
      </c>
      <c r="C336" s="114"/>
      <c r="D336" s="113">
        <v>2021</v>
      </c>
      <c r="E336" s="114"/>
      <c r="F336" s="113">
        <v>2022</v>
      </c>
      <c r="G336" s="114"/>
      <c r="H336" s="113" t="s">
        <v>4</v>
      </c>
      <c r="I336" s="114"/>
      <c r="J336" s="16"/>
      <c r="K336" s="113" t="s">
        <v>5</v>
      </c>
      <c r="L336" s="114"/>
      <c r="M336" s="113" t="s">
        <v>6</v>
      </c>
      <c r="N336" s="114"/>
      <c r="O336" s="113" t="s">
        <v>7</v>
      </c>
      <c r="P336" s="114"/>
      <c r="Q336" s="113" t="str">
        <f>CONCATENATE("cuota ",RIGHT(F336,2))</f>
        <v>cuota 22</v>
      </c>
      <c r="R336" s="114"/>
    </row>
    <row r="337" spans="1:18" ht="15" x14ac:dyDescent="0.25">
      <c r="A337" s="372" t="s">
        <v>8</v>
      </c>
      <c r="B337" s="418">
        <v>130200</v>
      </c>
      <c r="C337" s="419"/>
      <c r="D337" s="418">
        <v>75767</v>
      </c>
      <c r="E337" s="419"/>
      <c r="F337" s="418">
        <v>124698</v>
      </c>
      <c r="G337" s="419"/>
      <c r="H337" s="375">
        <f>F337/D337-1</f>
        <v>0.64580886137764471</v>
      </c>
      <c r="I337" s="376"/>
      <c r="J337" s="377"/>
      <c r="K337" s="375">
        <f>F337/B337-1</f>
        <v>-4.2258064516129012E-2</v>
      </c>
      <c r="L337" s="376"/>
      <c r="M337" s="420">
        <f>F337-D337</f>
        <v>48931</v>
      </c>
      <c r="N337" s="421"/>
      <c r="O337" s="420">
        <f>F337-B337</f>
        <v>-5502</v>
      </c>
      <c r="P337" s="421"/>
      <c r="Q337" s="375">
        <f>F337/$F$337</f>
        <v>1</v>
      </c>
      <c r="R337" s="376"/>
    </row>
    <row r="338" spans="1:18" ht="15" x14ac:dyDescent="0.25">
      <c r="A338" s="380" t="s">
        <v>9</v>
      </c>
      <c r="B338" s="422">
        <v>86743</v>
      </c>
      <c r="C338" s="423"/>
      <c r="D338" s="422">
        <v>50376</v>
      </c>
      <c r="E338" s="423"/>
      <c r="F338" s="422">
        <v>90035</v>
      </c>
      <c r="G338" s="423"/>
      <c r="H338" s="383">
        <f t="shared" ref="H338:H348" si="184">F338/D338-1</f>
        <v>0.7872598062569478</v>
      </c>
      <c r="I338" s="384"/>
      <c r="J338" s="385"/>
      <c r="K338" s="383">
        <f t="shared" ref="K338:K348" si="185">F338/B338-1</f>
        <v>3.795118914494533E-2</v>
      </c>
      <c r="L338" s="384"/>
      <c r="M338" s="424">
        <f t="shared" ref="M338:M348" si="186">F338-D338</f>
        <v>39659</v>
      </c>
      <c r="N338" s="425"/>
      <c r="O338" s="424">
        <f t="shared" ref="O338:O348" si="187">F338-B338</f>
        <v>3292</v>
      </c>
      <c r="P338" s="425"/>
      <c r="Q338" s="383">
        <f t="shared" ref="Q338:Q348" si="188">F338/$F$337</f>
        <v>0.72202441097692027</v>
      </c>
      <c r="R338" s="384"/>
    </row>
    <row r="339" spans="1:18" ht="15" x14ac:dyDescent="0.25">
      <c r="A339" s="388" t="s">
        <v>10</v>
      </c>
      <c r="B339" s="426">
        <v>15700</v>
      </c>
      <c r="C339" s="427"/>
      <c r="D339" s="426">
        <v>14822</v>
      </c>
      <c r="E339" s="427"/>
      <c r="F339" s="426">
        <v>17788</v>
      </c>
      <c r="G339" s="427"/>
      <c r="H339" s="391">
        <f t="shared" si="184"/>
        <v>0.20010794764539197</v>
      </c>
      <c r="I339" s="392"/>
      <c r="J339" s="393"/>
      <c r="K339" s="391">
        <f t="shared" si="185"/>
        <v>0.13299363057324842</v>
      </c>
      <c r="L339" s="392"/>
      <c r="M339" s="428">
        <f t="shared" si="186"/>
        <v>2966</v>
      </c>
      <c r="N339" s="429"/>
      <c r="O339" s="428">
        <f t="shared" si="187"/>
        <v>2088</v>
      </c>
      <c r="P339" s="429"/>
      <c r="Q339" s="391">
        <f t="shared" si="188"/>
        <v>0.14264863911209483</v>
      </c>
      <c r="R339" s="392"/>
    </row>
    <row r="340" spans="1:18" ht="15" x14ac:dyDescent="0.25">
      <c r="A340" s="37" t="s">
        <v>11</v>
      </c>
      <c r="B340" s="430">
        <v>51741</v>
      </c>
      <c r="C340" s="431"/>
      <c r="D340" s="430">
        <v>26903</v>
      </c>
      <c r="E340" s="431"/>
      <c r="F340" s="430">
        <v>54134</v>
      </c>
      <c r="G340" s="431"/>
      <c r="H340" s="398">
        <f t="shared" si="184"/>
        <v>1.0121919488532876</v>
      </c>
      <c r="I340" s="399"/>
      <c r="J340" s="400"/>
      <c r="K340" s="398">
        <f t="shared" si="185"/>
        <v>4.6249589300554783E-2</v>
      </c>
      <c r="L340" s="399"/>
      <c r="M340" s="432">
        <f t="shared" si="186"/>
        <v>27231</v>
      </c>
      <c r="N340" s="433"/>
      <c r="O340" s="432">
        <f t="shared" si="187"/>
        <v>2393</v>
      </c>
      <c r="P340" s="433"/>
      <c r="Q340" s="398">
        <f t="shared" si="188"/>
        <v>0.43412083593963013</v>
      </c>
      <c r="R340" s="399"/>
    </row>
    <row r="341" spans="1:18" ht="15" x14ac:dyDescent="0.25">
      <c r="A341" s="37" t="s">
        <v>12</v>
      </c>
      <c r="B341" s="430">
        <v>15992</v>
      </c>
      <c r="C341" s="431"/>
      <c r="D341" s="430">
        <v>8317</v>
      </c>
      <c r="E341" s="431"/>
      <c r="F341" s="430">
        <v>15485</v>
      </c>
      <c r="G341" s="431"/>
      <c r="H341" s="398">
        <f t="shared" si="184"/>
        <v>0.86184922447998069</v>
      </c>
      <c r="I341" s="399"/>
      <c r="J341" s="400"/>
      <c r="K341" s="398">
        <f t="shared" si="185"/>
        <v>-3.1703351675837932E-2</v>
      </c>
      <c r="L341" s="399"/>
      <c r="M341" s="432">
        <f t="shared" si="186"/>
        <v>7168</v>
      </c>
      <c r="N341" s="433"/>
      <c r="O341" s="432">
        <f t="shared" si="187"/>
        <v>-507</v>
      </c>
      <c r="P341" s="433"/>
      <c r="Q341" s="398">
        <f t="shared" si="188"/>
        <v>0.12418001892572456</v>
      </c>
      <c r="R341" s="399"/>
    </row>
    <row r="342" spans="1:18" ht="15" x14ac:dyDescent="0.25">
      <c r="A342" s="37" t="s">
        <v>13</v>
      </c>
      <c r="B342" s="430">
        <v>2305</v>
      </c>
      <c r="C342" s="431"/>
      <c r="D342" s="430">
        <v>84</v>
      </c>
      <c r="E342" s="431"/>
      <c r="F342" s="430">
        <v>2043</v>
      </c>
      <c r="G342" s="431"/>
      <c r="H342" s="398">
        <f t="shared" si="184"/>
        <v>23.321428571428573</v>
      </c>
      <c r="I342" s="399"/>
      <c r="J342" s="400"/>
      <c r="K342" s="398">
        <f t="shared" si="185"/>
        <v>-0.11366594360086768</v>
      </c>
      <c r="L342" s="399"/>
      <c r="M342" s="432">
        <f t="shared" si="186"/>
        <v>1959</v>
      </c>
      <c r="N342" s="433"/>
      <c r="O342" s="432">
        <f t="shared" si="187"/>
        <v>-262</v>
      </c>
      <c r="P342" s="433"/>
      <c r="Q342" s="398">
        <f t="shared" si="188"/>
        <v>1.6383582735889909E-2</v>
      </c>
      <c r="R342" s="399"/>
    </row>
    <row r="343" spans="1:18" ht="15" x14ac:dyDescent="0.25">
      <c r="A343" s="403" t="s">
        <v>14</v>
      </c>
      <c r="B343" s="434">
        <v>1005</v>
      </c>
      <c r="C343" s="435"/>
      <c r="D343" s="434">
        <v>250</v>
      </c>
      <c r="E343" s="435"/>
      <c r="F343" s="434">
        <v>585</v>
      </c>
      <c r="G343" s="435"/>
      <c r="H343" s="406">
        <f t="shared" si="184"/>
        <v>1.3399999999999999</v>
      </c>
      <c r="I343" s="407"/>
      <c r="J343" s="408"/>
      <c r="K343" s="406">
        <f t="shared" si="185"/>
        <v>-0.41791044776119401</v>
      </c>
      <c r="L343" s="407"/>
      <c r="M343" s="436">
        <f t="shared" si="186"/>
        <v>335</v>
      </c>
      <c r="N343" s="437"/>
      <c r="O343" s="436">
        <f t="shared" si="187"/>
        <v>-420</v>
      </c>
      <c r="P343" s="437"/>
      <c r="Q343" s="406">
        <f t="shared" si="188"/>
        <v>4.691334263580811E-3</v>
      </c>
      <c r="R343" s="407"/>
    </row>
    <row r="344" spans="1:18" ht="15" x14ac:dyDescent="0.25">
      <c r="A344" s="411" t="s">
        <v>15</v>
      </c>
      <c r="B344" s="422">
        <v>43457</v>
      </c>
      <c r="C344" s="423"/>
      <c r="D344" s="422">
        <v>25391</v>
      </c>
      <c r="E344" s="423"/>
      <c r="F344" s="422">
        <v>34663</v>
      </c>
      <c r="G344" s="423"/>
      <c r="H344" s="383">
        <f t="shared" si="184"/>
        <v>0.36516876058445913</v>
      </c>
      <c r="I344" s="384"/>
      <c r="J344" s="385"/>
      <c r="K344" s="383" t="s">
        <v>89</v>
      </c>
      <c r="L344" s="384"/>
      <c r="M344" s="424">
        <f t="shared" si="186"/>
        <v>9272</v>
      </c>
      <c r="N344" s="425"/>
      <c r="O344" s="424">
        <f t="shared" si="187"/>
        <v>-8794</v>
      </c>
      <c r="P344" s="425"/>
      <c r="Q344" s="383">
        <f t="shared" si="188"/>
        <v>0.27797558902307978</v>
      </c>
      <c r="R344" s="384"/>
    </row>
    <row r="345" spans="1:18" ht="15" x14ac:dyDescent="0.25">
      <c r="A345" s="388" t="s">
        <v>16</v>
      </c>
      <c r="B345" s="430">
        <v>1933</v>
      </c>
      <c r="C345" s="431"/>
      <c r="D345" s="430">
        <v>2012</v>
      </c>
      <c r="E345" s="431"/>
      <c r="F345" s="430">
        <v>2230</v>
      </c>
      <c r="G345" s="431"/>
      <c r="H345" s="391">
        <f t="shared" si="184"/>
        <v>0.10834990059642147</v>
      </c>
      <c r="I345" s="392"/>
      <c r="J345" s="393"/>
      <c r="K345" s="391">
        <f t="shared" si="185"/>
        <v>0.15364718054837034</v>
      </c>
      <c r="L345" s="392"/>
      <c r="M345" s="428">
        <f t="shared" si="186"/>
        <v>218</v>
      </c>
      <c r="N345" s="429"/>
      <c r="O345" s="428">
        <f t="shared" si="187"/>
        <v>297</v>
      </c>
      <c r="P345" s="429"/>
      <c r="Q345" s="391">
        <f t="shared" si="188"/>
        <v>1.7883205825273862E-2</v>
      </c>
      <c r="R345" s="392"/>
    </row>
    <row r="346" spans="1:18" ht="15" x14ac:dyDescent="0.25">
      <c r="A346" s="37" t="s">
        <v>12</v>
      </c>
      <c r="B346" s="430">
        <v>24102</v>
      </c>
      <c r="C346" s="431"/>
      <c r="D346" s="430">
        <v>14526</v>
      </c>
      <c r="E346" s="431"/>
      <c r="F346" s="430">
        <v>20412</v>
      </c>
      <c r="G346" s="431"/>
      <c r="H346" s="398">
        <f t="shared" si="184"/>
        <v>0.40520446096654283</v>
      </c>
      <c r="I346" s="399"/>
      <c r="J346" s="400"/>
      <c r="K346" s="398">
        <f t="shared" si="185"/>
        <v>-0.1530993278566094</v>
      </c>
      <c r="L346" s="399"/>
      <c r="M346" s="432">
        <f t="shared" si="186"/>
        <v>5886</v>
      </c>
      <c r="N346" s="433"/>
      <c r="O346" s="432">
        <f t="shared" si="187"/>
        <v>-3690</v>
      </c>
      <c r="P346" s="433"/>
      <c r="Q346" s="398">
        <f t="shared" si="188"/>
        <v>0.16369147861232738</v>
      </c>
      <c r="R346" s="399"/>
    </row>
    <row r="347" spans="1:18" ht="15" x14ac:dyDescent="0.25">
      <c r="A347" s="37" t="s">
        <v>13</v>
      </c>
      <c r="B347" s="430">
        <v>12342</v>
      </c>
      <c r="C347" s="431"/>
      <c r="D347" s="430">
        <v>6414</v>
      </c>
      <c r="E347" s="431"/>
      <c r="F347" s="430">
        <v>9023</v>
      </c>
      <c r="G347" s="431"/>
      <c r="H347" s="398">
        <f t="shared" si="184"/>
        <v>0.40676644839413778</v>
      </c>
      <c r="I347" s="399"/>
      <c r="J347" s="400"/>
      <c r="K347" s="398">
        <f t="shared" si="185"/>
        <v>-0.26891913790309507</v>
      </c>
      <c r="L347" s="399"/>
      <c r="M347" s="432">
        <f t="shared" si="186"/>
        <v>2609</v>
      </c>
      <c r="N347" s="433"/>
      <c r="O347" s="432">
        <f t="shared" si="187"/>
        <v>-3319</v>
      </c>
      <c r="P347" s="433"/>
      <c r="Q347" s="398">
        <f t="shared" si="188"/>
        <v>7.2358818906478051E-2</v>
      </c>
      <c r="R347" s="399"/>
    </row>
    <row r="348" spans="1:18" ht="15" x14ac:dyDescent="0.25">
      <c r="A348" s="412" t="s">
        <v>14</v>
      </c>
      <c r="B348" s="434">
        <v>5080</v>
      </c>
      <c r="C348" s="435"/>
      <c r="D348" s="434">
        <v>2439</v>
      </c>
      <c r="E348" s="435"/>
      <c r="F348" s="434">
        <v>2998</v>
      </c>
      <c r="G348" s="435"/>
      <c r="H348" s="413">
        <f t="shared" si="184"/>
        <v>0.22919229192291923</v>
      </c>
      <c r="I348" s="414"/>
      <c r="J348" s="415"/>
      <c r="K348" s="413">
        <f t="shared" si="185"/>
        <v>-0.40984251968503937</v>
      </c>
      <c r="L348" s="414"/>
      <c r="M348" s="438">
        <f t="shared" si="186"/>
        <v>559</v>
      </c>
      <c r="N348" s="439"/>
      <c r="O348" s="438">
        <f t="shared" si="187"/>
        <v>-2082</v>
      </c>
      <c r="P348" s="439"/>
      <c r="Q348" s="413">
        <f t="shared" si="188"/>
        <v>2.4042085679000465E-2</v>
      </c>
      <c r="R348" s="414"/>
    </row>
    <row r="349" spans="1:18" ht="21" x14ac:dyDescent="0.35">
      <c r="A349" s="371" t="s">
        <v>90</v>
      </c>
      <c r="B349" s="371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</row>
    <row r="350" spans="1:18" ht="15" x14ac:dyDescent="0.25">
      <c r="A350" s="75"/>
      <c r="B350" s="11" t="s">
        <v>116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3"/>
    </row>
    <row r="351" spans="1:18" ht="30" customHeight="1" x14ac:dyDescent="0.25">
      <c r="A351" s="15"/>
      <c r="B351" s="113">
        <v>2019</v>
      </c>
      <c r="C351" s="114"/>
      <c r="D351" s="113">
        <v>2021</v>
      </c>
      <c r="E351" s="114"/>
      <c r="F351" s="113">
        <v>2022</v>
      </c>
      <c r="G351" s="114"/>
      <c r="H351" s="113" t="s">
        <v>4</v>
      </c>
      <c r="I351" s="114"/>
      <c r="J351" s="16"/>
      <c r="K351" s="113" t="s">
        <v>5</v>
      </c>
      <c r="L351" s="114"/>
      <c r="M351" s="113" t="s">
        <v>6</v>
      </c>
      <c r="N351" s="114"/>
      <c r="O351" s="113" t="s">
        <v>7</v>
      </c>
      <c r="P351" s="114"/>
      <c r="Q351" s="113" t="str">
        <f>CONCATENATE("cuota ",RIGHT(F351,2))</f>
        <v>cuota 22</v>
      </c>
      <c r="R351" s="114"/>
    </row>
    <row r="352" spans="1:18" ht="15" x14ac:dyDescent="0.25">
      <c r="A352" s="372" t="s">
        <v>52</v>
      </c>
      <c r="B352" s="418">
        <v>130200</v>
      </c>
      <c r="C352" s="419"/>
      <c r="D352" s="418">
        <v>75767</v>
      </c>
      <c r="E352" s="419"/>
      <c r="F352" s="418">
        <v>124698</v>
      </c>
      <c r="G352" s="419"/>
      <c r="H352" s="375">
        <f>F352/D352-1</f>
        <v>0.64580886137764471</v>
      </c>
      <c r="I352" s="376"/>
      <c r="J352" s="377"/>
      <c r="K352" s="375">
        <f>F352/B352-1</f>
        <v>-4.2258064516129012E-2</v>
      </c>
      <c r="L352" s="376"/>
      <c r="M352" s="420">
        <f>F352-D352</f>
        <v>48931</v>
      </c>
      <c r="N352" s="421"/>
      <c r="O352" s="420">
        <f>F352-B352</f>
        <v>-5502</v>
      </c>
      <c r="P352" s="421"/>
      <c r="Q352" s="375">
        <f>F352/$F$352</f>
        <v>1</v>
      </c>
      <c r="R352" s="376"/>
    </row>
    <row r="353" spans="1:18" ht="15" x14ac:dyDescent="0.25">
      <c r="A353" s="101" t="s">
        <v>53</v>
      </c>
      <c r="B353" s="430">
        <v>45352</v>
      </c>
      <c r="C353" s="431"/>
      <c r="D353" s="430">
        <v>30111</v>
      </c>
      <c r="E353" s="431"/>
      <c r="F353" s="430">
        <v>44921</v>
      </c>
      <c r="G353" s="431"/>
      <c r="H353" s="398">
        <f t="shared" ref="H353:H362" si="189">F353/D353-1</f>
        <v>0.49184683338314894</v>
      </c>
      <c r="I353" s="399"/>
      <c r="J353" s="400"/>
      <c r="K353" s="398">
        <f t="shared" ref="K353:K362" si="190">F353/B353-1</f>
        <v>-9.5034397600988196E-3</v>
      </c>
      <c r="L353" s="399"/>
      <c r="M353" s="432">
        <f t="shared" ref="M353:M362" si="191">F353-D353</f>
        <v>14810</v>
      </c>
      <c r="N353" s="433"/>
      <c r="O353" s="432">
        <f t="shared" ref="O353:O362" si="192">F353-B353</f>
        <v>-431</v>
      </c>
      <c r="P353" s="433"/>
      <c r="Q353" s="398">
        <f t="shared" ref="Q353:Q362" si="193">F353/$F$352</f>
        <v>0.36023833581933951</v>
      </c>
      <c r="R353" s="399"/>
    </row>
    <row r="354" spans="1:18" ht="15" x14ac:dyDescent="0.25">
      <c r="A354" s="104" t="s">
        <v>54</v>
      </c>
      <c r="B354" s="430">
        <v>40835</v>
      </c>
      <c r="C354" s="431"/>
      <c r="D354" s="430">
        <v>20273</v>
      </c>
      <c r="E354" s="431"/>
      <c r="F354" s="430">
        <v>39041</v>
      </c>
      <c r="G354" s="431"/>
      <c r="H354" s="398">
        <f t="shared" si="189"/>
        <v>0.92576333053815429</v>
      </c>
      <c r="I354" s="399"/>
      <c r="J354" s="400"/>
      <c r="K354" s="398">
        <f t="shared" si="190"/>
        <v>-4.3932900697930655E-2</v>
      </c>
      <c r="L354" s="399"/>
      <c r="M354" s="432">
        <f t="shared" si="191"/>
        <v>18768</v>
      </c>
      <c r="N354" s="433"/>
      <c r="O354" s="432">
        <f t="shared" si="192"/>
        <v>-1794</v>
      </c>
      <c r="P354" s="433"/>
      <c r="Q354" s="398">
        <f t="shared" si="193"/>
        <v>0.31308441193924524</v>
      </c>
      <c r="R354" s="399"/>
    </row>
    <row r="355" spans="1:18" ht="15" x14ac:dyDescent="0.25">
      <c r="A355" s="104" t="s">
        <v>56</v>
      </c>
      <c r="B355" s="430">
        <v>21131</v>
      </c>
      <c r="C355" s="431"/>
      <c r="D355" s="430">
        <v>9306</v>
      </c>
      <c r="E355" s="431"/>
      <c r="F355" s="430">
        <v>18373</v>
      </c>
      <c r="G355" s="431"/>
      <c r="H355" s="398">
        <f t="shared" si="189"/>
        <v>0.97431764453041048</v>
      </c>
      <c r="I355" s="399"/>
      <c r="J355" s="400"/>
      <c r="K355" s="398">
        <f t="shared" si="190"/>
        <v>-0.1305191424920733</v>
      </c>
      <c r="L355" s="399"/>
      <c r="M355" s="432">
        <f t="shared" si="191"/>
        <v>9067</v>
      </c>
      <c r="N355" s="433"/>
      <c r="O355" s="432">
        <f t="shared" si="192"/>
        <v>-2758</v>
      </c>
      <c r="P355" s="433"/>
      <c r="Q355" s="398">
        <f t="shared" si="193"/>
        <v>0.14733997337567564</v>
      </c>
      <c r="R355" s="399"/>
    </row>
    <row r="356" spans="1:18" ht="15" x14ac:dyDescent="0.25">
      <c r="A356" s="104" t="s">
        <v>57</v>
      </c>
      <c r="B356" s="430">
        <v>4121</v>
      </c>
      <c r="C356" s="431"/>
      <c r="D356" s="430">
        <v>2934</v>
      </c>
      <c r="E356" s="431"/>
      <c r="F356" s="430">
        <v>4097</v>
      </c>
      <c r="G356" s="431"/>
      <c r="H356" s="398">
        <f t="shared" si="189"/>
        <v>0.39638718473074297</v>
      </c>
      <c r="I356" s="399"/>
      <c r="J356" s="400"/>
      <c r="K356" s="398">
        <f t="shared" si="190"/>
        <v>-5.8238291676777632E-3</v>
      </c>
      <c r="L356" s="399"/>
      <c r="M356" s="432">
        <f t="shared" si="191"/>
        <v>1163</v>
      </c>
      <c r="N356" s="433"/>
      <c r="O356" s="432">
        <f t="shared" si="192"/>
        <v>-24</v>
      </c>
      <c r="P356" s="433"/>
      <c r="Q356" s="398">
        <f t="shared" si="193"/>
        <v>3.2855378594684757E-2</v>
      </c>
      <c r="R356" s="399"/>
    </row>
    <row r="357" spans="1:18" ht="15" x14ac:dyDescent="0.25">
      <c r="A357" s="104" t="s">
        <v>58</v>
      </c>
      <c r="B357" s="430">
        <v>2708</v>
      </c>
      <c r="C357" s="431"/>
      <c r="D357" s="430">
        <v>2378</v>
      </c>
      <c r="E357" s="431"/>
      <c r="F357" s="430">
        <v>2710</v>
      </c>
      <c r="G357" s="431"/>
      <c r="H357" s="398">
        <f t="shared" si="189"/>
        <v>0.13961312026913375</v>
      </c>
      <c r="I357" s="399"/>
      <c r="J357" s="400"/>
      <c r="K357" s="398">
        <f t="shared" si="190"/>
        <v>7.3855243722298347E-4</v>
      </c>
      <c r="L357" s="399"/>
      <c r="M357" s="432">
        <f t="shared" si="191"/>
        <v>332</v>
      </c>
      <c r="N357" s="433"/>
      <c r="O357" s="432">
        <f t="shared" si="192"/>
        <v>2</v>
      </c>
      <c r="P357" s="433"/>
      <c r="Q357" s="398">
        <f t="shared" si="193"/>
        <v>2.1732505733852988E-2</v>
      </c>
      <c r="R357" s="399"/>
    </row>
    <row r="358" spans="1:18" ht="15" x14ac:dyDescent="0.25">
      <c r="A358" s="104" t="s">
        <v>59</v>
      </c>
      <c r="B358" s="430">
        <v>584</v>
      </c>
      <c r="C358" s="431"/>
      <c r="D358" s="430">
        <v>465</v>
      </c>
      <c r="E358" s="431"/>
      <c r="F358" s="430">
        <v>663</v>
      </c>
      <c r="G358" s="431"/>
      <c r="H358" s="398">
        <f t="shared" si="189"/>
        <v>0.4258064516129032</v>
      </c>
      <c r="I358" s="399"/>
      <c r="J358" s="400"/>
      <c r="K358" s="398">
        <f t="shared" si="190"/>
        <v>0.13527397260273966</v>
      </c>
      <c r="L358" s="399"/>
      <c r="M358" s="432">
        <f t="shared" si="191"/>
        <v>198</v>
      </c>
      <c r="N358" s="433"/>
      <c r="O358" s="432">
        <f t="shared" si="192"/>
        <v>79</v>
      </c>
      <c r="P358" s="433"/>
      <c r="Q358" s="398">
        <f t="shared" si="193"/>
        <v>5.3168454987249196E-3</v>
      </c>
      <c r="R358" s="399"/>
    </row>
    <row r="359" spans="1:18" ht="15" x14ac:dyDescent="0.25">
      <c r="A359" s="104" t="s">
        <v>60</v>
      </c>
      <c r="B359" s="430">
        <v>6890</v>
      </c>
      <c r="C359" s="431"/>
      <c r="D359" s="430">
        <v>3065</v>
      </c>
      <c r="E359" s="431"/>
      <c r="F359" s="430">
        <v>6412</v>
      </c>
      <c r="G359" s="431"/>
      <c r="H359" s="398">
        <f t="shared" si="189"/>
        <v>1.0920065252854814</v>
      </c>
      <c r="I359" s="399"/>
      <c r="J359" s="400"/>
      <c r="K359" s="398">
        <f t="shared" si="190"/>
        <v>-6.9375907111756119E-2</v>
      </c>
      <c r="L359" s="399"/>
      <c r="M359" s="432">
        <f t="shared" si="191"/>
        <v>3347</v>
      </c>
      <c r="N359" s="433"/>
      <c r="O359" s="432">
        <f t="shared" si="192"/>
        <v>-478</v>
      </c>
      <c r="P359" s="433"/>
      <c r="Q359" s="398">
        <f t="shared" si="193"/>
        <v>5.1420231278769504E-2</v>
      </c>
      <c r="R359" s="399"/>
    </row>
    <row r="360" spans="1:18" ht="15" x14ac:dyDescent="0.25">
      <c r="A360" s="104" t="s">
        <v>55</v>
      </c>
      <c r="B360" s="430">
        <v>1127</v>
      </c>
      <c r="C360" s="431"/>
      <c r="D360" s="430">
        <v>802</v>
      </c>
      <c r="E360" s="431"/>
      <c r="F360" s="430">
        <v>844</v>
      </c>
      <c r="G360" s="431"/>
      <c r="H360" s="398">
        <f t="shared" si="189"/>
        <v>5.2369077306733125E-2</v>
      </c>
      <c r="I360" s="399"/>
      <c r="J360" s="400"/>
      <c r="K360" s="398">
        <f t="shared" si="190"/>
        <v>-0.25110913930789702</v>
      </c>
      <c r="L360" s="399"/>
      <c r="M360" s="432">
        <f t="shared" si="191"/>
        <v>42</v>
      </c>
      <c r="N360" s="433"/>
      <c r="O360" s="432">
        <f t="shared" si="192"/>
        <v>-283</v>
      </c>
      <c r="P360" s="433"/>
      <c r="Q360" s="398">
        <f t="shared" si="193"/>
        <v>6.768352339251632E-3</v>
      </c>
      <c r="R360" s="399"/>
    </row>
    <row r="361" spans="1:18" ht="15" x14ac:dyDescent="0.25">
      <c r="A361" s="105" t="s">
        <v>61</v>
      </c>
      <c r="B361" s="430">
        <v>4070</v>
      </c>
      <c r="C361" s="431"/>
      <c r="D361" s="430">
        <v>3652</v>
      </c>
      <c r="E361" s="431"/>
      <c r="F361" s="430">
        <v>4562</v>
      </c>
      <c r="G361" s="431"/>
      <c r="H361" s="398">
        <f t="shared" si="189"/>
        <v>0.24917853231106246</v>
      </c>
      <c r="I361" s="399"/>
      <c r="J361" s="400"/>
      <c r="K361" s="398">
        <f t="shared" si="190"/>
        <v>0.12088452088452084</v>
      </c>
      <c r="L361" s="399"/>
      <c r="M361" s="432">
        <f t="shared" si="191"/>
        <v>910</v>
      </c>
      <c r="N361" s="433"/>
      <c r="O361" s="432">
        <f t="shared" si="192"/>
        <v>492</v>
      </c>
      <c r="P361" s="433"/>
      <c r="Q361" s="398">
        <f t="shared" si="193"/>
        <v>3.658438788112079E-2</v>
      </c>
      <c r="R361" s="399"/>
    </row>
    <row r="362" spans="1:18" ht="15" x14ac:dyDescent="0.25">
      <c r="A362" s="106" t="s">
        <v>62</v>
      </c>
      <c r="B362" s="430">
        <v>3382</v>
      </c>
      <c r="C362" s="431"/>
      <c r="D362" s="430">
        <v>2781</v>
      </c>
      <c r="E362" s="431"/>
      <c r="F362" s="430">
        <v>3075</v>
      </c>
      <c r="G362" s="431"/>
      <c r="H362" s="398">
        <f t="shared" si="189"/>
        <v>0.10571736785329011</v>
      </c>
      <c r="I362" s="399"/>
      <c r="J362" s="400"/>
      <c r="K362" s="398">
        <f t="shared" si="190"/>
        <v>-9.0774689532820863E-2</v>
      </c>
      <c r="L362" s="399"/>
      <c r="M362" s="432">
        <f t="shared" si="191"/>
        <v>294</v>
      </c>
      <c r="N362" s="433"/>
      <c r="O362" s="432">
        <f t="shared" si="192"/>
        <v>-307</v>
      </c>
      <c r="P362" s="433"/>
      <c r="Q362" s="398">
        <f t="shared" si="193"/>
        <v>2.4659577539335033E-2</v>
      </c>
      <c r="R362" s="399"/>
    </row>
    <row r="363" spans="1:18" ht="21" x14ac:dyDescent="0.35">
      <c r="A363" s="371" t="s">
        <v>91</v>
      </c>
      <c r="B363" s="371"/>
      <c r="C363" s="371"/>
      <c r="D363" s="371"/>
      <c r="E363" s="371"/>
      <c r="F363" s="371"/>
      <c r="G363" s="371"/>
      <c r="H363" s="371"/>
      <c r="I363" s="371"/>
      <c r="J363" s="371"/>
      <c r="K363" s="371"/>
      <c r="L363" s="371"/>
      <c r="M363" s="371"/>
      <c r="N363" s="371"/>
      <c r="O363" s="371"/>
      <c r="P363" s="371"/>
      <c r="Q363" s="371"/>
      <c r="R363" s="371"/>
    </row>
  </sheetData>
  <mergeCells count="917">
    <mergeCell ref="A363:R363"/>
    <mergeCell ref="O361:P361"/>
    <mergeCell ref="Q361:R361"/>
    <mergeCell ref="B362:C362"/>
    <mergeCell ref="D362:E362"/>
    <mergeCell ref="F362:G362"/>
    <mergeCell ref="H362:I362"/>
    <mergeCell ref="K362:L362"/>
    <mergeCell ref="M362:N362"/>
    <mergeCell ref="O362:P362"/>
    <mergeCell ref="Q362:R362"/>
    <mergeCell ref="B361:C361"/>
    <mergeCell ref="D361:E361"/>
    <mergeCell ref="F361:G361"/>
    <mergeCell ref="H361:I361"/>
    <mergeCell ref="K361:L361"/>
    <mergeCell ref="M361:N361"/>
    <mergeCell ref="O359:P359"/>
    <mergeCell ref="Q359:R359"/>
    <mergeCell ref="B360:C360"/>
    <mergeCell ref="D360:E360"/>
    <mergeCell ref="F360:G360"/>
    <mergeCell ref="H360:I360"/>
    <mergeCell ref="K360:L360"/>
    <mergeCell ref="M360:N360"/>
    <mergeCell ref="O360:P360"/>
    <mergeCell ref="Q360:R360"/>
    <mergeCell ref="B359:C359"/>
    <mergeCell ref="D359:E359"/>
    <mergeCell ref="F359:G359"/>
    <mergeCell ref="H359:I359"/>
    <mergeCell ref="K359:L359"/>
    <mergeCell ref="M359:N359"/>
    <mergeCell ref="O357:P357"/>
    <mergeCell ref="Q357:R357"/>
    <mergeCell ref="B358:C358"/>
    <mergeCell ref="D358:E358"/>
    <mergeCell ref="F358:G358"/>
    <mergeCell ref="H358:I358"/>
    <mergeCell ref="K358:L358"/>
    <mergeCell ref="M358:N358"/>
    <mergeCell ref="O358:P358"/>
    <mergeCell ref="Q358:R358"/>
    <mergeCell ref="B357:C357"/>
    <mergeCell ref="D357:E357"/>
    <mergeCell ref="F357:G357"/>
    <mergeCell ref="H357:I357"/>
    <mergeCell ref="K357:L357"/>
    <mergeCell ref="M357:N357"/>
    <mergeCell ref="O355:P355"/>
    <mergeCell ref="Q355:R355"/>
    <mergeCell ref="B356:C356"/>
    <mergeCell ref="D356:E356"/>
    <mergeCell ref="F356:G356"/>
    <mergeCell ref="H356:I356"/>
    <mergeCell ref="K356:L356"/>
    <mergeCell ref="M356:N356"/>
    <mergeCell ref="O356:P356"/>
    <mergeCell ref="Q356:R356"/>
    <mergeCell ref="B355:C355"/>
    <mergeCell ref="D355:E355"/>
    <mergeCell ref="F355:G355"/>
    <mergeCell ref="H355:I355"/>
    <mergeCell ref="K355:L355"/>
    <mergeCell ref="M355:N355"/>
    <mergeCell ref="O353:P353"/>
    <mergeCell ref="Q353:R353"/>
    <mergeCell ref="B354:C354"/>
    <mergeCell ref="D354:E354"/>
    <mergeCell ref="F354:G354"/>
    <mergeCell ref="H354:I354"/>
    <mergeCell ref="K354:L354"/>
    <mergeCell ref="M354:N354"/>
    <mergeCell ref="O354:P354"/>
    <mergeCell ref="Q354:R354"/>
    <mergeCell ref="B353:C353"/>
    <mergeCell ref="D353:E353"/>
    <mergeCell ref="F353:G353"/>
    <mergeCell ref="H353:I353"/>
    <mergeCell ref="K353:L353"/>
    <mergeCell ref="M353:N353"/>
    <mergeCell ref="O351:P351"/>
    <mergeCell ref="Q351:R351"/>
    <mergeCell ref="B352:C352"/>
    <mergeCell ref="D352:E352"/>
    <mergeCell ref="F352:G352"/>
    <mergeCell ref="H352:I352"/>
    <mergeCell ref="K352:L352"/>
    <mergeCell ref="M352:N352"/>
    <mergeCell ref="O352:P352"/>
    <mergeCell ref="Q352:R352"/>
    <mergeCell ref="O348:P348"/>
    <mergeCell ref="Q348:R348"/>
    <mergeCell ref="A349:R349"/>
    <mergeCell ref="B350:R350"/>
    <mergeCell ref="B351:C351"/>
    <mergeCell ref="D351:E351"/>
    <mergeCell ref="F351:G351"/>
    <mergeCell ref="H351:I351"/>
    <mergeCell ref="K351:L351"/>
    <mergeCell ref="M351:N351"/>
    <mergeCell ref="B348:C348"/>
    <mergeCell ref="D348:E348"/>
    <mergeCell ref="F348:G348"/>
    <mergeCell ref="H348:I348"/>
    <mergeCell ref="K348:L348"/>
    <mergeCell ref="M348:N348"/>
    <mergeCell ref="O346:P346"/>
    <mergeCell ref="Q346:R346"/>
    <mergeCell ref="B347:C347"/>
    <mergeCell ref="D347:E347"/>
    <mergeCell ref="F347:G347"/>
    <mergeCell ref="H347:I347"/>
    <mergeCell ref="K347:L347"/>
    <mergeCell ref="M347:N347"/>
    <mergeCell ref="O347:P347"/>
    <mergeCell ref="Q347:R347"/>
    <mergeCell ref="B346:C346"/>
    <mergeCell ref="D346:E346"/>
    <mergeCell ref="F346:G346"/>
    <mergeCell ref="H346:I346"/>
    <mergeCell ref="K346:L346"/>
    <mergeCell ref="M346:N346"/>
    <mergeCell ref="O344:P344"/>
    <mergeCell ref="Q344:R344"/>
    <mergeCell ref="B345:C345"/>
    <mergeCell ref="D345:E345"/>
    <mergeCell ref="F345:G345"/>
    <mergeCell ref="H345:I345"/>
    <mergeCell ref="K345:L345"/>
    <mergeCell ref="M345:N345"/>
    <mergeCell ref="O345:P345"/>
    <mergeCell ref="Q345:R345"/>
    <mergeCell ref="B344:C344"/>
    <mergeCell ref="D344:E344"/>
    <mergeCell ref="F344:G344"/>
    <mergeCell ref="H344:I344"/>
    <mergeCell ref="K344:L344"/>
    <mergeCell ref="M344:N344"/>
    <mergeCell ref="O342:P342"/>
    <mergeCell ref="Q342:R342"/>
    <mergeCell ref="B343:C343"/>
    <mergeCell ref="D343:E343"/>
    <mergeCell ref="F343:G343"/>
    <mergeCell ref="H343:I343"/>
    <mergeCell ref="K343:L343"/>
    <mergeCell ref="M343:N343"/>
    <mergeCell ref="O343:P343"/>
    <mergeCell ref="Q343:R343"/>
    <mergeCell ref="B342:C342"/>
    <mergeCell ref="D342:E342"/>
    <mergeCell ref="F342:G342"/>
    <mergeCell ref="H342:I342"/>
    <mergeCell ref="K342:L342"/>
    <mergeCell ref="M342:N342"/>
    <mergeCell ref="O340:P340"/>
    <mergeCell ref="Q340:R340"/>
    <mergeCell ref="B341:C341"/>
    <mergeCell ref="D341:E341"/>
    <mergeCell ref="F341:G341"/>
    <mergeCell ref="H341:I341"/>
    <mergeCell ref="K341:L341"/>
    <mergeCell ref="M341:N341"/>
    <mergeCell ref="O341:P341"/>
    <mergeCell ref="Q341:R341"/>
    <mergeCell ref="B340:C340"/>
    <mergeCell ref="D340:E340"/>
    <mergeCell ref="F340:G340"/>
    <mergeCell ref="H340:I340"/>
    <mergeCell ref="K340:L340"/>
    <mergeCell ref="M340:N340"/>
    <mergeCell ref="O338:P338"/>
    <mergeCell ref="Q338:R338"/>
    <mergeCell ref="B339:C339"/>
    <mergeCell ref="D339:E339"/>
    <mergeCell ref="F339:G339"/>
    <mergeCell ref="H339:I339"/>
    <mergeCell ref="K339:L339"/>
    <mergeCell ref="M339:N339"/>
    <mergeCell ref="O339:P339"/>
    <mergeCell ref="Q339:R339"/>
    <mergeCell ref="B338:C338"/>
    <mergeCell ref="D338:E338"/>
    <mergeCell ref="F338:G338"/>
    <mergeCell ref="H338:I338"/>
    <mergeCell ref="K338:L338"/>
    <mergeCell ref="M338:N338"/>
    <mergeCell ref="O336:P336"/>
    <mergeCell ref="Q336:R336"/>
    <mergeCell ref="B337:C337"/>
    <mergeCell ref="D337:E337"/>
    <mergeCell ref="F337:G337"/>
    <mergeCell ref="H337:I337"/>
    <mergeCell ref="K337:L337"/>
    <mergeCell ref="M337:N337"/>
    <mergeCell ref="O337:P337"/>
    <mergeCell ref="Q337:R337"/>
    <mergeCell ref="O333:P333"/>
    <mergeCell ref="Q333:R333"/>
    <mergeCell ref="A334:R334"/>
    <mergeCell ref="B335:R335"/>
    <mergeCell ref="B336:C336"/>
    <mergeCell ref="D336:E336"/>
    <mergeCell ref="F336:G336"/>
    <mergeCell ref="H336:I336"/>
    <mergeCell ref="K336:L336"/>
    <mergeCell ref="M336:N336"/>
    <mergeCell ref="B333:C333"/>
    <mergeCell ref="D333:E333"/>
    <mergeCell ref="F333:G333"/>
    <mergeCell ref="H333:I333"/>
    <mergeCell ref="K333:L333"/>
    <mergeCell ref="M333:N333"/>
    <mergeCell ref="O331:P331"/>
    <mergeCell ref="Q331:R331"/>
    <mergeCell ref="B332:C332"/>
    <mergeCell ref="D332:E332"/>
    <mergeCell ref="F332:G332"/>
    <mergeCell ref="H332:I332"/>
    <mergeCell ref="K332:L332"/>
    <mergeCell ref="M332:N332"/>
    <mergeCell ref="O332:P332"/>
    <mergeCell ref="Q332:R332"/>
    <mergeCell ref="B331:C331"/>
    <mergeCell ref="D331:E331"/>
    <mergeCell ref="F331:G331"/>
    <mergeCell ref="H331:I331"/>
    <mergeCell ref="K331:L331"/>
    <mergeCell ref="M331:N331"/>
    <mergeCell ref="O329:P329"/>
    <mergeCell ref="Q329:R329"/>
    <mergeCell ref="B330:C330"/>
    <mergeCell ref="D330:E330"/>
    <mergeCell ref="F330:G330"/>
    <mergeCell ref="H330:I330"/>
    <mergeCell ref="K330:L330"/>
    <mergeCell ref="M330:N330"/>
    <mergeCell ref="O330:P330"/>
    <mergeCell ref="Q330:R330"/>
    <mergeCell ref="B329:C329"/>
    <mergeCell ref="D329:E329"/>
    <mergeCell ref="F329:G329"/>
    <mergeCell ref="H329:I329"/>
    <mergeCell ref="K329:L329"/>
    <mergeCell ref="M329:N329"/>
    <mergeCell ref="O327:P327"/>
    <mergeCell ref="Q327:R327"/>
    <mergeCell ref="B328:C328"/>
    <mergeCell ref="D328:E328"/>
    <mergeCell ref="F328:G328"/>
    <mergeCell ref="H328:I328"/>
    <mergeCell ref="K328:L328"/>
    <mergeCell ref="M328:N328"/>
    <mergeCell ref="O328:P328"/>
    <mergeCell ref="Q328:R328"/>
    <mergeCell ref="B327:C327"/>
    <mergeCell ref="D327:E327"/>
    <mergeCell ref="F327:G327"/>
    <mergeCell ref="H327:I327"/>
    <mergeCell ref="K327:L327"/>
    <mergeCell ref="M327:N327"/>
    <mergeCell ref="O325:P325"/>
    <mergeCell ref="Q325:R325"/>
    <mergeCell ref="B326:C326"/>
    <mergeCell ref="D326:E326"/>
    <mergeCell ref="F326:G326"/>
    <mergeCell ref="H326:I326"/>
    <mergeCell ref="K326:L326"/>
    <mergeCell ref="M326:N326"/>
    <mergeCell ref="O326:P326"/>
    <mergeCell ref="Q326:R326"/>
    <mergeCell ref="B325:C325"/>
    <mergeCell ref="D325:E325"/>
    <mergeCell ref="F325:G325"/>
    <mergeCell ref="H325:I325"/>
    <mergeCell ref="K325:L325"/>
    <mergeCell ref="M325:N325"/>
    <mergeCell ref="O323:P323"/>
    <mergeCell ref="Q323:R323"/>
    <mergeCell ref="B324:C324"/>
    <mergeCell ref="D324:E324"/>
    <mergeCell ref="F324:G324"/>
    <mergeCell ref="H324:I324"/>
    <mergeCell ref="K324:L324"/>
    <mergeCell ref="M324:N324"/>
    <mergeCell ref="O324:P324"/>
    <mergeCell ref="Q324:R324"/>
    <mergeCell ref="B323:C323"/>
    <mergeCell ref="D323:E323"/>
    <mergeCell ref="F323:G323"/>
    <mergeCell ref="H323:I323"/>
    <mergeCell ref="K323:L323"/>
    <mergeCell ref="M323:N323"/>
    <mergeCell ref="A320:R320"/>
    <mergeCell ref="B321:R321"/>
    <mergeCell ref="B322:C322"/>
    <mergeCell ref="D322:E322"/>
    <mergeCell ref="F322:G322"/>
    <mergeCell ref="H322:I322"/>
    <mergeCell ref="K322:L322"/>
    <mergeCell ref="M322:N322"/>
    <mergeCell ref="O322:P322"/>
    <mergeCell ref="Q322:R322"/>
    <mergeCell ref="O318:P318"/>
    <mergeCell ref="Q318:R318"/>
    <mergeCell ref="B319:C319"/>
    <mergeCell ref="D319:E319"/>
    <mergeCell ref="F319:G319"/>
    <mergeCell ref="H319:I319"/>
    <mergeCell ref="K319:L319"/>
    <mergeCell ref="M319:N319"/>
    <mergeCell ref="O319:P319"/>
    <mergeCell ref="Q319:R319"/>
    <mergeCell ref="B318:C318"/>
    <mergeCell ref="D318:E318"/>
    <mergeCell ref="F318:G318"/>
    <mergeCell ref="H318:I318"/>
    <mergeCell ref="K318:L318"/>
    <mergeCell ref="M318:N318"/>
    <mergeCell ref="O316:P316"/>
    <mergeCell ref="Q316:R316"/>
    <mergeCell ref="B317:C317"/>
    <mergeCell ref="D317:E317"/>
    <mergeCell ref="F317:G317"/>
    <mergeCell ref="H317:I317"/>
    <mergeCell ref="K317:L317"/>
    <mergeCell ref="M317:N317"/>
    <mergeCell ref="O317:P317"/>
    <mergeCell ref="Q317:R317"/>
    <mergeCell ref="B316:C316"/>
    <mergeCell ref="D316:E316"/>
    <mergeCell ref="F316:G316"/>
    <mergeCell ref="H316:I316"/>
    <mergeCell ref="K316:L316"/>
    <mergeCell ref="M316:N316"/>
    <mergeCell ref="O314:P314"/>
    <mergeCell ref="Q314:R314"/>
    <mergeCell ref="B315:C315"/>
    <mergeCell ref="D315:E315"/>
    <mergeCell ref="F315:G315"/>
    <mergeCell ref="H315:I315"/>
    <mergeCell ref="K315:L315"/>
    <mergeCell ref="M315:N315"/>
    <mergeCell ref="O315:P315"/>
    <mergeCell ref="Q315:R315"/>
    <mergeCell ref="B314:C314"/>
    <mergeCell ref="D314:E314"/>
    <mergeCell ref="F314:G314"/>
    <mergeCell ref="H314:I314"/>
    <mergeCell ref="K314:L314"/>
    <mergeCell ref="M314:N314"/>
    <mergeCell ref="O312:P312"/>
    <mergeCell ref="Q312:R312"/>
    <mergeCell ref="B313:C313"/>
    <mergeCell ref="D313:E313"/>
    <mergeCell ref="F313:G313"/>
    <mergeCell ref="H313:I313"/>
    <mergeCell ref="K313:L313"/>
    <mergeCell ref="M313:N313"/>
    <mergeCell ref="O313:P313"/>
    <mergeCell ref="Q313:R313"/>
    <mergeCell ref="B312:C312"/>
    <mergeCell ref="D312:E312"/>
    <mergeCell ref="F312:G312"/>
    <mergeCell ref="H312:I312"/>
    <mergeCell ref="K312:L312"/>
    <mergeCell ref="M312:N312"/>
    <mergeCell ref="O310:P310"/>
    <mergeCell ref="Q310:R310"/>
    <mergeCell ref="B311:C311"/>
    <mergeCell ref="D311:E311"/>
    <mergeCell ref="F311:G311"/>
    <mergeCell ref="H311:I311"/>
    <mergeCell ref="K311:L311"/>
    <mergeCell ref="M311:N311"/>
    <mergeCell ref="O311:P311"/>
    <mergeCell ref="Q311:R311"/>
    <mergeCell ref="B310:C310"/>
    <mergeCell ref="D310:E310"/>
    <mergeCell ref="F310:G310"/>
    <mergeCell ref="H310:I310"/>
    <mergeCell ref="K310:L310"/>
    <mergeCell ref="M310:N310"/>
    <mergeCell ref="O308:P308"/>
    <mergeCell ref="Q308:R308"/>
    <mergeCell ref="B309:C309"/>
    <mergeCell ref="D309:E309"/>
    <mergeCell ref="F309:G309"/>
    <mergeCell ref="H309:I309"/>
    <mergeCell ref="K309:L309"/>
    <mergeCell ref="M309:N309"/>
    <mergeCell ref="O309:P309"/>
    <mergeCell ref="Q309:R309"/>
    <mergeCell ref="B308:C308"/>
    <mergeCell ref="D308:E308"/>
    <mergeCell ref="F308:G308"/>
    <mergeCell ref="H308:I308"/>
    <mergeCell ref="K308:L308"/>
    <mergeCell ref="M308:N308"/>
    <mergeCell ref="A305:R305"/>
    <mergeCell ref="B306:R306"/>
    <mergeCell ref="B307:C307"/>
    <mergeCell ref="D307:E307"/>
    <mergeCell ref="F307:G307"/>
    <mergeCell ref="H307:I307"/>
    <mergeCell ref="K307:L307"/>
    <mergeCell ref="M307:N307"/>
    <mergeCell ref="O307:P307"/>
    <mergeCell ref="Q307:R307"/>
    <mergeCell ref="H301:I301"/>
    <mergeCell ref="Q301:R301"/>
    <mergeCell ref="H302:I302"/>
    <mergeCell ref="Q302:R302"/>
    <mergeCell ref="A303:R303"/>
    <mergeCell ref="A304:R304"/>
    <mergeCell ref="H298:I298"/>
    <mergeCell ref="Q298:R298"/>
    <mergeCell ref="H299:I299"/>
    <mergeCell ref="Q299:R299"/>
    <mergeCell ref="H300:I300"/>
    <mergeCell ref="Q300:R300"/>
    <mergeCell ref="H295:I295"/>
    <mergeCell ref="Q295:R295"/>
    <mergeCell ref="H296:I296"/>
    <mergeCell ref="Q296:R296"/>
    <mergeCell ref="H297:I297"/>
    <mergeCell ref="Q297:R297"/>
    <mergeCell ref="H292:I292"/>
    <mergeCell ref="Q292:R292"/>
    <mergeCell ref="H293:I293"/>
    <mergeCell ref="Q293:R293"/>
    <mergeCell ref="H294:I294"/>
    <mergeCell ref="Q294:R294"/>
    <mergeCell ref="A288:R288"/>
    <mergeCell ref="A289:R289"/>
    <mergeCell ref="B290:I290"/>
    <mergeCell ref="K290:R290"/>
    <mergeCell ref="H291:I291"/>
    <mergeCell ref="Q291:R291"/>
    <mergeCell ref="H285:I285"/>
    <mergeCell ref="Q285:R285"/>
    <mergeCell ref="H286:I286"/>
    <mergeCell ref="Q286:R286"/>
    <mergeCell ref="H287:I287"/>
    <mergeCell ref="Q287:R287"/>
    <mergeCell ref="H282:I282"/>
    <mergeCell ref="Q282:R282"/>
    <mergeCell ref="H283:I283"/>
    <mergeCell ref="Q283:R283"/>
    <mergeCell ref="H284:I284"/>
    <mergeCell ref="Q284:R284"/>
    <mergeCell ref="H279:I279"/>
    <mergeCell ref="Q279:R279"/>
    <mergeCell ref="H280:I280"/>
    <mergeCell ref="Q280:R280"/>
    <mergeCell ref="H281:I281"/>
    <mergeCell ref="Q281:R281"/>
    <mergeCell ref="H276:I276"/>
    <mergeCell ref="Q276:R276"/>
    <mergeCell ref="H277:I277"/>
    <mergeCell ref="Q277:R277"/>
    <mergeCell ref="H278:I278"/>
    <mergeCell ref="Q278:R278"/>
    <mergeCell ref="A272:R272"/>
    <mergeCell ref="A273:R273"/>
    <mergeCell ref="B274:I274"/>
    <mergeCell ref="K274:R274"/>
    <mergeCell ref="H275:I275"/>
    <mergeCell ref="Q275:R275"/>
    <mergeCell ref="H269:I269"/>
    <mergeCell ref="Q269:R269"/>
    <mergeCell ref="H270:I270"/>
    <mergeCell ref="Q270:R270"/>
    <mergeCell ref="H271:I271"/>
    <mergeCell ref="Q271:R271"/>
    <mergeCell ref="H266:I266"/>
    <mergeCell ref="Q266:R266"/>
    <mergeCell ref="H267:I267"/>
    <mergeCell ref="Q267:R267"/>
    <mergeCell ref="H268:I268"/>
    <mergeCell ref="Q268:R268"/>
    <mergeCell ref="H263:I263"/>
    <mergeCell ref="Q263:R263"/>
    <mergeCell ref="H264:I264"/>
    <mergeCell ref="Q264:R264"/>
    <mergeCell ref="H265:I265"/>
    <mergeCell ref="Q265:R265"/>
    <mergeCell ref="H260:I260"/>
    <mergeCell ref="Q260:R260"/>
    <mergeCell ref="H261:I261"/>
    <mergeCell ref="Q261:R261"/>
    <mergeCell ref="H262:I262"/>
    <mergeCell ref="Q262:R262"/>
    <mergeCell ref="H256:I256"/>
    <mergeCell ref="Q256:R256"/>
    <mergeCell ref="A257:R257"/>
    <mergeCell ref="A258:R258"/>
    <mergeCell ref="B259:I259"/>
    <mergeCell ref="K259:R259"/>
    <mergeCell ref="H253:I253"/>
    <mergeCell ref="Q253:R253"/>
    <mergeCell ref="H254:I254"/>
    <mergeCell ref="Q254:R254"/>
    <mergeCell ref="H255:I255"/>
    <mergeCell ref="Q255:R255"/>
    <mergeCell ref="H250:I250"/>
    <mergeCell ref="Q250:R250"/>
    <mergeCell ref="H251:I251"/>
    <mergeCell ref="Q251:R251"/>
    <mergeCell ref="H252:I252"/>
    <mergeCell ref="Q252:R252"/>
    <mergeCell ref="H247:I247"/>
    <mergeCell ref="Q247:R247"/>
    <mergeCell ref="H248:I248"/>
    <mergeCell ref="Q248:R248"/>
    <mergeCell ref="H249:I249"/>
    <mergeCell ref="Q249:R249"/>
    <mergeCell ref="H244:I244"/>
    <mergeCell ref="Q244:R244"/>
    <mergeCell ref="H245:I245"/>
    <mergeCell ref="Q245:R245"/>
    <mergeCell ref="H246:I246"/>
    <mergeCell ref="Q246:R246"/>
    <mergeCell ref="A227:R227"/>
    <mergeCell ref="A228:R228"/>
    <mergeCell ref="B229:I229"/>
    <mergeCell ref="K229:R229"/>
    <mergeCell ref="A242:R242"/>
    <mergeCell ref="B243:I243"/>
    <mergeCell ref="K243:R243"/>
    <mergeCell ref="H210:I210"/>
    <mergeCell ref="Q210:R210"/>
    <mergeCell ref="A211:R211"/>
    <mergeCell ref="A212:R212"/>
    <mergeCell ref="B213:I213"/>
    <mergeCell ref="K213:R213"/>
    <mergeCell ref="H207:I207"/>
    <mergeCell ref="Q207:R207"/>
    <mergeCell ref="H208:I208"/>
    <mergeCell ref="Q208:R208"/>
    <mergeCell ref="H209:I209"/>
    <mergeCell ref="Q209:R209"/>
    <mergeCell ref="H204:I204"/>
    <mergeCell ref="Q204:R204"/>
    <mergeCell ref="H205:I205"/>
    <mergeCell ref="Q205:R205"/>
    <mergeCell ref="H206:I206"/>
    <mergeCell ref="Q206:R206"/>
    <mergeCell ref="H201:I201"/>
    <mergeCell ref="Q201:R201"/>
    <mergeCell ref="H202:I202"/>
    <mergeCell ref="Q202:R202"/>
    <mergeCell ref="H203:I203"/>
    <mergeCell ref="Q203:R203"/>
    <mergeCell ref="B198:I198"/>
    <mergeCell ref="K198:R198"/>
    <mergeCell ref="H199:I199"/>
    <mergeCell ref="Q199:R199"/>
    <mergeCell ref="H200:I200"/>
    <mergeCell ref="Q200:R200"/>
    <mergeCell ref="H194:I194"/>
    <mergeCell ref="Q194:R194"/>
    <mergeCell ref="H195:I195"/>
    <mergeCell ref="Q195:R195"/>
    <mergeCell ref="A196:R196"/>
    <mergeCell ref="A197:R197"/>
    <mergeCell ref="H191:I191"/>
    <mergeCell ref="Q191:R191"/>
    <mergeCell ref="H192:I192"/>
    <mergeCell ref="Q192:R192"/>
    <mergeCell ref="H193:I193"/>
    <mergeCell ref="Q193:R193"/>
    <mergeCell ref="H188:I188"/>
    <mergeCell ref="Q188:R188"/>
    <mergeCell ref="H189:I189"/>
    <mergeCell ref="Q189:R189"/>
    <mergeCell ref="H190:I190"/>
    <mergeCell ref="Q190:R190"/>
    <mergeCell ref="H185:I185"/>
    <mergeCell ref="Q185:R185"/>
    <mergeCell ref="H186:I186"/>
    <mergeCell ref="Q186:R186"/>
    <mergeCell ref="H187:I187"/>
    <mergeCell ref="Q187:R187"/>
    <mergeCell ref="A181:R181"/>
    <mergeCell ref="B182:I182"/>
    <mergeCell ref="K182:R182"/>
    <mergeCell ref="H183:I183"/>
    <mergeCell ref="Q183:R183"/>
    <mergeCell ref="H184:I184"/>
    <mergeCell ref="Q184:R184"/>
    <mergeCell ref="C180:D180"/>
    <mergeCell ref="F180:G180"/>
    <mergeCell ref="H180:I180"/>
    <mergeCell ref="L180:M180"/>
    <mergeCell ref="O180:P180"/>
    <mergeCell ref="Q180:R180"/>
    <mergeCell ref="C179:D179"/>
    <mergeCell ref="F179:G179"/>
    <mergeCell ref="H179:I179"/>
    <mergeCell ref="L179:M179"/>
    <mergeCell ref="O179:P179"/>
    <mergeCell ref="Q179:R179"/>
    <mergeCell ref="C178:D178"/>
    <mergeCell ref="F178:G178"/>
    <mergeCell ref="H178:I178"/>
    <mergeCell ref="L178:M178"/>
    <mergeCell ref="O178:P178"/>
    <mergeCell ref="Q178:R178"/>
    <mergeCell ref="C177:D177"/>
    <mergeCell ref="F177:G177"/>
    <mergeCell ref="H177:I177"/>
    <mergeCell ref="L177:M177"/>
    <mergeCell ref="O177:P177"/>
    <mergeCell ref="Q177:R177"/>
    <mergeCell ref="C176:D176"/>
    <mergeCell ref="F176:G176"/>
    <mergeCell ref="H176:I176"/>
    <mergeCell ref="L176:M176"/>
    <mergeCell ref="O176:P176"/>
    <mergeCell ref="Q176:R176"/>
    <mergeCell ref="C175:D175"/>
    <mergeCell ref="F175:G175"/>
    <mergeCell ref="H175:I175"/>
    <mergeCell ref="L175:M175"/>
    <mergeCell ref="O175:P175"/>
    <mergeCell ref="Q175:R175"/>
    <mergeCell ref="C174:D174"/>
    <mergeCell ref="F174:G174"/>
    <mergeCell ref="H174:I174"/>
    <mergeCell ref="L174:M174"/>
    <mergeCell ref="O174:P174"/>
    <mergeCell ref="Q174:R174"/>
    <mergeCell ref="C173:D173"/>
    <mergeCell ref="F173:G173"/>
    <mergeCell ref="H173:I173"/>
    <mergeCell ref="L173:M173"/>
    <mergeCell ref="O173:P173"/>
    <mergeCell ref="Q173:R173"/>
    <mergeCell ref="C172:D172"/>
    <mergeCell ref="F172:G172"/>
    <mergeCell ref="H172:I172"/>
    <mergeCell ref="L172:M172"/>
    <mergeCell ref="O172:P172"/>
    <mergeCell ref="Q172:R172"/>
    <mergeCell ref="C171:D171"/>
    <mergeCell ref="F171:G171"/>
    <mergeCell ref="H171:I171"/>
    <mergeCell ref="L171:M171"/>
    <mergeCell ref="O171:P171"/>
    <mergeCell ref="Q171:R171"/>
    <mergeCell ref="C170:D170"/>
    <mergeCell ref="F170:G170"/>
    <mergeCell ref="H170:I170"/>
    <mergeCell ref="L170:M170"/>
    <mergeCell ref="O170:P170"/>
    <mergeCell ref="Q170:R170"/>
    <mergeCell ref="A167:R167"/>
    <mergeCell ref="B168:I168"/>
    <mergeCell ref="K168:R168"/>
    <mergeCell ref="C169:D169"/>
    <mergeCell ref="F169:G169"/>
    <mergeCell ref="H169:I169"/>
    <mergeCell ref="L169:M169"/>
    <mergeCell ref="O169:P169"/>
    <mergeCell ref="Q169:R169"/>
    <mergeCell ref="C166:D166"/>
    <mergeCell ref="F166:G166"/>
    <mergeCell ref="H166:I166"/>
    <mergeCell ref="L166:M166"/>
    <mergeCell ref="O166:P166"/>
    <mergeCell ref="Q166:R166"/>
    <mergeCell ref="C165:D165"/>
    <mergeCell ref="F165:G165"/>
    <mergeCell ref="H165:I165"/>
    <mergeCell ref="L165:M165"/>
    <mergeCell ref="O165:P165"/>
    <mergeCell ref="Q165:R165"/>
    <mergeCell ref="C164:D164"/>
    <mergeCell ref="F164:G164"/>
    <mergeCell ref="H164:I164"/>
    <mergeCell ref="L164:M164"/>
    <mergeCell ref="O164:P164"/>
    <mergeCell ref="Q164:R164"/>
    <mergeCell ref="C163:D163"/>
    <mergeCell ref="F163:G163"/>
    <mergeCell ref="H163:I163"/>
    <mergeCell ref="L163:M163"/>
    <mergeCell ref="O163:P163"/>
    <mergeCell ref="Q163:R163"/>
    <mergeCell ref="C162:D162"/>
    <mergeCell ref="F162:G162"/>
    <mergeCell ref="H162:I162"/>
    <mergeCell ref="L162:M162"/>
    <mergeCell ref="O162:P162"/>
    <mergeCell ref="Q162:R162"/>
    <mergeCell ref="C161:D161"/>
    <mergeCell ref="F161:G161"/>
    <mergeCell ref="H161:I161"/>
    <mergeCell ref="L161:M161"/>
    <mergeCell ref="O161:P161"/>
    <mergeCell ref="Q161:R161"/>
    <mergeCell ref="C160:D160"/>
    <mergeCell ref="F160:G160"/>
    <mergeCell ref="H160:I160"/>
    <mergeCell ref="L160:M160"/>
    <mergeCell ref="O160:P160"/>
    <mergeCell ref="Q160:R160"/>
    <mergeCell ref="C159:D159"/>
    <mergeCell ref="F159:G159"/>
    <mergeCell ref="H159:I159"/>
    <mergeCell ref="L159:M159"/>
    <mergeCell ref="O159:P159"/>
    <mergeCell ref="Q159:R159"/>
    <mergeCell ref="C158:D158"/>
    <mergeCell ref="F158:G158"/>
    <mergeCell ref="H158:I158"/>
    <mergeCell ref="L158:M158"/>
    <mergeCell ref="O158:P158"/>
    <mergeCell ref="Q158:R158"/>
    <mergeCell ref="C157:D157"/>
    <mergeCell ref="F157:G157"/>
    <mergeCell ref="H157:I157"/>
    <mergeCell ref="L157:M157"/>
    <mergeCell ref="O157:P157"/>
    <mergeCell ref="Q157:R157"/>
    <mergeCell ref="C156:D156"/>
    <mergeCell ref="F156:G156"/>
    <mergeCell ref="H156:I156"/>
    <mergeCell ref="L156:M156"/>
    <mergeCell ref="O156:P156"/>
    <mergeCell ref="Q156:R156"/>
    <mergeCell ref="C155:D155"/>
    <mergeCell ref="F155:G155"/>
    <mergeCell ref="H155:I155"/>
    <mergeCell ref="L155:M155"/>
    <mergeCell ref="O155:P155"/>
    <mergeCell ref="Q155:R155"/>
    <mergeCell ref="C154:D154"/>
    <mergeCell ref="F154:G154"/>
    <mergeCell ref="H154:I154"/>
    <mergeCell ref="L154:M154"/>
    <mergeCell ref="O154:P154"/>
    <mergeCell ref="Q154:R154"/>
    <mergeCell ref="C153:D153"/>
    <mergeCell ref="F153:G153"/>
    <mergeCell ref="H153:I153"/>
    <mergeCell ref="L153:M153"/>
    <mergeCell ref="O153:P153"/>
    <mergeCell ref="Q153:R153"/>
    <mergeCell ref="C152:D152"/>
    <mergeCell ref="F152:G152"/>
    <mergeCell ref="H152:I152"/>
    <mergeCell ref="L152:M152"/>
    <mergeCell ref="O152:P152"/>
    <mergeCell ref="Q152:R152"/>
    <mergeCell ref="C151:D151"/>
    <mergeCell ref="F151:G151"/>
    <mergeCell ref="H151:I151"/>
    <mergeCell ref="L151:M151"/>
    <mergeCell ref="O151:P151"/>
    <mergeCell ref="Q151:R151"/>
    <mergeCell ref="C150:D150"/>
    <mergeCell ref="F150:G150"/>
    <mergeCell ref="H150:I150"/>
    <mergeCell ref="L150:M150"/>
    <mergeCell ref="O150:P150"/>
    <mergeCell ref="Q150:R150"/>
    <mergeCell ref="C149:D149"/>
    <mergeCell ref="F149:G149"/>
    <mergeCell ref="H149:I149"/>
    <mergeCell ref="L149:M149"/>
    <mergeCell ref="O149:P149"/>
    <mergeCell ref="Q149:R149"/>
    <mergeCell ref="C148:D148"/>
    <mergeCell ref="F148:G148"/>
    <mergeCell ref="H148:I148"/>
    <mergeCell ref="L148:M148"/>
    <mergeCell ref="O148:P148"/>
    <mergeCell ref="Q148:R148"/>
    <mergeCell ref="C147:D147"/>
    <mergeCell ref="F147:G147"/>
    <mergeCell ref="H147:I147"/>
    <mergeCell ref="L147:M147"/>
    <mergeCell ref="O147:P147"/>
    <mergeCell ref="Q147:R147"/>
    <mergeCell ref="C146:D146"/>
    <mergeCell ref="F146:G146"/>
    <mergeCell ref="H146:I146"/>
    <mergeCell ref="L146:M146"/>
    <mergeCell ref="O146:P146"/>
    <mergeCell ref="Q146:R146"/>
    <mergeCell ref="C145:D145"/>
    <mergeCell ref="F145:G145"/>
    <mergeCell ref="H145:I145"/>
    <mergeCell ref="L145:M145"/>
    <mergeCell ref="O145:P145"/>
    <mergeCell ref="Q145:R145"/>
    <mergeCell ref="C144:D144"/>
    <mergeCell ref="F144:G144"/>
    <mergeCell ref="H144:I144"/>
    <mergeCell ref="L144:M144"/>
    <mergeCell ref="O144:P144"/>
    <mergeCell ref="Q144:R144"/>
    <mergeCell ref="A140:R140"/>
    <mergeCell ref="A141:R141"/>
    <mergeCell ref="B142:I142"/>
    <mergeCell ref="K142:R142"/>
    <mergeCell ref="C143:D143"/>
    <mergeCell ref="F143:G143"/>
    <mergeCell ref="H143:I143"/>
    <mergeCell ref="L143:M143"/>
    <mergeCell ref="O143:P143"/>
    <mergeCell ref="Q143:R143"/>
    <mergeCell ref="C139:D139"/>
    <mergeCell ref="F139:G139"/>
    <mergeCell ref="H139:I139"/>
    <mergeCell ref="L139:M139"/>
    <mergeCell ref="O139:P139"/>
    <mergeCell ref="Q139:R139"/>
    <mergeCell ref="C138:D138"/>
    <mergeCell ref="F138:G138"/>
    <mergeCell ref="H138:I138"/>
    <mergeCell ref="L138:M138"/>
    <mergeCell ref="O138:P138"/>
    <mergeCell ref="Q138:R138"/>
    <mergeCell ref="C137:D137"/>
    <mergeCell ref="F137:G137"/>
    <mergeCell ref="H137:I137"/>
    <mergeCell ref="L137:M137"/>
    <mergeCell ref="O137:P137"/>
    <mergeCell ref="Q137:R137"/>
    <mergeCell ref="C136:D136"/>
    <mergeCell ref="F136:G136"/>
    <mergeCell ref="H136:I136"/>
    <mergeCell ref="L136:M136"/>
    <mergeCell ref="O136:P136"/>
    <mergeCell ref="Q136:R136"/>
    <mergeCell ref="C135:D135"/>
    <mergeCell ref="F135:G135"/>
    <mergeCell ref="H135:I135"/>
    <mergeCell ref="L135:M135"/>
    <mergeCell ref="O135:P135"/>
    <mergeCell ref="Q135:R135"/>
    <mergeCell ref="C134:D134"/>
    <mergeCell ref="F134:G134"/>
    <mergeCell ref="H134:I134"/>
    <mergeCell ref="L134:M134"/>
    <mergeCell ref="O134:P134"/>
    <mergeCell ref="Q134:R134"/>
    <mergeCell ref="C133:D133"/>
    <mergeCell ref="F133:G133"/>
    <mergeCell ref="H133:I133"/>
    <mergeCell ref="L133:M133"/>
    <mergeCell ref="O133:P133"/>
    <mergeCell ref="Q133:R133"/>
    <mergeCell ref="C132:D132"/>
    <mergeCell ref="F132:G132"/>
    <mergeCell ref="H132:I132"/>
    <mergeCell ref="L132:M132"/>
    <mergeCell ref="O132:P132"/>
    <mergeCell ref="Q132:R132"/>
    <mergeCell ref="C131:D131"/>
    <mergeCell ref="F131:G131"/>
    <mergeCell ref="H131:I131"/>
    <mergeCell ref="L131:M131"/>
    <mergeCell ref="O131:P131"/>
    <mergeCell ref="Q131:R131"/>
    <mergeCell ref="C130:D130"/>
    <mergeCell ref="F130:G130"/>
    <mergeCell ref="H130:I130"/>
    <mergeCell ref="L130:M130"/>
    <mergeCell ref="O130:P130"/>
    <mergeCell ref="Q130:R130"/>
    <mergeCell ref="C129:D129"/>
    <mergeCell ref="F129:G129"/>
    <mergeCell ref="H129:I129"/>
    <mergeCell ref="L129:M129"/>
    <mergeCell ref="O129:P129"/>
    <mergeCell ref="Q129:R129"/>
    <mergeCell ref="C128:D128"/>
    <mergeCell ref="F128:G128"/>
    <mergeCell ref="H128:I128"/>
    <mergeCell ref="L128:M128"/>
    <mergeCell ref="O128:P128"/>
    <mergeCell ref="Q128:R128"/>
    <mergeCell ref="C127:D127"/>
    <mergeCell ref="F127:G127"/>
    <mergeCell ref="H127:I127"/>
    <mergeCell ref="L127:M127"/>
    <mergeCell ref="O127:P127"/>
    <mergeCell ref="Q127:R127"/>
    <mergeCell ref="A111:R111"/>
    <mergeCell ref="B112:I112"/>
    <mergeCell ref="K112:R112"/>
    <mergeCell ref="A125:R125"/>
    <mergeCell ref="B126:I126"/>
    <mergeCell ref="K126:R126"/>
    <mergeCell ref="A69:R69"/>
    <mergeCell ref="B70:I70"/>
    <mergeCell ref="K70:R70"/>
    <mergeCell ref="A84:R84"/>
    <mergeCell ref="A85:R85"/>
    <mergeCell ref="B86:I86"/>
    <mergeCell ref="K86:R86"/>
    <mergeCell ref="A19:R19"/>
    <mergeCell ref="B21:I21"/>
    <mergeCell ref="K21:R21"/>
    <mergeCell ref="A55:R55"/>
    <mergeCell ref="B56:I56"/>
    <mergeCell ref="K56:R56"/>
    <mergeCell ref="A1:R1"/>
    <mergeCell ref="A2:R2"/>
    <mergeCell ref="A3:R3"/>
    <mergeCell ref="A4:R4"/>
    <mergeCell ref="B5:I5"/>
    <mergeCell ref="K5:R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2A293-D0B2-46C8-B5A3-527D393DDBCA}">
  <sheetPr codeName="Hoja15"/>
  <dimension ref="A1:X80"/>
  <sheetViews>
    <sheetView showGridLines="0" showRowColHeaders="0" workbookViewId="0">
      <selection activeCell="D36" sqref="D36"/>
    </sheetView>
  </sheetViews>
  <sheetFormatPr baseColWidth="10" defaultColWidth="0" defaultRowHeight="15" customHeight="1" zeroHeight="1" x14ac:dyDescent="0.25"/>
  <cols>
    <col min="1" max="1" width="29.85546875" bestFit="1" customWidth="1"/>
    <col min="2" max="4" width="11.42578125" style="481" customWidth="1"/>
    <col min="5" max="5" width="12.28515625" style="481" bestFit="1" customWidth="1"/>
    <col min="6" max="8" width="12.7109375" style="481" customWidth="1"/>
    <col min="9" max="9" width="11.42578125" style="481" customWidth="1"/>
    <col min="10" max="10" width="1.28515625" style="481" customWidth="1"/>
    <col min="11" max="12" width="12.5703125" style="481" customWidth="1"/>
    <col min="13" max="15" width="11.42578125" style="481" customWidth="1"/>
    <col min="16" max="17" width="14" style="481" customWidth="1"/>
    <col min="18" max="18" width="11.42578125" style="481" customWidth="1"/>
    <col min="19" max="22" width="11.42578125" hidden="1" customWidth="1"/>
    <col min="23" max="23" width="24" hidden="1" customWidth="1"/>
    <col min="24" max="16384" width="11.42578125" hidden="1"/>
  </cols>
  <sheetData>
    <row r="1" spans="1:24" ht="53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4" ht="21" x14ac:dyDescent="0.35">
      <c r="A2" s="440" t="s">
        <v>92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</row>
    <row r="3" spans="1:24" ht="21" x14ac:dyDescent="0.25">
      <c r="A3" s="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24" ht="21" x14ac:dyDescent="0.35">
      <c r="A4" s="441" t="s">
        <v>94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</row>
    <row r="5" spans="1:24" x14ac:dyDescent="0.25">
      <c r="A5" s="75"/>
      <c r="B5" s="11" t="s">
        <v>116</v>
      </c>
      <c r="C5" s="12"/>
      <c r="D5" s="12"/>
      <c r="E5" s="12"/>
      <c r="F5" s="12"/>
      <c r="G5" s="12"/>
      <c r="H5" s="12"/>
      <c r="I5" s="13"/>
      <c r="J5" s="442"/>
      <c r="K5" s="11" t="str">
        <f>CONCATENATE("acumulado ",B5)</f>
        <v>acumulado junio</v>
      </c>
      <c r="L5" s="12"/>
      <c r="M5" s="12"/>
      <c r="N5" s="12"/>
      <c r="O5" s="12"/>
      <c r="P5" s="12"/>
      <c r="Q5" s="12"/>
      <c r="R5" s="13"/>
    </row>
    <row r="6" spans="1:24" x14ac:dyDescent="0.25">
      <c r="A6" s="15"/>
      <c r="B6" s="443">
        <v>2019</v>
      </c>
      <c r="C6" s="443">
        <v>2021</v>
      </c>
      <c r="D6" s="443">
        <v>2022</v>
      </c>
      <c r="E6" s="16" t="s">
        <v>4</v>
      </c>
      <c r="F6" s="16" t="s">
        <v>5</v>
      </c>
      <c r="G6" s="16" t="s">
        <v>6</v>
      </c>
      <c r="H6" s="16" t="s">
        <v>7</v>
      </c>
      <c r="I6" s="443" t="s">
        <v>95</v>
      </c>
      <c r="J6" s="444"/>
      <c r="K6" s="443">
        <v>2019</v>
      </c>
      <c r="L6" s="443">
        <v>2021</v>
      </c>
      <c r="M6" s="443">
        <v>2022</v>
      </c>
      <c r="N6" s="16" t="s">
        <v>4</v>
      </c>
      <c r="O6" s="16" t="s">
        <v>5</v>
      </c>
      <c r="P6" s="16" t="s">
        <v>6</v>
      </c>
      <c r="Q6" s="16" t="s">
        <v>7</v>
      </c>
      <c r="R6" s="443" t="s">
        <v>95</v>
      </c>
      <c r="X6" s="445"/>
    </row>
    <row r="7" spans="1:24" x14ac:dyDescent="0.25">
      <c r="A7" s="446" t="s">
        <v>96</v>
      </c>
      <c r="B7" s="447">
        <v>666296</v>
      </c>
      <c r="C7" s="447">
        <v>273352</v>
      </c>
      <c r="D7" s="447">
        <v>643934</v>
      </c>
      <c r="E7" s="448">
        <f t="shared" ref="E7:E9" si="0">IFERROR(D7/C7-1,"-")</f>
        <v>1.3556952208141881</v>
      </c>
      <c r="F7" s="448">
        <f t="shared" ref="F7:F9" si="1">IFERROR(D7/B7-1,"-")</f>
        <v>-3.3561660283117467E-2</v>
      </c>
      <c r="G7" s="447">
        <f t="shared" ref="G7:G9" si="2">IFERROR(D7-C7,"-")</f>
        <v>370582</v>
      </c>
      <c r="H7" s="447">
        <f t="shared" ref="H7:H9" si="3">IFERROR(D7-B7,"-")</f>
        <v>-22362</v>
      </c>
      <c r="I7" s="448">
        <f>D7/$D$7</f>
        <v>1</v>
      </c>
      <c r="J7" s="449"/>
      <c r="K7" s="447">
        <v>4123504</v>
      </c>
      <c r="L7" s="447">
        <v>1007425</v>
      </c>
      <c r="M7" s="447">
        <v>3734850</v>
      </c>
      <c r="N7" s="448">
        <f t="shared" ref="N7:N9" si="4">IFERROR(M7/L7-1,"-")</f>
        <v>2.7073231257910018</v>
      </c>
      <c r="O7" s="448">
        <f t="shared" ref="O7:O9" si="5">IFERROR(M7/K7-1,"-")</f>
        <v>-9.4253334057636473E-2</v>
      </c>
      <c r="P7" s="447">
        <f t="shared" ref="P7:P9" si="6">IFERROR(M7-L7,"-")</f>
        <v>2727425</v>
      </c>
      <c r="Q7" s="447">
        <f t="shared" ref="Q7:Q9" si="7">IFERROR(M7-K7,"-")</f>
        <v>-388654</v>
      </c>
      <c r="R7" s="448">
        <f>M7/$M$7</f>
        <v>1</v>
      </c>
      <c r="X7" s="450"/>
    </row>
    <row r="8" spans="1:24" x14ac:dyDescent="0.25">
      <c r="A8" s="451" t="s">
        <v>97</v>
      </c>
      <c r="B8" s="452">
        <v>617548</v>
      </c>
      <c r="C8" s="452">
        <v>271290</v>
      </c>
      <c r="D8" s="452">
        <v>607438</v>
      </c>
      <c r="E8" s="453">
        <f t="shared" si="0"/>
        <v>1.2390725791588335</v>
      </c>
      <c r="F8" s="454">
        <f t="shared" si="1"/>
        <v>-1.6371197056747055E-2</v>
      </c>
      <c r="G8" s="452">
        <f t="shared" si="2"/>
        <v>336148</v>
      </c>
      <c r="H8" s="452">
        <f t="shared" si="3"/>
        <v>-10110</v>
      </c>
      <c r="I8" s="453">
        <f>D8/$D$7</f>
        <v>0.94332338407352301</v>
      </c>
      <c r="J8" s="444"/>
      <c r="K8" s="452">
        <v>3691140</v>
      </c>
      <c r="L8" s="452">
        <v>987982</v>
      </c>
      <c r="M8" s="452">
        <v>3428950</v>
      </c>
      <c r="N8" s="453">
        <f t="shared" si="4"/>
        <v>2.4706603966469025</v>
      </c>
      <c r="O8" s="453">
        <f t="shared" si="5"/>
        <v>-7.1032255617505702E-2</v>
      </c>
      <c r="P8" s="452">
        <f t="shared" si="6"/>
        <v>2440968</v>
      </c>
      <c r="Q8" s="452">
        <f t="shared" si="7"/>
        <v>-262190</v>
      </c>
      <c r="R8" s="453">
        <f t="shared" ref="R8:R9" si="8">M8/$M$7</f>
        <v>0.91809577359197825</v>
      </c>
    </row>
    <row r="9" spans="1:24" x14ac:dyDescent="0.25">
      <c r="A9" s="451" t="s">
        <v>98</v>
      </c>
      <c r="B9" s="452">
        <v>48748</v>
      </c>
      <c r="C9" s="452">
        <v>2062</v>
      </c>
      <c r="D9" s="452">
        <v>36496</v>
      </c>
      <c r="E9" s="453">
        <f t="shared" si="0"/>
        <v>16.699321047526674</v>
      </c>
      <c r="F9" s="454">
        <f t="shared" si="1"/>
        <v>-0.25133338803643224</v>
      </c>
      <c r="G9" s="452">
        <f t="shared" si="2"/>
        <v>34434</v>
      </c>
      <c r="H9" s="452">
        <f t="shared" si="3"/>
        <v>-12252</v>
      </c>
      <c r="I9" s="453">
        <f>D9/$D$7</f>
        <v>5.6676615926476936E-2</v>
      </c>
      <c r="J9" s="444"/>
      <c r="K9" s="452">
        <v>432364</v>
      </c>
      <c r="L9" s="452">
        <v>19443</v>
      </c>
      <c r="M9" s="452">
        <v>305900</v>
      </c>
      <c r="N9" s="453">
        <f t="shared" si="4"/>
        <v>14.733168749678548</v>
      </c>
      <c r="O9" s="453">
        <f t="shared" si="5"/>
        <v>-0.29249428722095272</v>
      </c>
      <c r="P9" s="452">
        <f t="shared" si="6"/>
        <v>286457</v>
      </c>
      <c r="Q9" s="452">
        <f t="shared" si="7"/>
        <v>-126464</v>
      </c>
      <c r="R9" s="453">
        <f t="shared" si="8"/>
        <v>8.1904226408021738E-2</v>
      </c>
    </row>
    <row r="10" spans="1:24" ht="21" x14ac:dyDescent="0.35">
      <c r="A10" s="441" t="s">
        <v>99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</row>
    <row r="11" spans="1:24" x14ac:dyDescent="0.25">
      <c r="A11" s="75"/>
      <c r="B11" s="11" t="s">
        <v>116</v>
      </c>
      <c r="C11" s="12"/>
      <c r="D11" s="12"/>
      <c r="E11" s="12"/>
      <c r="F11" s="12"/>
      <c r="G11" s="12"/>
      <c r="H11" s="12"/>
      <c r="I11" s="13"/>
      <c r="J11" s="442"/>
      <c r="K11" s="11" t="str">
        <f>CONCATENATE("acumulado ",B11)</f>
        <v>acumulado junio</v>
      </c>
      <c r="L11" s="12"/>
      <c r="M11" s="12"/>
      <c r="N11" s="12"/>
      <c r="O11" s="12"/>
      <c r="P11" s="12"/>
      <c r="Q11" s="12"/>
      <c r="R11" s="13"/>
      <c r="W11" s="455"/>
    </row>
    <row r="12" spans="1:24" x14ac:dyDescent="0.25">
      <c r="A12" s="15" t="s">
        <v>100</v>
      </c>
      <c r="B12" s="443">
        <v>2019</v>
      </c>
      <c r="C12" s="443">
        <v>2021</v>
      </c>
      <c r="D12" s="443">
        <v>2022</v>
      </c>
      <c r="E12" s="16" t="s">
        <v>4</v>
      </c>
      <c r="F12" s="16" t="s">
        <v>5</v>
      </c>
      <c r="G12" s="16" t="s">
        <v>6</v>
      </c>
      <c r="H12" s="16" t="s">
        <v>7</v>
      </c>
      <c r="I12" s="443" t="s">
        <v>95</v>
      </c>
      <c r="J12" s="444"/>
      <c r="K12" s="443">
        <v>2019</v>
      </c>
      <c r="L12" s="443">
        <v>2021</v>
      </c>
      <c r="M12" s="443">
        <v>2022</v>
      </c>
      <c r="N12" s="16" t="s">
        <v>4</v>
      </c>
      <c r="O12" s="16" t="s">
        <v>5</v>
      </c>
      <c r="P12" s="16" t="s">
        <v>6</v>
      </c>
      <c r="Q12" s="16" t="s">
        <v>7</v>
      </c>
      <c r="R12" s="443" t="s">
        <v>95</v>
      </c>
      <c r="W12" s="456"/>
    </row>
    <row r="13" spans="1:24" x14ac:dyDescent="0.25">
      <c r="A13" s="457" t="s">
        <v>101</v>
      </c>
      <c r="B13" s="458">
        <v>666296</v>
      </c>
      <c r="C13" s="458">
        <v>273352</v>
      </c>
      <c r="D13" s="458">
        <v>643934</v>
      </c>
      <c r="E13" s="459">
        <f>IFERROR(D13/C13-1,"-")</f>
        <v>1.3556952208141881</v>
      </c>
      <c r="F13" s="459">
        <f>IFERROR(D13/B13-1,"-")</f>
        <v>-3.3561660283117467E-2</v>
      </c>
      <c r="G13" s="458">
        <f>IFERROR(D13-C13,"-")</f>
        <v>370582</v>
      </c>
      <c r="H13" s="458">
        <f>IFERROR(D13-B13,"-")</f>
        <v>-22362</v>
      </c>
      <c r="I13" s="459">
        <f>IFERROR(D13/$D$7,"-")</f>
        <v>1</v>
      </c>
      <c r="J13" s="449"/>
      <c r="K13" s="447">
        <v>4123504</v>
      </c>
      <c r="L13" s="447">
        <v>1007425</v>
      </c>
      <c r="M13" s="447">
        <v>3734850</v>
      </c>
      <c r="N13" s="448">
        <f t="shared" ref="N13:N36" si="9">IFERROR(M13/L13-1,"-")</f>
        <v>2.7073231257910018</v>
      </c>
      <c r="O13" s="448">
        <f t="shared" ref="O13:O36" si="10">IFERROR(M13/K13-1,"-")</f>
        <v>-9.4253334057636473E-2</v>
      </c>
      <c r="P13" s="447">
        <f t="shared" ref="P13:P36" si="11">IFERROR(M13-L13,"-")</f>
        <v>2727425</v>
      </c>
      <c r="Q13" s="447">
        <f t="shared" ref="Q13:Q36" si="12">IFERROR(M13-K13,"-")</f>
        <v>-388654</v>
      </c>
      <c r="R13" s="448">
        <f>M13/$M$13</f>
        <v>1</v>
      </c>
      <c r="W13" s="456"/>
    </row>
    <row r="14" spans="1:24" x14ac:dyDescent="0.25">
      <c r="A14" s="460" t="s">
        <v>102</v>
      </c>
      <c r="B14" s="461">
        <v>300881</v>
      </c>
      <c r="C14" s="461">
        <v>189146</v>
      </c>
      <c r="D14" s="461">
        <v>282403</v>
      </c>
      <c r="E14" s="462">
        <f t="shared" ref="E14:E36" si="13">IFERROR(D14/C14-1,"-")</f>
        <v>0.49304241168198115</v>
      </c>
      <c r="F14" s="462">
        <f t="shared" ref="F14:F36" si="14">IFERROR(D14/B14-1,"-")</f>
        <v>-6.1412983870699711E-2</v>
      </c>
      <c r="G14" s="461">
        <f t="shared" ref="G14:G36" si="15">IFERROR(D14-C14,"-")</f>
        <v>93257</v>
      </c>
      <c r="H14" s="461">
        <f t="shared" ref="H14:H36" si="16">IFERROR(D14-B14,"-")</f>
        <v>-18478</v>
      </c>
      <c r="I14" s="462">
        <f t="shared" ref="I14:I20" si="17">IFERROR(D14/$D$7,"-")</f>
        <v>0.43855892063472346</v>
      </c>
      <c r="J14" s="449"/>
      <c r="K14" s="461">
        <v>1605240</v>
      </c>
      <c r="L14" s="461">
        <v>703890</v>
      </c>
      <c r="M14" s="461">
        <v>1430992</v>
      </c>
      <c r="N14" s="462">
        <f t="shared" si="9"/>
        <v>1.0329767435252668</v>
      </c>
      <c r="O14" s="462">
        <f t="shared" si="10"/>
        <v>-0.10854950038623512</v>
      </c>
      <c r="P14" s="461">
        <f t="shared" si="11"/>
        <v>727102</v>
      </c>
      <c r="Q14" s="461">
        <f t="shared" si="12"/>
        <v>-174248</v>
      </c>
      <c r="R14" s="462">
        <f t="shared" ref="R14:R36" si="18">M14/$M$13</f>
        <v>0.38314577560009105</v>
      </c>
    </row>
    <row r="15" spans="1:24" x14ac:dyDescent="0.25">
      <c r="A15" s="451" t="s">
        <v>103</v>
      </c>
      <c r="B15" s="452">
        <v>124774</v>
      </c>
      <c r="C15" s="452">
        <v>108585</v>
      </c>
      <c r="D15" s="452">
        <v>143135</v>
      </c>
      <c r="E15" s="453">
        <f t="shared" si="13"/>
        <v>0.31818391122162359</v>
      </c>
      <c r="F15" s="453">
        <f t="shared" si="14"/>
        <v>0.14715405453059138</v>
      </c>
      <c r="G15" s="452">
        <f t="shared" si="15"/>
        <v>34550</v>
      </c>
      <c r="H15" s="452">
        <f t="shared" si="16"/>
        <v>18361</v>
      </c>
      <c r="I15" s="453">
        <f t="shared" si="17"/>
        <v>0.22228209723356743</v>
      </c>
      <c r="J15" s="444"/>
      <c r="K15" s="452">
        <v>691039</v>
      </c>
      <c r="L15" s="452">
        <v>438340</v>
      </c>
      <c r="M15" s="452">
        <v>737488</v>
      </c>
      <c r="N15" s="453">
        <f t="shared" si="9"/>
        <v>0.6824565405849341</v>
      </c>
      <c r="O15" s="453">
        <f t="shared" si="10"/>
        <v>6.7216177379279651E-2</v>
      </c>
      <c r="P15" s="452">
        <f t="shared" si="11"/>
        <v>299148</v>
      </c>
      <c r="Q15" s="452">
        <f t="shared" si="12"/>
        <v>46449</v>
      </c>
      <c r="R15" s="453">
        <f t="shared" si="18"/>
        <v>0.19746120995488439</v>
      </c>
    </row>
    <row r="16" spans="1:24" x14ac:dyDescent="0.25">
      <c r="A16" s="463" t="s">
        <v>104</v>
      </c>
      <c r="B16" s="464">
        <v>176107</v>
      </c>
      <c r="C16" s="464">
        <v>80561</v>
      </c>
      <c r="D16" s="464">
        <v>139268</v>
      </c>
      <c r="E16" s="465">
        <f t="shared" si="13"/>
        <v>0.72872729981008177</v>
      </c>
      <c r="F16" s="465">
        <f t="shared" si="14"/>
        <v>-0.20918532483092667</v>
      </c>
      <c r="G16" s="464">
        <f t="shared" si="15"/>
        <v>58707</v>
      </c>
      <c r="H16" s="464">
        <f t="shared" si="16"/>
        <v>-36839</v>
      </c>
      <c r="I16" s="465">
        <f t="shared" si="17"/>
        <v>0.21627682340115603</v>
      </c>
      <c r="J16" s="444"/>
      <c r="K16" s="464">
        <v>914201</v>
      </c>
      <c r="L16" s="464">
        <v>265550</v>
      </c>
      <c r="M16" s="464">
        <v>693504</v>
      </c>
      <c r="N16" s="465">
        <f t="shared" si="9"/>
        <v>1.6115759743927698</v>
      </c>
      <c r="O16" s="465">
        <f t="shared" si="10"/>
        <v>-0.24140971186861537</v>
      </c>
      <c r="P16" s="464">
        <f t="shared" si="11"/>
        <v>427954</v>
      </c>
      <c r="Q16" s="464">
        <f t="shared" si="12"/>
        <v>-220697</v>
      </c>
      <c r="R16" s="465">
        <f t="shared" si="18"/>
        <v>0.18568456564520663</v>
      </c>
    </row>
    <row r="17" spans="1:19" x14ac:dyDescent="0.25">
      <c r="A17" s="460" t="s">
        <v>105</v>
      </c>
      <c r="B17" s="461">
        <v>365415</v>
      </c>
      <c r="C17" s="461">
        <v>84206</v>
      </c>
      <c r="D17" s="461">
        <v>361531</v>
      </c>
      <c r="E17" s="462">
        <f t="shared" si="13"/>
        <v>3.2934113958625275</v>
      </c>
      <c r="F17" s="462">
        <f t="shared" si="14"/>
        <v>-1.0629010850676579E-2</v>
      </c>
      <c r="G17" s="461">
        <f t="shared" si="15"/>
        <v>277325</v>
      </c>
      <c r="H17" s="461">
        <f t="shared" si="16"/>
        <v>-3884</v>
      </c>
      <c r="I17" s="462">
        <f t="shared" si="17"/>
        <v>0.56144107936527654</v>
      </c>
      <c r="J17" s="449"/>
      <c r="K17" s="461">
        <v>2518264</v>
      </c>
      <c r="L17" s="461">
        <v>303535</v>
      </c>
      <c r="M17" s="461">
        <v>2303858</v>
      </c>
      <c r="N17" s="462">
        <f t="shared" si="9"/>
        <v>6.5900901049302387</v>
      </c>
      <c r="O17" s="462">
        <f t="shared" si="10"/>
        <v>-8.5140398306134735E-2</v>
      </c>
      <c r="P17" s="461">
        <f t="shared" si="11"/>
        <v>2000323</v>
      </c>
      <c r="Q17" s="461">
        <f t="shared" si="12"/>
        <v>-214406</v>
      </c>
      <c r="R17" s="462">
        <f t="shared" si="18"/>
        <v>0.616854224399909</v>
      </c>
    </row>
    <row r="18" spans="1:19" x14ac:dyDescent="0.25">
      <c r="A18" s="451" t="s">
        <v>106</v>
      </c>
      <c r="B18" s="452">
        <v>184292</v>
      </c>
      <c r="C18" s="452">
        <v>8498</v>
      </c>
      <c r="D18" s="452">
        <v>194742</v>
      </c>
      <c r="E18" s="453">
        <f t="shared" si="13"/>
        <v>21.916215580136502</v>
      </c>
      <c r="F18" s="453">
        <f t="shared" si="14"/>
        <v>5.6703492283984192E-2</v>
      </c>
      <c r="G18" s="452">
        <f t="shared" si="15"/>
        <v>186244</v>
      </c>
      <c r="H18" s="452">
        <f t="shared" si="16"/>
        <v>10450</v>
      </c>
      <c r="I18" s="453">
        <f t="shared" si="17"/>
        <v>0.30242540384573574</v>
      </c>
      <c r="J18" s="444"/>
      <c r="K18" s="452">
        <v>1118936</v>
      </c>
      <c r="L18" s="452">
        <v>13579</v>
      </c>
      <c r="M18" s="452">
        <v>1047001</v>
      </c>
      <c r="N18" s="453">
        <f t="shared" si="9"/>
        <v>76.104425951837399</v>
      </c>
      <c r="O18" s="453">
        <f t="shared" si="10"/>
        <v>-6.4288752886670908E-2</v>
      </c>
      <c r="P18" s="452">
        <f t="shared" si="11"/>
        <v>1033422</v>
      </c>
      <c r="Q18" s="452">
        <f t="shared" si="12"/>
        <v>-71935</v>
      </c>
      <c r="R18" s="453">
        <f t="shared" si="18"/>
        <v>0.28033281122401166</v>
      </c>
      <c r="S18" s="466"/>
    </row>
    <row r="19" spans="1:19" x14ac:dyDescent="0.25">
      <c r="A19" s="451" t="s">
        <v>26</v>
      </c>
      <c r="B19" s="452">
        <v>54011</v>
      </c>
      <c r="C19" s="452">
        <v>18292</v>
      </c>
      <c r="D19" s="452">
        <v>38413</v>
      </c>
      <c r="E19" s="453">
        <f t="shared" si="13"/>
        <v>1.0999890662584737</v>
      </c>
      <c r="F19" s="453">
        <f t="shared" si="14"/>
        <v>-0.28879302364333193</v>
      </c>
      <c r="G19" s="452">
        <f t="shared" si="15"/>
        <v>20121</v>
      </c>
      <c r="H19" s="452">
        <f t="shared" si="16"/>
        <v>-15598</v>
      </c>
      <c r="I19" s="453">
        <f t="shared" si="17"/>
        <v>5.965362909863433E-2</v>
      </c>
      <c r="J19" s="444"/>
      <c r="K19" s="452">
        <v>428542</v>
      </c>
      <c r="L19" s="452">
        <v>78314</v>
      </c>
      <c r="M19" s="452">
        <v>323173</v>
      </c>
      <c r="N19" s="453">
        <f t="shared" si="9"/>
        <v>3.1266312536711185</v>
      </c>
      <c r="O19" s="453">
        <f t="shared" si="10"/>
        <v>-0.24587788361467489</v>
      </c>
      <c r="P19" s="452">
        <f t="shared" si="11"/>
        <v>244859</v>
      </c>
      <c r="Q19" s="452">
        <f t="shared" si="12"/>
        <v>-105369</v>
      </c>
      <c r="R19" s="453">
        <f t="shared" si="18"/>
        <v>8.6529044004444625E-2</v>
      </c>
      <c r="S19" s="466"/>
    </row>
    <row r="20" spans="1:19" x14ac:dyDescent="0.25">
      <c r="A20" s="451" t="s">
        <v>36</v>
      </c>
      <c r="B20" s="452">
        <v>18043</v>
      </c>
      <c r="C20" s="452">
        <v>10862</v>
      </c>
      <c r="D20" s="452">
        <v>15223</v>
      </c>
      <c r="E20" s="453">
        <f t="shared" si="13"/>
        <v>0.4014914380408765</v>
      </c>
      <c r="F20" s="453">
        <f t="shared" si="14"/>
        <v>-0.15629329934046443</v>
      </c>
      <c r="G20" s="452">
        <f t="shared" si="15"/>
        <v>4361</v>
      </c>
      <c r="H20" s="452">
        <f t="shared" si="16"/>
        <v>-2820</v>
      </c>
      <c r="I20" s="453">
        <f t="shared" si="17"/>
        <v>2.3640621554382901E-2</v>
      </c>
      <c r="J20" s="444"/>
      <c r="K20" s="452">
        <v>120922</v>
      </c>
      <c r="L20" s="452">
        <v>28827</v>
      </c>
      <c r="M20" s="452">
        <v>113671</v>
      </c>
      <c r="N20" s="453">
        <f t="shared" si="9"/>
        <v>2.9432129600721546</v>
      </c>
      <c r="O20" s="453">
        <f t="shared" si="10"/>
        <v>-5.9964274490994174E-2</v>
      </c>
      <c r="P20" s="452">
        <f t="shared" si="11"/>
        <v>84844</v>
      </c>
      <c r="Q20" s="452">
        <f t="shared" si="12"/>
        <v>-7251</v>
      </c>
      <c r="R20" s="453">
        <f t="shared" si="18"/>
        <v>3.043522497556796E-2</v>
      </c>
      <c r="S20" s="466"/>
    </row>
    <row r="21" spans="1:19" x14ac:dyDescent="0.25">
      <c r="A21" s="451" t="s">
        <v>31</v>
      </c>
      <c r="B21" s="452" t="s">
        <v>117</v>
      </c>
      <c r="C21" s="452" t="s">
        <v>117</v>
      </c>
      <c r="D21" s="452" t="s">
        <v>117</v>
      </c>
      <c r="E21" s="453" t="str">
        <f t="shared" si="13"/>
        <v>-</v>
      </c>
      <c r="F21" s="453" t="str">
        <f t="shared" si="14"/>
        <v>-</v>
      </c>
      <c r="G21" s="452" t="str">
        <f t="shared" si="15"/>
        <v>-</v>
      </c>
      <c r="H21" s="452" t="str">
        <f t="shared" si="16"/>
        <v>-</v>
      </c>
      <c r="I21" s="453" t="str">
        <f>IFERROR(D21/$D$7,"-")</f>
        <v>-</v>
      </c>
      <c r="J21" s="444"/>
      <c r="K21" s="452">
        <v>57829</v>
      </c>
      <c r="L21" s="452">
        <v>0</v>
      </c>
      <c r="M21" s="452">
        <v>29037</v>
      </c>
      <c r="N21" s="453" t="str">
        <f t="shared" si="9"/>
        <v>-</v>
      </c>
      <c r="O21" s="453">
        <f t="shared" si="10"/>
        <v>-0.49788168565944424</v>
      </c>
      <c r="P21" s="452">
        <f t="shared" si="11"/>
        <v>29037</v>
      </c>
      <c r="Q21" s="452">
        <f t="shared" si="12"/>
        <v>-28792</v>
      </c>
      <c r="R21" s="453">
        <f t="shared" si="18"/>
        <v>7.7746094220651433E-3</v>
      </c>
      <c r="S21" s="466"/>
    </row>
    <row r="22" spans="1:19" x14ac:dyDescent="0.25">
      <c r="A22" s="451" t="s">
        <v>41</v>
      </c>
      <c r="B22" s="452">
        <v>2168</v>
      </c>
      <c r="C22" s="452">
        <v>0</v>
      </c>
      <c r="D22" s="452">
        <v>0</v>
      </c>
      <c r="E22" s="453" t="str">
        <f t="shared" si="13"/>
        <v>-</v>
      </c>
      <c r="F22" s="453">
        <f t="shared" si="14"/>
        <v>-1</v>
      </c>
      <c r="G22" s="452">
        <f t="shared" si="15"/>
        <v>0</v>
      </c>
      <c r="H22" s="452">
        <f t="shared" si="16"/>
        <v>-2168</v>
      </c>
      <c r="I22" s="453">
        <f t="shared" ref="I22:I36" si="19">IFERROR(D22/$D$7,"-")</f>
        <v>0</v>
      </c>
      <c r="J22" s="444"/>
      <c r="K22" s="452">
        <v>59656</v>
      </c>
      <c r="L22" s="452">
        <v>2162</v>
      </c>
      <c r="M22" s="452">
        <v>25790</v>
      </c>
      <c r="N22" s="453">
        <f t="shared" si="9"/>
        <v>10.928769657724329</v>
      </c>
      <c r="O22" s="453">
        <f t="shared" si="10"/>
        <v>-0.56768807831567658</v>
      </c>
      <c r="P22" s="452">
        <f t="shared" si="11"/>
        <v>23628</v>
      </c>
      <c r="Q22" s="452">
        <f t="shared" si="12"/>
        <v>-33866</v>
      </c>
      <c r="R22" s="453">
        <f t="shared" si="18"/>
        <v>6.9052304644095482E-3</v>
      </c>
      <c r="S22" s="466"/>
    </row>
    <row r="23" spans="1:19" x14ac:dyDescent="0.25">
      <c r="A23" s="451" t="s">
        <v>34</v>
      </c>
      <c r="B23" s="452">
        <v>14090</v>
      </c>
      <c r="C23" s="452">
        <v>7238</v>
      </c>
      <c r="D23" s="452">
        <v>13772</v>
      </c>
      <c r="E23" s="453">
        <f t="shared" si="13"/>
        <v>0.90273556231003038</v>
      </c>
      <c r="F23" s="453">
        <f t="shared" si="14"/>
        <v>-2.2569198012775016E-2</v>
      </c>
      <c r="G23" s="452">
        <f t="shared" si="15"/>
        <v>6534</v>
      </c>
      <c r="H23" s="452">
        <f t="shared" si="16"/>
        <v>-318</v>
      </c>
      <c r="I23" s="453">
        <f t="shared" si="19"/>
        <v>2.1387285032316978E-2</v>
      </c>
      <c r="J23" s="444"/>
      <c r="K23" s="452">
        <v>85266</v>
      </c>
      <c r="L23" s="452">
        <v>33924</v>
      </c>
      <c r="M23" s="452">
        <v>101605</v>
      </c>
      <c r="N23" s="453">
        <f t="shared" si="9"/>
        <v>1.9950772314585543</v>
      </c>
      <c r="O23" s="453">
        <f t="shared" si="10"/>
        <v>0.19162385945159843</v>
      </c>
      <c r="P23" s="452">
        <f t="shared" si="11"/>
        <v>67681</v>
      </c>
      <c r="Q23" s="452">
        <f t="shared" si="12"/>
        <v>16339</v>
      </c>
      <c r="R23" s="453">
        <f t="shared" si="18"/>
        <v>2.7204573142160998E-2</v>
      </c>
      <c r="S23" s="466"/>
    </row>
    <row r="24" spans="1:19" x14ac:dyDescent="0.25">
      <c r="A24" s="451" t="s">
        <v>35</v>
      </c>
      <c r="B24" s="452">
        <v>12141</v>
      </c>
      <c r="C24" s="452">
        <v>7161</v>
      </c>
      <c r="D24" s="452">
        <v>14907</v>
      </c>
      <c r="E24" s="453">
        <f t="shared" si="13"/>
        <v>1.0816925010473399</v>
      </c>
      <c r="F24" s="453">
        <f t="shared" si="14"/>
        <v>0.22782307882382002</v>
      </c>
      <c r="G24" s="452">
        <f t="shared" si="15"/>
        <v>7746</v>
      </c>
      <c r="H24" s="452">
        <f t="shared" si="16"/>
        <v>2766</v>
      </c>
      <c r="I24" s="453">
        <f t="shared" si="19"/>
        <v>2.3149888032003279E-2</v>
      </c>
      <c r="J24" s="444"/>
      <c r="K24" s="452">
        <v>87205</v>
      </c>
      <c r="L24" s="452">
        <v>11703</v>
      </c>
      <c r="M24" s="452">
        <v>101605</v>
      </c>
      <c r="N24" s="453">
        <f t="shared" si="9"/>
        <v>7.6819618901136462</v>
      </c>
      <c r="O24" s="453">
        <f t="shared" si="10"/>
        <v>0.16512814632188522</v>
      </c>
      <c r="P24" s="452">
        <f t="shared" si="11"/>
        <v>89902</v>
      </c>
      <c r="Q24" s="452">
        <f t="shared" si="12"/>
        <v>14400</v>
      </c>
      <c r="R24" s="453">
        <f t="shared" si="18"/>
        <v>2.7204573142160998E-2</v>
      </c>
      <c r="S24" s="466"/>
    </row>
    <row r="25" spans="1:19" x14ac:dyDescent="0.25">
      <c r="A25" s="451" t="s">
        <v>32</v>
      </c>
      <c r="B25" s="452">
        <v>888</v>
      </c>
      <c r="C25" s="452">
        <v>938</v>
      </c>
      <c r="D25" s="452">
        <v>1424</v>
      </c>
      <c r="E25" s="453">
        <f t="shared" si="13"/>
        <v>0.51812366737739879</v>
      </c>
      <c r="F25" s="453">
        <f t="shared" si="14"/>
        <v>0.60360360360360366</v>
      </c>
      <c r="G25" s="452">
        <f t="shared" si="15"/>
        <v>486</v>
      </c>
      <c r="H25" s="452">
        <f t="shared" si="16"/>
        <v>536</v>
      </c>
      <c r="I25" s="453">
        <f t="shared" si="19"/>
        <v>2.2114067590777936E-3</v>
      </c>
      <c r="J25" s="444"/>
      <c r="K25" s="452">
        <v>8393</v>
      </c>
      <c r="L25" s="452">
        <v>6954</v>
      </c>
      <c r="M25" s="452">
        <v>10441</v>
      </c>
      <c r="N25" s="453">
        <f t="shared" si="9"/>
        <v>0.50143802128271497</v>
      </c>
      <c r="O25" s="453">
        <f t="shared" si="10"/>
        <v>0.2440128678660789</v>
      </c>
      <c r="P25" s="452">
        <f t="shared" si="11"/>
        <v>3487</v>
      </c>
      <c r="Q25" s="452">
        <f t="shared" si="12"/>
        <v>2048</v>
      </c>
      <c r="R25" s="453">
        <f t="shared" si="18"/>
        <v>2.7955607320240437E-3</v>
      </c>
      <c r="S25" s="466"/>
    </row>
    <row r="26" spans="1:19" x14ac:dyDescent="0.25">
      <c r="A26" s="451" t="s">
        <v>39</v>
      </c>
      <c r="B26" s="452">
        <v>14220</v>
      </c>
      <c r="C26" s="452">
        <v>8653</v>
      </c>
      <c r="D26" s="452">
        <v>24760</v>
      </c>
      <c r="E26" s="453">
        <f t="shared" si="13"/>
        <v>1.8614353403443893</v>
      </c>
      <c r="F26" s="453">
        <f t="shared" si="14"/>
        <v>0.7412095639943741</v>
      </c>
      <c r="G26" s="452">
        <f t="shared" si="15"/>
        <v>16107</v>
      </c>
      <c r="H26" s="452">
        <f t="shared" si="16"/>
        <v>10540</v>
      </c>
      <c r="I26" s="453">
        <f t="shared" si="19"/>
        <v>3.8451145614302087E-2</v>
      </c>
      <c r="J26" s="444"/>
      <c r="K26" s="452">
        <v>109142</v>
      </c>
      <c r="L26" s="452">
        <v>27918</v>
      </c>
      <c r="M26" s="452">
        <v>144834</v>
      </c>
      <c r="N26" s="453">
        <f t="shared" si="9"/>
        <v>4.1878358048570812</v>
      </c>
      <c r="O26" s="453">
        <f t="shared" si="10"/>
        <v>0.32702351065584279</v>
      </c>
      <c r="P26" s="452">
        <f t="shared" si="11"/>
        <v>116916</v>
      </c>
      <c r="Q26" s="452">
        <f t="shared" si="12"/>
        <v>35692</v>
      </c>
      <c r="R26" s="453">
        <f t="shared" si="18"/>
        <v>3.8779067432427004E-2</v>
      </c>
      <c r="S26" s="466"/>
    </row>
    <row r="27" spans="1:19" x14ac:dyDescent="0.25">
      <c r="A27" s="451" t="s">
        <v>29</v>
      </c>
      <c r="B27" s="452">
        <v>2048</v>
      </c>
      <c r="C27" s="452">
        <v>177</v>
      </c>
      <c r="D27" s="452">
        <v>1745</v>
      </c>
      <c r="E27" s="453">
        <f t="shared" si="13"/>
        <v>8.8587570621468927</v>
      </c>
      <c r="F27" s="453">
        <f t="shared" si="14"/>
        <v>-0.14794921875</v>
      </c>
      <c r="G27" s="452">
        <f t="shared" si="15"/>
        <v>1568</v>
      </c>
      <c r="H27" s="452">
        <f t="shared" si="16"/>
        <v>-303</v>
      </c>
      <c r="I27" s="453">
        <f t="shared" si="19"/>
        <v>2.7099050523811449E-3</v>
      </c>
      <c r="J27" s="444"/>
      <c r="K27" s="452">
        <v>59558</v>
      </c>
      <c r="L27" s="452">
        <v>177</v>
      </c>
      <c r="M27" s="452">
        <v>46345</v>
      </c>
      <c r="N27" s="453">
        <f t="shared" si="9"/>
        <v>260.83615819209041</v>
      </c>
      <c r="O27" s="453">
        <f t="shared" si="10"/>
        <v>-0.22185096880351929</v>
      </c>
      <c r="P27" s="452">
        <f t="shared" si="11"/>
        <v>46168</v>
      </c>
      <c r="Q27" s="452">
        <f t="shared" si="12"/>
        <v>-13213</v>
      </c>
      <c r="R27" s="453">
        <f t="shared" si="18"/>
        <v>1.2408798211440888E-2</v>
      </c>
      <c r="S27" s="466"/>
    </row>
    <row r="28" spans="1:19" x14ac:dyDescent="0.25">
      <c r="A28" s="451" t="s">
        <v>47</v>
      </c>
      <c r="B28" s="452">
        <v>9631</v>
      </c>
      <c r="C28" s="452">
        <v>7038</v>
      </c>
      <c r="D28" s="452">
        <v>9729</v>
      </c>
      <c r="E28" s="453">
        <f t="shared" si="13"/>
        <v>0.38235294117647056</v>
      </c>
      <c r="F28" s="453">
        <f t="shared" si="14"/>
        <v>1.0175475028553649E-2</v>
      </c>
      <c r="G28" s="452">
        <f t="shared" si="15"/>
        <v>2691</v>
      </c>
      <c r="H28" s="452">
        <f t="shared" si="16"/>
        <v>98</v>
      </c>
      <c r="I28" s="453">
        <f t="shared" si="19"/>
        <v>1.5108691263390348E-2</v>
      </c>
      <c r="J28" s="444"/>
      <c r="K28" s="452">
        <v>56686</v>
      </c>
      <c r="L28" s="452">
        <v>29142</v>
      </c>
      <c r="M28" s="452">
        <v>58922</v>
      </c>
      <c r="N28" s="453">
        <f t="shared" si="9"/>
        <v>1.0218928007686499</v>
      </c>
      <c r="O28" s="453">
        <f t="shared" si="10"/>
        <v>3.944536569876167E-2</v>
      </c>
      <c r="P28" s="452">
        <f t="shared" si="11"/>
        <v>29780</v>
      </c>
      <c r="Q28" s="452">
        <f t="shared" si="12"/>
        <v>2236</v>
      </c>
      <c r="R28" s="453">
        <f t="shared" si="18"/>
        <v>1.577626946195965E-2</v>
      </c>
      <c r="S28" s="466"/>
    </row>
    <row r="29" spans="1:19" x14ac:dyDescent="0.25">
      <c r="A29" s="451" t="s">
        <v>37</v>
      </c>
      <c r="B29" s="452">
        <v>14234</v>
      </c>
      <c r="C29" s="452">
        <v>899</v>
      </c>
      <c r="D29" s="452">
        <v>12468</v>
      </c>
      <c r="E29" s="453">
        <f t="shared" si="13"/>
        <v>12.868743047830923</v>
      </c>
      <c r="F29" s="453">
        <f t="shared" si="14"/>
        <v>-0.12406913025151045</v>
      </c>
      <c r="G29" s="452">
        <f t="shared" si="15"/>
        <v>11569</v>
      </c>
      <c r="H29" s="452">
        <f t="shared" si="16"/>
        <v>-1766</v>
      </c>
      <c r="I29" s="453">
        <f t="shared" si="19"/>
        <v>1.9362232775408661E-2</v>
      </c>
      <c r="J29" s="444"/>
      <c r="K29" s="452">
        <v>76275</v>
      </c>
      <c r="L29" s="452">
        <v>4134</v>
      </c>
      <c r="M29" s="452">
        <v>74346</v>
      </c>
      <c r="N29" s="453">
        <f t="shared" si="9"/>
        <v>16.984034833091435</v>
      </c>
      <c r="O29" s="453">
        <f t="shared" si="10"/>
        <v>-2.5290068829891821E-2</v>
      </c>
      <c r="P29" s="452">
        <f t="shared" si="11"/>
        <v>70212</v>
      </c>
      <c r="Q29" s="452">
        <f t="shared" si="12"/>
        <v>-1929</v>
      </c>
      <c r="R29" s="453">
        <f t="shared" si="18"/>
        <v>1.990602032210129E-2</v>
      </c>
      <c r="S29" s="466"/>
    </row>
    <row r="30" spans="1:19" x14ac:dyDescent="0.25">
      <c r="A30" s="451" t="s">
        <v>48</v>
      </c>
      <c r="B30" s="452">
        <v>7502</v>
      </c>
      <c r="C30" s="452">
        <v>3580</v>
      </c>
      <c r="D30" s="452">
        <v>6740</v>
      </c>
      <c r="E30" s="453">
        <f t="shared" si="13"/>
        <v>0.88268156424581012</v>
      </c>
      <c r="F30" s="453">
        <f t="shared" si="14"/>
        <v>-0.10157291388962941</v>
      </c>
      <c r="G30" s="452">
        <f t="shared" si="15"/>
        <v>3160</v>
      </c>
      <c r="H30" s="452">
        <f t="shared" si="16"/>
        <v>-762</v>
      </c>
      <c r="I30" s="453">
        <f t="shared" si="19"/>
        <v>1.0466911205185624E-2</v>
      </c>
      <c r="J30" s="444"/>
      <c r="K30" s="452">
        <v>50715</v>
      </c>
      <c r="L30" s="452">
        <v>18839</v>
      </c>
      <c r="M30" s="452">
        <v>41907</v>
      </c>
      <c r="N30" s="453">
        <f t="shared" si="9"/>
        <v>1.2244811295716334</v>
      </c>
      <c r="O30" s="453">
        <f t="shared" si="10"/>
        <v>-0.17367642709257614</v>
      </c>
      <c r="P30" s="452">
        <f t="shared" si="11"/>
        <v>23068</v>
      </c>
      <c r="Q30" s="452">
        <f t="shared" si="12"/>
        <v>-8808</v>
      </c>
      <c r="R30" s="453">
        <f t="shared" si="18"/>
        <v>1.1220530945017872E-2</v>
      </c>
      <c r="S30" s="466"/>
    </row>
    <row r="31" spans="1:19" x14ac:dyDescent="0.25">
      <c r="A31" s="451" t="s">
        <v>40</v>
      </c>
      <c r="B31" s="452">
        <v>2032</v>
      </c>
      <c r="C31" s="452">
        <v>0</v>
      </c>
      <c r="D31" s="452">
        <v>361</v>
      </c>
      <c r="E31" s="453" t="str">
        <f t="shared" si="13"/>
        <v>-</v>
      </c>
      <c r="F31" s="453">
        <f t="shared" si="14"/>
        <v>-0.82234251968503935</v>
      </c>
      <c r="G31" s="452">
        <f t="shared" si="15"/>
        <v>361</v>
      </c>
      <c r="H31" s="452">
        <f t="shared" si="16"/>
        <v>-1671</v>
      </c>
      <c r="I31" s="453">
        <f t="shared" si="19"/>
        <v>5.6061646069317664E-4</v>
      </c>
      <c r="J31" s="444"/>
      <c r="K31" s="452">
        <v>42484</v>
      </c>
      <c r="L31" s="452">
        <v>0</v>
      </c>
      <c r="M31" s="452">
        <v>20179</v>
      </c>
      <c r="N31" s="453" t="str">
        <f t="shared" si="9"/>
        <v>-</v>
      </c>
      <c r="O31" s="453">
        <f t="shared" si="10"/>
        <v>-0.52502118444590906</v>
      </c>
      <c r="P31" s="452">
        <f t="shared" si="11"/>
        <v>20179</v>
      </c>
      <c r="Q31" s="452">
        <f t="shared" si="12"/>
        <v>-22305</v>
      </c>
      <c r="R31" s="453">
        <f t="shared" si="18"/>
        <v>5.4028943598805846E-3</v>
      </c>
      <c r="S31" s="466"/>
    </row>
    <row r="32" spans="1:19" x14ac:dyDescent="0.25">
      <c r="A32" s="451" t="s">
        <v>27</v>
      </c>
      <c r="B32" s="452">
        <v>3438</v>
      </c>
      <c r="C32" s="452">
        <v>2208</v>
      </c>
      <c r="D32" s="452">
        <v>4834</v>
      </c>
      <c r="E32" s="453">
        <f t="shared" si="13"/>
        <v>1.1893115942028984</v>
      </c>
      <c r="F32" s="453">
        <f t="shared" si="14"/>
        <v>0.4060500290866782</v>
      </c>
      <c r="G32" s="452">
        <f t="shared" si="15"/>
        <v>2626</v>
      </c>
      <c r="H32" s="452">
        <f t="shared" si="16"/>
        <v>1396</v>
      </c>
      <c r="I32" s="453">
        <f t="shared" si="19"/>
        <v>7.5069805290604317E-3</v>
      </c>
      <c r="J32" s="444"/>
      <c r="K32" s="452">
        <v>32117</v>
      </c>
      <c r="L32" s="452">
        <v>10876</v>
      </c>
      <c r="M32" s="452">
        <v>33551</v>
      </c>
      <c r="N32" s="453">
        <f t="shared" si="9"/>
        <v>2.0848657594703934</v>
      </c>
      <c r="O32" s="453">
        <f t="shared" si="10"/>
        <v>4.4649251175389981E-2</v>
      </c>
      <c r="P32" s="452">
        <f t="shared" si="11"/>
        <v>22675</v>
      </c>
      <c r="Q32" s="452">
        <f t="shared" si="12"/>
        <v>1434</v>
      </c>
      <c r="R32" s="453">
        <f t="shared" si="18"/>
        <v>8.9832255646143753E-3</v>
      </c>
      <c r="S32" s="466"/>
    </row>
    <row r="33" spans="1:19" x14ac:dyDescent="0.25">
      <c r="A33" s="451" t="s">
        <v>44</v>
      </c>
      <c r="B33" s="452">
        <v>5693</v>
      </c>
      <c r="C33" s="452">
        <v>2204</v>
      </c>
      <c r="D33" s="452">
        <v>6159</v>
      </c>
      <c r="E33" s="453">
        <f t="shared" si="13"/>
        <v>1.7944646098003632</v>
      </c>
      <c r="F33" s="453">
        <f t="shared" si="14"/>
        <v>8.1854909538029208E-2</v>
      </c>
      <c r="G33" s="452">
        <f t="shared" si="15"/>
        <v>3955</v>
      </c>
      <c r="H33" s="452">
        <f t="shared" si="16"/>
        <v>466</v>
      </c>
      <c r="I33" s="453">
        <f t="shared" si="19"/>
        <v>9.5646448238484068E-3</v>
      </c>
      <c r="J33" s="444"/>
      <c r="K33" s="452">
        <v>14651</v>
      </c>
      <c r="L33" s="452">
        <v>6183</v>
      </c>
      <c r="M33" s="452">
        <v>26793</v>
      </c>
      <c r="N33" s="453">
        <f t="shared" si="9"/>
        <v>3.333333333333333</v>
      </c>
      <c r="O33" s="453">
        <f t="shared" si="10"/>
        <v>0.82874889086069214</v>
      </c>
      <c r="P33" s="452">
        <f t="shared" si="11"/>
        <v>20610</v>
      </c>
      <c r="Q33" s="452">
        <f t="shared" si="12"/>
        <v>12142</v>
      </c>
      <c r="R33" s="453">
        <f t="shared" si="18"/>
        <v>7.1737820796015902E-3</v>
      </c>
      <c r="S33" s="466"/>
    </row>
    <row r="34" spans="1:19" x14ac:dyDescent="0.25">
      <c r="A34" s="451" t="s">
        <v>107</v>
      </c>
      <c r="B34" s="452">
        <v>8816</v>
      </c>
      <c r="C34" s="452">
        <v>200</v>
      </c>
      <c r="D34" s="452">
        <v>0</v>
      </c>
      <c r="E34" s="453">
        <f t="shared" si="13"/>
        <v>-1</v>
      </c>
      <c r="F34" s="453">
        <f t="shared" si="14"/>
        <v>-1</v>
      </c>
      <c r="G34" s="452">
        <f t="shared" si="15"/>
        <v>-200</v>
      </c>
      <c r="H34" s="452">
        <f t="shared" si="16"/>
        <v>-8816</v>
      </c>
      <c r="I34" s="453">
        <f t="shared" si="19"/>
        <v>0</v>
      </c>
      <c r="J34" s="444"/>
      <c r="K34" s="452">
        <v>41815</v>
      </c>
      <c r="L34" s="452">
        <v>200</v>
      </c>
      <c r="M34" s="452">
        <v>779</v>
      </c>
      <c r="N34" s="453">
        <f t="shared" si="9"/>
        <v>2.895</v>
      </c>
      <c r="O34" s="453">
        <f t="shared" si="10"/>
        <v>-0.98137032165490856</v>
      </c>
      <c r="P34" s="452">
        <f t="shared" si="11"/>
        <v>579</v>
      </c>
      <c r="Q34" s="452">
        <f t="shared" si="12"/>
        <v>-41036</v>
      </c>
      <c r="R34" s="453">
        <f t="shared" si="18"/>
        <v>2.0857598029371997E-4</v>
      </c>
      <c r="S34" s="466"/>
    </row>
    <row r="35" spans="1:19" x14ac:dyDescent="0.25">
      <c r="A35" s="451" t="s">
        <v>42</v>
      </c>
      <c r="B35" s="452">
        <v>1780</v>
      </c>
      <c r="C35" s="452">
        <v>1653</v>
      </c>
      <c r="D35" s="452">
        <v>3211</v>
      </c>
      <c r="E35" s="453">
        <f t="shared" si="13"/>
        <v>0.94252873563218387</v>
      </c>
      <c r="F35" s="453">
        <f t="shared" si="14"/>
        <v>0.80393258426966296</v>
      </c>
      <c r="G35" s="452">
        <f t="shared" si="15"/>
        <v>1558</v>
      </c>
      <c r="H35" s="452">
        <f t="shared" si="16"/>
        <v>1431</v>
      </c>
      <c r="I35" s="453">
        <f t="shared" si="19"/>
        <v>4.9865358872182549E-3</v>
      </c>
      <c r="J35" s="444"/>
      <c r="K35" s="452">
        <v>7809</v>
      </c>
      <c r="L35" s="452">
        <v>11800</v>
      </c>
      <c r="M35" s="452">
        <v>19682</v>
      </c>
      <c r="N35" s="453">
        <f t="shared" si="9"/>
        <v>0.66796610169491522</v>
      </c>
      <c r="O35" s="453">
        <f t="shared" si="10"/>
        <v>1.5204251504674096</v>
      </c>
      <c r="P35" s="452">
        <f t="shared" si="11"/>
        <v>7882</v>
      </c>
      <c r="Q35" s="452">
        <f t="shared" si="12"/>
        <v>11873</v>
      </c>
      <c r="R35" s="453">
        <f t="shared" si="18"/>
        <v>5.2698234199499315E-3</v>
      </c>
      <c r="S35" s="466"/>
    </row>
    <row r="36" spans="1:19" x14ac:dyDescent="0.25">
      <c r="A36" s="451" t="s">
        <v>108</v>
      </c>
      <c r="B36" s="452">
        <v>10388</v>
      </c>
      <c r="C36" s="452">
        <v>4605</v>
      </c>
      <c r="D36" s="452">
        <v>13043</v>
      </c>
      <c r="E36" s="453">
        <f t="shared" si="13"/>
        <v>1.8323561346362651</v>
      </c>
      <c r="F36" s="453">
        <f t="shared" si="14"/>
        <v>0.2555833654216404</v>
      </c>
      <c r="G36" s="452">
        <f t="shared" si="15"/>
        <v>8438</v>
      </c>
      <c r="H36" s="452">
        <f t="shared" si="16"/>
        <v>2655</v>
      </c>
      <c r="I36" s="453">
        <f t="shared" si="19"/>
        <v>2.0255181431637403E-2</v>
      </c>
      <c r="J36" s="444"/>
      <c r="K36" s="452">
        <v>60263</v>
      </c>
      <c r="L36" s="452">
        <v>18803</v>
      </c>
      <c r="M36" s="452">
        <v>84197</v>
      </c>
      <c r="N36" s="453">
        <f t="shared" si="9"/>
        <v>3.4778492793703135</v>
      </c>
      <c r="O36" s="453">
        <f t="shared" si="10"/>
        <v>0.39715911919419877</v>
      </c>
      <c r="P36" s="452">
        <f t="shared" si="11"/>
        <v>65394</v>
      </c>
      <c r="Q36" s="452">
        <f t="shared" si="12"/>
        <v>23934</v>
      </c>
      <c r="R36" s="453">
        <f t="shared" si="18"/>
        <v>2.2543609515777073E-2</v>
      </c>
      <c r="S36" s="466"/>
    </row>
    <row r="37" spans="1:19" ht="21" x14ac:dyDescent="0.35">
      <c r="A37" s="441" t="s">
        <v>109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66"/>
    </row>
    <row r="38" spans="1:19" x14ac:dyDescent="0.25">
      <c r="A38" s="75"/>
      <c r="B38" s="11" t="s">
        <v>116</v>
      </c>
      <c r="C38" s="12"/>
      <c r="D38" s="12"/>
      <c r="E38" s="12"/>
      <c r="F38" s="12"/>
      <c r="G38" s="12"/>
      <c r="H38" s="12"/>
      <c r="I38" s="13"/>
      <c r="J38" s="442"/>
      <c r="K38" s="11" t="str">
        <f>CONCATENATE("acumulado ",B38)</f>
        <v>acumulado junio</v>
      </c>
      <c r="L38" s="12"/>
      <c r="M38" s="12"/>
      <c r="N38" s="12"/>
      <c r="O38" s="12"/>
      <c r="P38" s="12"/>
      <c r="Q38" s="12"/>
      <c r="R38" s="13"/>
      <c r="S38" s="466"/>
    </row>
    <row r="39" spans="1:19" x14ac:dyDescent="0.25">
      <c r="A39" s="15"/>
      <c r="B39" s="443">
        <v>2019</v>
      </c>
      <c r="C39" s="443">
        <v>2021</v>
      </c>
      <c r="D39" s="443">
        <v>2022</v>
      </c>
      <c r="E39" s="16" t="s">
        <v>4</v>
      </c>
      <c r="F39" s="16" t="s">
        <v>5</v>
      </c>
      <c r="G39" s="16" t="s">
        <v>6</v>
      </c>
      <c r="H39" s="16" t="s">
        <v>7</v>
      </c>
      <c r="I39" s="443" t="s">
        <v>95</v>
      </c>
      <c r="J39" s="444"/>
      <c r="K39" s="443">
        <v>2019</v>
      </c>
      <c r="L39" s="443">
        <v>2021</v>
      </c>
      <c r="M39" s="443">
        <v>2022</v>
      </c>
      <c r="N39" s="16" t="s">
        <v>4</v>
      </c>
      <c r="O39" s="16" t="s">
        <v>5</v>
      </c>
      <c r="P39" s="16" t="s">
        <v>6</v>
      </c>
      <c r="Q39" s="16" t="s">
        <v>7</v>
      </c>
      <c r="R39" s="443" t="s">
        <v>95</v>
      </c>
    </row>
    <row r="40" spans="1:19" x14ac:dyDescent="0.25">
      <c r="A40" s="467" t="s">
        <v>96</v>
      </c>
      <c r="B40" s="447">
        <v>666296</v>
      </c>
      <c r="C40" s="447">
        <v>273352</v>
      </c>
      <c r="D40" s="447">
        <v>643934</v>
      </c>
      <c r="E40" s="448">
        <f t="shared" ref="E40:E42" si="20">IFERROR(D40/C40-1,"-")</f>
        <v>1.3556952208141881</v>
      </c>
      <c r="F40" s="448">
        <f t="shared" ref="F40:F42" si="21">IFERROR(D40/B40-1,"-")</f>
        <v>-3.3561660283117467E-2</v>
      </c>
      <c r="G40" s="447">
        <f t="shared" ref="G40:G42" si="22">IFERROR(D40-C40,"-")</f>
        <v>370582</v>
      </c>
      <c r="H40" s="447">
        <f t="shared" ref="H40:H42" si="23">IFERROR(D40-B40,"-")</f>
        <v>-22362</v>
      </c>
      <c r="I40" s="448">
        <f>D40/$D$40</f>
        <v>1</v>
      </c>
      <c r="J40" s="449"/>
      <c r="K40" s="447">
        <v>4123504</v>
      </c>
      <c r="L40" s="447">
        <v>1007425</v>
      </c>
      <c r="M40" s="447">
        <v>3734850</v>
      </c>
      <c r="N40" s="448">
        <f t="shared" ref="N40:N42" si="24">IFERROR(M40/L40-1,"-")</f>
        <v>2.7073231257910018</v>
      </c>
      <c r="O40" s="448">
        <f t="shared" ref="O40:O42" si="25">IFERROR(M40/K40-1,"-")</f>
        <v>-9.4253334057636473E-2</v>
      </c>
      <c r="P40" s="447">
        <f t="shared" ref="P40:P42" si="26">IFERROR(M40-L40,"-")</f>
        <v>2727425</v>
      </c>
      <c r="Q40" s="447">
        <f t="shared" ref="Q40:Q42" si="27">IFERROR(M40-K40,"-")</f>
        <v>-388654</v>
      </c>
      <c r="R40" s="448">
        <f>M40/$M$40</f>
        <v>1</v>
      </c>
    </row>
    <row r="41" spans="1:19" x14ac:dyDescent="0.25">
      <c r="A41" s="451" t="s">
        <v>110</v>
      </c>
      <c r="B41" s="452">
        <v>257297</v>
      </c>
      <c r="C41" s="452">
        <v>169716</v>
      </c>
      <c r="D41" s="452">
        <v>243718</v>
      </c>
      <c r="E41" s="453">
        <f t="shared" si="20"/>
        <v>0.43603431615168864</v>
      </c>
      <c r="F41" s="453">
        <f t="shared" si="21"/>
        <v>-5.2775586190278112E-2</v>
      </c>
      <c r="G41" s="452">
        <f t="shared" si="22"/>
        <v>74002</v>
      </c>
      <c r="H41" s="452">
        <f t="shared" si="23"/>
        <v>-13579</v>
      </c>
      <c r="I41" s="453">
        <f>D41/$D$40</f>
        <v>0.3784828879978383</v>
      </c>
      <c r="J41" s="444"/>
      <c r="K41" s="452">
        <v>1363954</v>
      </c>
      <c r="L41" s="452">
        <v>642265</v>
      </c>
      <c r="M41" s="452">
        <v>1249977</v>
      </c>
      <c r="N41" s="453">
        <f t="shared" si="24"/>
        <v>0.94620133434018672</v>
      </c>
      <c r="O41" s="453">
        <f t="shared" si="25"/>
        <v>-8.3563668569467842E-2</v>
      </c>
      <c r="P41" s="452">
        <f t="shared" si="26"/>
        <v>607712</v>
      </c>
      <c r="Q41" s="452">
        <f t="shared" si="27"/>
        <v>-113977</v>
      </c>
      <c r="R41" s="453">
        <f t="shared" ref="R41:R42" si="28">M41/$M$40</f>
        <v>0.33467930438973453</v>
      </c>
    </row>
    <row r="42" spans="1:19" x14ac:dyDescent="0.25">
      <c r="A42" s="451" t="s">
        <v>111</v>
      </c>
      <c r="B42" s="452">
        <v>408999</v>
      </c>
      <c r="C42" s="452">
        <v>103636</v>
      </c>
      <c r="D42" s="452">
        <v>400216</v>
      </c>
      <c r="E42" s="453">
        <f t="shared" si="20"/>
        <v>2.8617468833223976</v>
      </c>
      <c r="F42" s="453">
        <f t="shared" si="21"/>
        <v>-2.147438013295877E-2</v>
      </c>
      <c r="G42" s="452">
        <f t="shared" si="22"/>
        <v>296580</v>
      </c>
      <c r="H42" s="452">
        <f t="shared" si="23"/>
        <v>-8783</v>
      </c>
      <c r="I42" s="453">
        <f>D42/$D$40</f>
        <v>0.62151711200216175</v>
      </c>
      <c r="J42" s="444"/>
      <c r="K42" s="452">
        <v>2759550</v>
      </c>
      <c r="L42" s="452">
        <v>365160</v>
      </c>
      <c r="M42" s="452">
        <v>2484873</v>
      </c>
      <c r="N42" s="453">
        <f t="shared" si="24"/>
        <v>5.8048882681564242</v>
      </c>
      <c r="O42" s="453">
        <f t="shared" si="25"/>
        <v>-9.9536881013208678E-2</v>
      </c>
      <c r="P42" s="452">
        <f t="shared" si="26"/>
        <v>2119713</v>
      </c>
      <c r="Q42" s="452">
        <f t="shared" si="27"/>
        <v>-274677</v>
      </c>
      <c r="R42" s="453">
        <f t="shared" si="28"/>
        <v>0.66532069561026552</v>
      </c>
    </row>
    <row r="43" spans="1:19" ht="21" x14ac:dyDescent="0.35">
      <c r="A43" s="371" t="s">
        <v>112</v>
      </c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</row>
    <row r="44" spans="1:19" x14ac:dyDescent="0.25">
      <c r="A44" s="75"/>
      <c r="B44" s="11" t="s">
        <v>116</v>
      </c>
      <c r="C44" s="12"/>
      <c r="D44" s="12"/>
      <c r="E44" s="12"/>
      <c r="F44" s="12"/>
      <c r="G44" s="12"/>
      <c r="H44" s="12"/>
      <c r="I44" s="13"/>
      <c r="J44" s="468"/>
      <c r="K44" s="11" t="str">
        <f>CONCATENATE("acumulado ",B44)</f>
        <v>acumulado junio</v>
      </c>
      <c r="L44" s="12"/>
      <c r="M44" s="12"/>
      <c r="N44" s="12"/>
      <c r="O44" s="12"/>
      <c r="P44" s="12"/>
      <c r="Q44" s="12"/>
      <c r="R44" s="13"/>
    </row>
    <row r="45" spans="1:19" x14ac:dyDescent="0.25">
      <c r="A45" s="15"/>
      <c r="B45" s="443">
        <v>2019</v>
      </c>
      <c r="C45" s="443">
        <v>2021</v>
      </c>
      <c r="D45" s="443">
        <v>2022</v>
      </c>
      <c r="E45" s="16" t="s">
        <v>4</v>
      </c>
      <c r="F45" s="16" t="s">
        <v>5</v>
      </c>
      <c r="G45" s="16" t="s">
        <v>6</v>
      </c>
      <c r="H45" s="16" t="s">
        <v>7</v>
      </c>
      <c r="I45" s="443" t="s">
        <v>95</v>
      </c>
      <c r="J45" s="469"/>
      <c r="K45" s="443">
        <v>2019</v>
      </c>
      <c r="L45" s="443">
        <v>2021</v>
      </c>
      <c r="M45" s="443">
        <v>2022</v>
      </c>
      <c r="N45" s="16" t="s">
        <v>4</v>
      </c>
      <c r="O45" s="16" t="s">
        <v>5</v>
      </c>
      <c r="P45" s="16" t="s">
        <v>6</v>
      </c>
      <c r="Q45" s="16" t="s">
        <v>7</v>
      </c>
      <c r="R45" s="443" t="s">
        <v>95</v>
      </c>
    </row>
    <row r="46" spans="1:19" x14ac:dyDescent="0.25">
      <c r="A46" s="470" t="s">
        <v>96</v>
      </c>
      <c r="B46" s="471">
        <v>5429</v>
      </c>
      <c r="C46" s="471">
        <v>3281</v>
      </c>
      <c r="D46" s="471">
        <v>5181</v>
      </c>
      <c r="E46" s="472">
        <f t="shared" ref="E46:E48" si="29">IFERROR(D46/C46-1,"-")</f>
        <v>0.5790917403230722</v>
      </c>
      <c r="F46" s="472">
        <f t="shared" ref="F46:F48" si="30">IFERROR(D46/B46-1,"-")</f>
        <v>-4.5680604162829264E-2</v>
      </c>
      <c r="G46" s="471">
        <f t="shared" ref="G46:G48" si="31">IFERROR(D46-C46,"-")</f>
        <v>1900</v>
      </c>
      <c r="H46" s="471">
        <f t="shared" ref="H46:H48" si="32">IFERROR(D46-B46,"-")</f>
        <v>-248</v>
      </c>
      <c r="I46" s="472">
        <f>D46/$D$46</f>
        <v>1</v>
      </c>
      <c r="J46" s="473"/>
      <c r="K46" s="471">
        <v>34323</v>
      </c>
      <c r="L46" s="471">
        <v>14000</v>
      </c>
      <c r="M46" s="471">
        <v>31676</v>
      </c>
      <c r="N46" s="472">
        <f t="shared" ref="N46:N48" si="33">IFERROR(M46/L46-1,"-")</f>
        <v>1.2625714285714285</v>
      </c>
      <c r="O46" s="472">
        <f t="shared" ref="O46:O48" si="34">IFERROR(M46/K46-1,"-")</f>
        <v>-7.7120298342219451E-2</v>
      </c>
      <c r="P46" s="471">
        <f t="shared" ref="P46:P48" si="35">IFERROR(M46-L46,"-")</f>
        <v>17676</v>
      </c>
      <c r="Q46" s="471">
        <f t="shared" ref="Q46:Q48" si="36">IFERROR(M46-K46,"-")</f>
        <v>-2647</v>
      </c>
      <c r="R46" s="472">
        <f>M46/$M$46</f>
        <v>1</v>
      </c>
    </row>
    <row r="47" spans="1:19" x14ac:dyDescent="0.25">
      <c r="A47" s="451" t="s">
        <v>97</v>
      </c>
      <c r="B47" s="452">
        <v>5103</v>
      </c>
      <c r="C47" s="452">
        <v>3201</v>
      </c>
      <c r="D47" s="452">
        <v>4882</v>
      </c>
      <c r="E47" s="453">
        <f t="shared" si="29"/>
        <v>0.52514839112777256</v>
      </c>
      <c r="F47" s="453">
        <f t="shared" si="30"/>
        <v>-4.3307858122672904E-2</v>
      </c>
      <c r="G47" s="452">
        <f t="shared" si="31"/>
        <v>1681</v>
      </c>
      <c r="H47" s="452">
        <f t="shared" si="32"/>
        <v>-221</v>
      </c>
      <c r="I47" s="453">
        <f>D47/$D$46</f>
        <v>0.94228913337193587</v>
      </c>
      <c r="J47" s="469"/>
      <c r="K47" s="452">
        <v>31525</v>
      </c>
      <c r="L47" s="452">
        <v>13442</v>
      </c>
      <c r="M47" s="452">
        <v>29225</v>
      </c>
      <c r="N47" s="453">
        <f t="shared" si="33"/>
        <v>1.17415563160244</v>
      </c>
      <c r="O47" s="453">
        <f t="shared" si="34"/>
        <v>-7.2957969865186323E-2</v>
      </c>
      <c r="P47" s="452">
        <f t="shared" si="35"/>
        <v>15783</v>
      </c>
      <c r="Q47" s="452">
        <f t="shared" si="36"/>
        <v>-2300</v>
      </c>
      <c r="R47" s="453">
        <f t="shared" ref="R47:R48" si="37">M47/$M$46</f>
        <v>0.92262280590983714</v>
      </c>
    </row>
    <row r="48" spans="1:19" x14ac:dyDescent="0.25">
      <c r="A48" s="451" t="s">
        <v>98</v>
      </c>
      <c r="B48" s="452">
        <v>326</v>
      </c>
      <c r="C48" s="452">
        <v>80</v>
      </c>
      <c r="D48" s="452">
        <v>299</v>
      </c>
      <c r="E48" s="453">
        <f t="shared" si="29"/>
        <v>2.7374999999999998</v>
      </c>
      <c r="F48" s="453">
        <f t="shared" si="30"/>
        <v>-8.2822085889570518E-2</v>
      </c>
      <c r="G48" s="452">
        <f t="shared" si="31"/>
        <v>219</v>
      </c>
      <c r="H48" s="452">
        <f t="shared" si="32"/>
        <v>-27</v>
      </c>
      <c r="I48" s="453">
        <f>D48/$D$46</f>
        <v>5.7710866628064079E-2</v>
      </c>
      <c r="J48" s="469"/>
      <c r="K48" s="452">
        <v>2798</v>
      </c>
      <c r="L48" s="452">
        <v>558</v>
      </c>
      <c r="M48" s="452">
        <v>2451</v>
      </c>
      <c r="N48" s="453">
        <f t="shared" si="33"/>
        <v>3.39247311827957</v>
      </c>
      <c r="O48" s="453">
        <f t="shared" si="34"/>
        <v>-0.12401715511079348</v>
      </c>
      <c r="P48" s="452">
        <f t="shared" si="35"/>
        <v>1893</v>
      </c>
      <c r="Q48" s="452">
        <f t="shared" si="36"/>
        <v>-347</v>
      </c>
      <c r="R48" s="453">
        <f t="shared" si="37"/>
        <v>7.7377194090162901E-2</v>
      </c>
    </row>
    <row r="49" spans="1:18" ht="21" x14ac:dyDescent="0.35">
      <c r="A49" s="371" t="s">
        <v>113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</row>
    <row r="50" spans="1:18" x14ac:dyDescent="0.25">
      <c r="A50" s="75"/>
      <c r="B50" s="11" t="s">
        <v>116</v>
      </c>
      <c r="C50" s="12"/>
      <c r="D50" s="12"/>
      <c r="E50" s="12"/>
      <c r="F50" s="12"/>
      <c r="G50" s="12"/>
      <c r="H50" s="12"/>
      <c r="I50" s="13"/>
      <c r="J50" s="468"/>
      <c r="K50" s="11" t="str">
        <f>CONCATENATE("acumulado ",B50)</f>
        <v>acumulado junio</v>
      </c>
      <c r="L50" s="12"/>
      <c r="M50" s="12"/>
      <c r="N50" s="12"/>
      <c r="O50" s="12"/>
      <c r="P50" s="12"/>
      <c r="Q50" s="12"/>
      <c r="R50" s="13"/>
    </row>
    <row r="51" spans="1:18" x14ac:dyDescent="0.25">
      <c r="A51" s="15" t="s">
        <v>100</v>
      </c>
      <c r="B51" s="443">
        <v>2019</v>
      </c>
      <c r="C51" s="443">
        <v>2021</v>
      </c>
      <c r="D51" s="443">
        <v>2022</v>
      </c>
      <c r="E51" s="16" t="s">
        <v>4</v>
      </c>
      <c r="F51" s="16" t="s">
        <v>5</v>
      </c>
      <c r="G51" s="16" t="s">
        <v>6</v>
      </c>
      <c r="H51" s="16" t="s">
        <v>7</v>
      </c>
      <c r="I51" s="443" t="s">
        <v>95</v>
      </c>
      <c r="J51" s="469"/>
      <c r="K51" s="443">
        <v>2019</v>
      </c>
      <c r="L51" s="443">
        <v>2021</v>
      </c>
      <c r="M51" s="443">
        <v>2022</v>
      </c>
      <c r="N51" s="16" t="s">
        <v>4</v>
      </c>
      <c r="O51" s="16" t="s">
        <v>5</v>
      </c>
      <c r="P51" s="16" t="s">
        <v>6</v>
      </c>
      <c r="Q51" s="16" t="s">
        <v>7</v>
      </c>
      <c r="R51" s="443" t="s">
        <v>95</v>
      </c>
    </row>
    <row r="52" spans="1:18" x14ac:dyDescent="0.25">
      <c r="A52" s="474" t="s">
        <v>101</v>
      </c>
      <c r="B52" s="475">
        <v>5429</v>
      </c>
      <c r="C52" s="475">
        <v>3281</v>
      </c>
      <c r="D52" s="475">
        <v>5181</v>
      </c>
      <c r="E52" s="476">
        <f t="shared" ref="E52:E73" si="38">IFERROR(D52/C52-1,"-")</f>
        <v>0.5790917403230722</v>
      </c>
      <c r="F52" s="476">
        <f t="shared" ref="F52:F73" si="39">IFERROR(D52/B52-1,"-")</f>
        <v>-4.5680604162829264E-2</v>
      </c>
      <c r="G52" s="475">
        <f t="shared" ref="G52:G73" si="40">IFERROR(D52-C52,"-")</f>
        <v>1900</v>
      </c>
      <c r="H52" s="475">
        <f t="shared" ref="H52:H73" si="41">IFERROR(D52-B52,"-")</f>
        <v>-248</v>
      </c>
      <c r="I52" s="476">
        <f t="shared" ref="I52:I59" si="42">IFERROR(D52/$D$52,"-")</f>
        <v>1</v>
      </c>
      <c r="J52" s="473"/>
      <c r="K52" s="475">
        <v>34323</v>
      </c>
      <c r="L52" s="475">
        <v>14000</v>
      </c>
      <c r="M52" s="475">
        <v>31676</v>
      </c>
      <c r="N52" s="476">
        <f t="shared" ref="N52:N73" si="43">IFERROR(M52/L52-1,"-")</f>
        <v>1.2625714285714285</v>
      </c>
      <c r="O52" s="476">
        <f t="shared" ref="O52:O73" si="44">IFERROR(M52/K52-1,"-")</f>
        <v>-7.7120298342219451E-2</v>
      </c>
      <c r="P52" s="475">
        <f t="shared" ref="P52:P73" si="45">IFERROR(M52-L52,"-")</f>
        <v>17676</v>
      </c>
      <c r="Q52" s="475">
        <f t="shared" ref="Q52:Q73" si="46">IFERROR(M52-K52,"-")</f>
        <v>-2647</v>
      </c>
      <c r="R52" s="476">
        <f>M52/$M$52</f>
        <v>1</v>
      </c>
    </row>
    <row r="53" spans="1:18" x14ac:dyDescent="0.25">
      <c r="A53" s="477" t="s">
        <v>102</v>
      </c>
      <c r="B53" s="478">
        <v>3353</v>
      </c>
      <c r="C53" s="478">
        <v>2540</v>
      </c>
      <c r="D53" s="478">
        <v>3112</v>
      </c>
      <c r="E53" s="479">
        <f t="shared" si="38"/>
        <v>0.22519685039370074</v>
      </c>
      <c r="F53" s="479">
        <f t="shared" si="39"/>
        <v>-7.187593200119291E-2</v>
      </c>
      <c r="G53" s="478">
        <f t="shared" si="40"/>
        <v>572</v>
      </c>
      <c r="H53" s="478">
        <f t="shared" si="41"/>
        <v>-241</v>
      </c>
      <c r="I53" s="479">
        <f t="shared" si="42"/>
        <v>0.60065624396834583</v>
      </c>
      <c r="J53" s="480"/>
      <c r="K53" s="478">
        <v>19405</v>
      </c>
      <c r="L53" s="478">
        <v>11017</v>
      </c>
      <c r="M53" s="478">
        <v>16956</v>
      </c>
      <c r="N53" s="479">
        <f t="shared" si="43"/>
        <v>0.53907597349550684</v>
      </c>
      <c r="O53" s="479">
        <f t="shared" si="44"/>
        <v>-0.12620458644679211</v>
      </c>
      <c r="P53" s="478">
        <f t="shared" si="45"/>
        <v>5939</v>
      </c>
      <c r="Q53" s="478">
        <f t="shared" si="46"/>
        <v>-2449</v>
      </c>
      <c r="R53" s="479">
        <f t="shared" ref="R53:R73" si="47">M53/$M$52</f>
        <v>0.53529486046217956</v>
      </c>
    </row>
    <row r="54" spans="1:18" x14ac:dyDescent="0.25">
      <c r="A54" s="451" t="s">
        <v>103</v>
      </c>
      <c r="B54" s="452">
        <v>2282</v>
      </c>
      <c r="C54" s="452">
        <v>1940</v>
      </c>
      <c r="D54" s="452">
        <v>2268</v>
      </c>
      <c r="E54" s="453">
        <f t="shared" si="38"/>
        <v>0.16907216494845367</v>
      </c>
      <c r="F54" s="453">
        <f t="shared" si="39"/>
        <v>-6.1349693251533388E-3</v>
      </c>
      <c r="G54" s="452">
        <f t="shared" si="40"/>
        <v>328</v>
      </c>
      <c r="H54" s="452">
        <f t="shared" si="41"/>
        <v>-14</v>
      </c>
      <c r="I54" s="453">
        <f t="shared" si="42"/>
        <v>0.43775332947307471</v>
      </c>
      <c r="J54" s="469"/>
      <c r="K54" s="452">
        <v>13464</v>
      </c>
      <c r="L54" s="452">
        <v>8496</v>
      </c>
      <c r="M54" s="452">
        <v>12241</v>
      </c>
      <c r="N54" s="453">
        <f t="shared" si="43"/>
        <v>0.44079566854990593</v>
      </c>
      <c r="O54" s="453">
        <f t="shared" si="44"/>
        <v>-9.0834818775995196E-2</v>
      </c>
      <c r="P54" s="452">
        <f t="shared" si="45"/>
        <v>3745</v>
      </c>
      <c r="Q54" s="452">
        <f t="shared" si="46"/>
        <v>-1223</v>
      </c>
      <c r="R54" s="453">
        <f t="shared" si="47"/>
        <v>0.38644399545397146</v>
      </c>
    </row>
    <row r="55" spans="1:18" x14ac:dyDescent="0.25">
      <c r="A55" s="451" t="s">
        <v>104</v>
      </c>
      <c r="B55" s="452">
        <v>1071</v>
      </c>
      <c r="C55" s="452">
        <v>600</v>
      </c>
      <c r="D55" s="452">
        <v>844</v>
      </c>
      <c r="E55" s="453">
        <f t="shared" si="38"/>
        <v>0.40666666666666673</v>
      </c>
      <c r="F55" s="453">
        <f t="shared" si="39"/>
        <v>-0.21195144724556492</v>
      </c>
      <c r="G55" s="452">
        <f t="shared" si="40"/>
        <v>244</v>
      </c>
      <c r="H55" s="452">
        <f t="shared" si="41"/>
        <v>-227</v>
      </c>
      <c r="I55" s="453">
        <f t="shared" si="42"/>
        <v>0.16290291449527119</v>
      </c>
      <c r="J55" s="469"/>
      <c r="K55" s="452">
        <v>5941</v>
      </c>
      <c r="L55" s="452">
        <v>2521</v>
      </c>
      <c r="M55" s="452">
        <v>4715</v>
      </c>
      <c r="N55" s="453">
        <f t="shared" si="43"/>
        <v>0.87028956763189202</v>
      </c>
      <c r="O55" s="453">
        <f t="shared" si="44"/>
        <v>-0.20636256522470964</v>
      </c>
      <c r="P55" s="452">
        <f t="shared" si="45"/>
        <v>2194</v>
      </c>
      <c r="Q55" s="452">
        <f t="shared" si="46"/>
        <v>-1226</v>
      </c>
      <c r="R55" s="453">
        <f t="shared" si="47"/>
        <v>0.1488508650082081</v>
      </c>
    </row>
    <row r="56" spans="1:18" x14ac:dyDescent="0.25">
      <c r="A56" s="477" t="s">
        <v>105</v>
      </c>
      <c r="B56" s="478">
        <v>2076</v>
      </c>
      <c r="C56" s="478">
        <v>741</v>
      </c>
      <c r="D56" s="478">
        <v>2069</v>
      </c>
      <c r="E56" s="479">
        <f t="shared" si="38"/>
        <v>1.7921727395411606</v>
      </c>
      <c r="F56" s="479">
        <f t="shared" si="39"/>
        <v>-3.3718689788053702E-3</v>
      </c>
      <c r="G56" s="478">
        <f t="shared" si="40"/>
        <v>1328</v>
      </c>
      <c r="H56" s="478">
        <f t="shared" si="41"/>
        <v>-7</v>
      </c>
      <c r="I56" s="479">
        <f t="shared" si="42"/>
        <v>0.39934375603165412</v>
      </c>
      <c r="J56" s="480"/>
      <c r="K56" s="478">
        <v>14918</v>
      </c>
      <c r="L56" s="478">
        <v>2983</v>
      </c>
      <c r="M56" s="478">
        <v>14720</v>
      </c>
      <c r="N56" s="479">
        <f t="shared" si="43"/>
        <v>3.9346295675494467</v>
      </c>
      <c r="O56" s="479">
        <f t="shared" si="44"/>
        <v>-1.3272556642981659E-2</v>
      </c>
      <c r="P56" s="478">
        <f t="shared" si="45"/>
        <v>11737</v>
      </c>
      <c r="Q56" s="478">
        <f t="shared" si="46"/>
        <v>-198</v>
      </c>
      <c r="R56" s="479">
        <f t="shared" si="47"/>
        <v>0.46470513953782044</v>
      </c>
    </row>
    <row r="57" spans="1:18" x14ac:dyDescent="0.25">
      <c r="A57" s="451" t="s">
        <v>106</v>
      </c>
      <c r="B57" s="452">
        <v>963</v>
      </c>
      <c r="C57" s="452">
        <v>136</v>
      </c>
      <c r="D57" s="452">
        <v>1045</v>
      </c>
      <c r="E57" s="453">
        <f t="shared" si="38"/>
        <v>6.6838235294117645</v>
      </c>
      <c r="F57" s="453">
        <f t="shared" si="39"/>
        <v>8.5150571131879627E-2</v>
      </c>
      <c r="G57" s="452">
        <f t="shared" si="40"/>
        <v>909</v>
      </c>
      <c r="H57" s="452">
        <f t="shared" si="41"/>
        <v>82</v>
      </c>
      <c r="I57" s="453">
        <f t="shared" si="42"/>
        <v>0.20169851380042464</v>
      </c>
      <c r="J57" s="469"/>
      <c r="K57" s="452">
        <v>6154</v>
      </c>
      <c r="L57" s="452">
        <v>413</v>
      </c>
      <c r="M57" s="452">
        <v>6366</v>
      </c>
      <c r="N57" s="453">
        <f t="shared" si="43"/>
        <v>14.41404358353511</v>
      </c>
      <c r="O57" s="453">
        <f t="shared" si="44"/>
        <v>3.4449138771530663E-2</v>
      </c>
      <c r="P57" s="452">
        <f t="shared" si="45"/>
        <v>5953</v>
      </c>
      <c r="Q57" s="452">
        <f t="shared" si="46"/>
        <v>212</v>
      </c>
      <c r="R57" s="453">
        <f t="shared" si="47"/>
        <v>0.20097234499305469</v>
      </c>
    </row>
    <row r="58" spans="1:18" x14ac:dyDescent="0.25">
      <c r="A58" s="451" t="s">
        <v>26</v>
      </c>
      <c r="B58" s="452">
        <v>295</v>
      </c>
      <c r="C58" s="452">
        <v>148</v>
      </c>
      <c r="D58" s="452">
        <v>222</v>
      </c>
      <c r="E58" s="453">
        <f t="shared" si="38"/>
        <v>0.5</v>
      </c>
      <c r="F58" s="453">
        <f t="shared" si="39"/>
        <v>-0.24745762711864405</v>
      </c>
      <c r="G58" s="452">
        <f t="shared" si="40"/>
        <v>74</v>
      </c>
      <c r="H58" s="452">
        <f t="shared" si="41"/>
        <v>-73</v>
      </c>
      <c r="I58" s="453">
        <f t="shared" si="42"/>
        <v>4.2848870874348584E-2</v>
      </c>
      <c r="J58" s="469"/>
      <c r="K58" s="452">
        <v>2592</v>
      </c>
      <c r="L58" s="452">
        <v>752</v>
      </c>
      <c r="M58" s="452">
        <v>2201</v>
      </c>
      <c r="N58" s="453">
        <f t="shared" si="43"/>
        <v>1.9268617021276597</v>
      </c>
      <c r="O58" s="453">
        <f t="shared" si="44"/>
        <v>-0.1508487654320988</v>
      </c>
      <c r="P58" s="452">
        <f t="shared" si="45"/>
        <v>1449</v>
      </c>
      <c r="Q58" s="452">
        <f t="shared" si="46"/>
        <v>-391</v>
      </c>
      <c r="R58" s="453">
        <f t="shared" si="47"/>
        <v>6.9484783432251548E-2</v>
      </c>
    </row>
    <row r="59" spans="1:18" x14ac:dyDescent="0.25">
      <c r="A59" s="451" t="s">
        <v>36</v>
      </c>
      <c r="B59" s="452">
        <v>113</v>
      </c>
      <c r="C59" s="452">
        <v>86</v>
      </c>
      <c r="D59" s="452">
        <v>101</v>
      </c>
      <c r="E59" s="453">
        <f t="shared" si="38"/>
        <v>0.17441860465116288</v>
      </c>
      <c r="F59" s="453">
        <f t="shared" si="39"/>
        <v>-0.10619469026548678</v>
      </c>
      <c r="G59" s="452">
        <f t="shared" si="40"/>
        <v>15</v>
      </c>
      <c r="H59" s="452">
        <f t="shared" si="41"/>
        <v>-12</v>
      </c>
      <c r="I59" s="453">
        <f t="shared" si="42"/>
        <v>1.9494306118509941E-2</v>
      </c>
      <c r="J59" s="469"/>
      <c r="K59" s="452">
        <v>793</v>
      </c>
      <c r="L59" s="452">
        <v>287</v>
      </c>
      <c r="M59" s="452">
        <v>782</v>
      </c>
      <c r="N59" s="453">
        <f t="shared" si="43"/>
        <v>1.724738675958188</v>
      </c>
      <c r="O59" s="453">
        <f t="shared" si="44"/>
        <v>-1.3871374527112179E-2</v>
      </c>
      <c r="P59" s="452">
        <f t="shared" si="45"/>
        <v>495</v>
      </c>
      <c r="Q59" s="452">
        <f t="shared" si="46"/>
        <v>-11</v>
      </c>
      <c r="R59" s="453">
        <f t="shared" si="47"/>
        <v>2.4687460537946709E-2</v>
      </c>
    </row>
    <row r="60" spans="1:18" x14ac:dyDescent="0.25">
      <c r="A60" s="451" t="s">
        <v>31</v>
      </c>
      <c r="B60" s="452" t="s">
        <v>117</v>
      </c>
      <c r="C60" s="452" t="s">
        <v>117</v>
      </c>
      <c r="D60" s="452" t="s">
        <v>117</v>
      </c>
      <c r="E60" s="453" t="str">
        <f t="shared" si="38"/>
        <v>-</v>
      </c>
      <c r="F60" s="453" t="str">
        <f t="shared" si="39"/>
        <v>-</v>
      </c>
      <c r="G60" s="452" t="str">
        <f t="shared" si="40"/>
        <v>-</v>
      </c>
      <c r="H60" s="452" t="str">
        <f t="shared" si="41"/>
        <v>-</v>
      </c>
      <c r="I60" s="453" t="str">
        <f>IFERROR(D60/$D$52,"-")</f>
        <v>-</v>
      </c>
      <c r="J60" s="469"/>
      <c r="K60" s="452">
        <v>351</v>
      </c>
      <c r="L60" s="452">
        <v>0</v>
      </c>
      <c r="M60" s="452">
        <v>191</v>
      </c>
      <c r="N60" s="453" t="str">
        <f t="shared" si="43"/>
        <v>-</v>
      </c>
      <c r="O60" s="453">
        <f t="shared" si="44"/>
        <v>-0.45584045584045585</v>
      </c>
      <c r="P60" s="452">
        <f t="shared" si="45"/>
        <v>191</v>
      </c>
      <c r="Q60" s="452">
        <f t="shared" si="46"/>
        <v>-160</v>
      </c>
      <c r="R60" s="453">
        <f t="shared" si="47"/>
        <v>6.0298017426442729E-3</v>
      </c>
    </row>
    <row r="61" spans="1:18" x14ac:dyDescent="0.25">
      <c r="A61" s="451" t="s">
        <v>41</v>
      </c>
      <c r="B61" s="452">
        <v>12</v>
      </c>
      <c r="C61" s="452">
        <v>0</v>
      </c>
      <c r="D61" s="452">
        <v>0</v>
      </c>
      <c r="E61" s="453" t="str">
        <f t="shared" si="38"/>
        <v>-</v>
      </c>
      <c r="F61" s="453">
        <f t="shared" si="39"/>
        <v>-1</v>
      </c>
      <c r="G61" s="452">
        <f t="shared" si="40"/>
        <v>0</v>
      </c>
      <c r="H61" s="452">
        <f t="shared" si="41"/>
        <v>-12</v>
      </c>
      <c r="I61" s="453">
        <f t="shared" ref="I61:I73" si="48">IFERROR(D61/$D$52,"-")</f>
        <v>0</v>
      </c>
      <c r="J61" s="469"/>
      <c r="K61" s="452">
        <v>290</v>
      </c>
      <c r="L61" s="452">
        <v>15</v>
      </c>
      <c r="M61" s="452">
        <v>154</v>
      </c>
      <c r="N61" s="453">
        <f t="shared" si="43"/>
        <v>9.2666666666666675</v>
      </c>
      <c r="O61" s="453">
        <f t="shared" si="44"/>
        <v>-0.46896551724137936</v>
      </c>
      <c r="P61" s="452">
        <f t="shared" si="45"/>
        <v>139</v>
      </c>
      <c r="Q61" s="452">
        <f t="shared" si="46"/>
        <v>-136</v>
      </c>
      <c r="R61" s="453">
        <f t="shared" si="47"/>
        <v>4.8617249652733929E-3</v>
      </c>
    </row>
    <row r="62" spans="1:18" x14ac:dyDescent="0.25">
      <c r="A62" s="451" t="s">
        <v>34</v>
      </c>
      <c r="B62" s="452">
        <v>97</v>
      </c>
      <c r="C62" s="452">
        <v>59</v>
      </c>
      <c r="D62" s="452">
        <v>92</v>
      </c>
      <c r="E62" s="453">
        <f t="shared" si="38"/>
        <v>0.55932203389830515</v>
      </c>
      <c r="F62" s="453">
        <f t="shared" si="39"/>
        <v>-5.1546391752577359E-2</v>
      </c>
      <c r="G62" s="452">
        <f t="shared" si="40"/>
        <v>33</v>
      </c>
      <c r="H62" s="452">
        <f t="shared" si="41"/>
        <v>-5</v>
      </c>
      <c r="I62" s="453">
        <f t="shared" si="48"/>
        <v>1.7757189731712024E-2</v>
      </c>
      <c r="J62" s="469"/>
      <c r="K62" s="452">
        <v>569</v>
      </c>
      <c r="L62" s="452">
        <v>257</v>
      </c>
      <c r="M62" s="452">
        <v>673</v>
      </c>
      <c r="N62" s="453">
        <f t="shared" si="43"/>
        <v>1.6186770428015564</v>
      </c>
      <c r="O62" s="453">
        <f t="shared" si="44"/>
        <v>0.18277680140597541</v>
      </c>
      <c r="P62" s="452">
        <f t="shared" si="45"/>
        <v>416</v>
      </c>
      <c r="Q62" s="452">
        <f t="shared" si="46"/>
        <v>104</v>
      </c>
      <c r="R62" s="453">
        <f t="shared" si="47"/>
        <v>2.1246369491097362E-2</v>
      </c>
    </row>
    <row r="63" spans="1:18" x14ac:dyDescent="0.25">
      <c r="A63" s="451" t="s">
        <v>35</v>
      </c>
      <c r="B63" s="452">
        <v>81</v>
      </c>
      <c r="C63" s="452">
        <v>46</v>
      </c>
      <c r="D63" s="452">
        <v>84</v>
      </c>
      <c r="E63" s="453">
        <f t="shared" si="38"/>
        <v>0.82608695652173902</v>
      </c>
      <c r="F63" s="453">
        <f t="shared" si="39"/>
        <v>3.7037037037036979E-2</v>
      </c>
      <c r="G63" s="452">
        <f t="shared" si="40"/>
        <v>38</v>
      </c>
      <c r="H63" s="452">
        <f t="shared" si="41"/>
        <v>3</v>
      </c>
      <c r="I63" s="453">
        <f t="shared" si="48"/>
        <v>1.6213086276780544E-2</v>
      </c>
      <c r="J63" s="469"/>
      <c r="K63" s="452">
        <v>550</v>
      </c>
      <c r="L63" s="452">
        <v>114</v>
      </c>
      <c r="M63" s="452">
        <v>628</v>
      </c>
      <c r="N63" s="453">
        <f t="shared" si="43"/>
        <v>4.5087719298245617</v>
      </c>
      <c r="O63" s="453">
        <f t="shared" si="44"/>
        <v>0.14181818181818184</v>
      </c>
      <c r="P63" s="452">
        <f t="shared" si="45"/>
        <v>514</v>
      </c>
      <c r="Q63" s="452">
        <f t="shared" si="46"/>
        <v>78</v>
      </c>
      <c r="R63" s="453">
        <f t="shared" si="47"/>
        <v>1.9825735572673319E-2</v>
      </c>
    </row>
    <row r="64" spans="1:18" x14ac:dyDescent="0.25">
      <c r="A64" s="451" t="s">
        <v>39</v>
      </c>
      <c r="B64" s="452">
        <v>90</v>
      </c>
      <c r="C64" s="452">
        <v>67</v>
      </c>
      <c r="D64" s="452">
        <v>141</v>
      </c>
      <c r="E64" s="453">
        <f t="shared" si="38"/>
        <v>1.1044776119402986</v>
      </c>
      <c r="F64" s="453">
        <f t="shared" si="39"/>
        <v>0.56666666666666665</v>
      </c>
      <c r="G64" s="452">
        <f t="shared" si="40"/>
        <v>74</v>
      </c>
      <c r="H64" s="452">
        <f t="shared" si="41"/>
        <v>51</v>
      </c>
      <c r="I64" s="453">
        <f t="shared" si="48"/>
        <v>2.7214823393167342E-2</v>
      </c>
      <c r="J64" s="469"/>
      <c r="K64" s="452">
        <v>680</v>
      </c>
      <c r="L64" s="452">
        <v>225</v>
      </c>
      <c r="M64" s="452">
        <v>894</v>
      </c>
      <c r="N64" s="453">
        <f t="shared" si="43"/>
        <v>2.9733333333333332</v>
      </c>
      <c r="O64" s="453">
        <f t="shared" si="44"/>
        <v>0.31470588235294117</v>
      </c>
      <c r="P64" s="452">
        <f t="shared" si="45"/>
        <v>669</v>
      </c>
      <c r="Q64" s="452">
        <f t="shared" si="46"/>
        <v>214</v>
      </c>
      <c r="R64" s="453">
        <f t="shared" si="47"/>
        <v>2.8223260512690997E-2</v>
      </c>
    </row>
    <row r="65" spans="1:18" x14ac:dyDescent="0.25">
      <c r="A65" s="451" t="s">
        <v>29</v>
      </c>
      <c r="B65" s="452">
        <v>14</v>
      </c>
      <c r="C65" s="452">
        <v>1</v>
      </c>
      <c r="D65" s="452">
        <v>10</v>
      </c>
      <c r="E65" s="453">
        <f t="shared" si="38"/>
        <v>9</v>
      </c>
      <c r="F65" s="453">
        <f t="shared" si="39"/>
        <v>-0.2857142857142857</v>
      </c>
      <c r="G65" s="452">
        <f t="shared" si="40"/>
        <v>9</v>
      </c>
      <c r="H65" s="452">
        <f t="shared" si="41"/>
        <v>-4</v>
      </c>
      <c r="I65" s="453">
        <f t="shared" si="48"/>
        <v>1.9301293186643506E-3</v>
      </c>
      <c r="J65" s="469"/>
      <c r="K65" s="452">
        <v>368</v>
      </c>
      <c r="L65" s="452">
        <v>1</v>
      </c>
      <c r="M65" s="452">
        <v>286</v>
      </c>
      <c r="N65" s="453">
        <f t="shared" si="43"/>
        <v>285</v>
      </c>
      <c r="O65" s="453">
        <f t="shared" si="44"/>
        <v>-0.22282608695652173</v>
      </c>
      <c r="P65" s="452">
        <f t="shared" si="45"/>
        <v>285</v>
      </c>
      <c r="Q65" s="452">
        <f t="shared" si="46"/>
        <v>-82</v>
      </c>
      <c r="R65" s="453">
        <f t="shared" si="47"/>
        <v>9.0289177926505867E-3</v>
      </c>
    </row>
    <row r="66" spans="1:18" x14ac:dyDescent="0.25">
      <c r="A66" s="451" t="s">
        <v>47</v>
      </c>
      <c r="B66" s="452">
        <v>54</v>
      </c>
      <c r="C66" s="452">
        <v>45</v>
      </c>
      <c r="D66" s="452">
        <v>53</v>
      </c>
      <c r="E66" s="453">
        <f t="shared" si="38"/>
        <v>0.17777777777777781</v>
      </c>
      <c r="F66" s="453">
        <f t="shared" si="39"/>
        <v>-1.851851851851849E-2</v>
      </c>
      <c r="G66" s="452">
        <f t="shared" si="40"/>
        <v>8</v>
      </c>
      <c r="H66" s="452">
        <f t="shared" si="41"/>
        <v>-1</v>
      </c>
      <c r="I66" s="453">
        <f t="shared" si="48"/>
        <v>1.0229685388921057E-2</v>
      </c>
      <c r="J66" s="469"/>
      <c r="K66" s="452">
        <v>318</v>
      </c>
      <c r="L66" s="452">
        <v>186</v>
      </c>
      <c r="M66" s="452">
        <v>310</v>
      </c>
      <c r="N66" s="453">
        <f t="shared" si="43"/>
        <v>0.66666666666666674</v>
      </c>
      <c r="O66" s="453">
        <f t="shared" si="44"/>
        <v>-2.515723270440251E-2</v>
      </c>
      <c r="P66" s="452">
        <f t="shared" si="45"/>
        <v>124</v>
      </c>
      <c r="Q66" s="452">
        <f t="shared" si="46"/>
        <v>-8</v>
      </c>
      <c r="R66" s="453">
        <f t="shared" si="47"/>
        <v>9.7865892158100765E-3</v>
      </c>
    </row>
    <row r="67" spans="1:18" x14ac:dyDescent="0.25">
      <c r="A67" s="451" t="s">
        <v>37</v>
      </c>
      <c r="B67" s="452">
        <v>81</v>
      </c>
      <c r="C67" s="452">
        <v>11</v>
      </c>
      <c r="D67" s="452">
        <v>71</v>
      </c>
      <c r="E67" s="453">
        <f t="shared" si="38"/>
        <v>5.4545454545454541</v>
      </c>
      <c r="F67" s="453">
        <f t="shared" si="39"/>
        <v>-0.12345679012345678</v>
      </c>
      <c r="G67" s="452">
        <f t="shared" si="40"/>
        <v>60</v>
      </c>
      <c r="H67" s="452">
        <f t="shared" si="41"/>
        <v>-10</v>
      </c>
      <c r="I67" s="453">
        <f t="shared" si="48"/>
        <v>1.3703918162516888E-2</v>
      </c>
      <c r="J67" s="469"/>
      <c r="K67" s="452">
        <v>459</v>
      </c>
      <c r="L67" s="452">
        <v>51</v>
      </c>
      <c r="M67" s="452">
        <v>457</v>
      </c>
      <c r="N67" s="453">
        <f t="shared" si="43"/>
        <v>7.9607843137254903</v>
      </c>
      <c r="O67" s="453">
        <f t="shared" si="44"/>
        <v>-4.3572984749454813E-3</v>
      </c>
      <c r="P67" s="452">
        <f t="shared" si="45"/>
        <v>406</v>
      </c>
      <c r="Q67" s="452">
        <f t="shared" si="46"/>
        <v>-2</v>
      </c>
      <c r="R67" s="453">
        <f t="shared" si="47"/>
        <v>1.4427326682661952E-2</v>
      </c>
    </row>
    <row r="68" spans="1:18" x14ac:dyDescent="0.25">
      <c r="A68" s="451" t="s">
        <v>48</v>
      </c>
      <c r="B68" s="452">
        <v>51</v>
      </c>
      <c r="C68" s="452">
        <v>38</v>
      </c>
      <c r="D68" s="452">
        <v>56</v>
      </c>
      <c r="E68" s="453">
        <f t="shared" si="38"/>
        <v>0.47368421052631571</v>
      </c>
      <c r="F68" s="453">
        <f t="shared" si="39"/>
        <v>9.8039215686274606E-2</v>
      </c>
      <c r="G68" s="452">
        <f t="shared" si="40"/>
        <v>18</v>
      </c>
      <c r="H68" s="452">
        <f t="shared" si="41"/>
        <v>5</v>
      </c>
      <c r="I68" s="453">
        <f t="shared" si="48"/>
        <v>1.0808724184520363E-2</v>
      </c>
      <c r="J68" s="469"/>
      <c r="K68" s="452">
        <v>346</v>
      </c>
      <c r="L68" s="452">
        <v>185</v>
      </c>
      <c r="M68" s="452">
        <v>366</v>
      </c>
      <c r="N68" s="453">
        <f t="shared" si="43"/>
        <v>0.97837837837837838</v>
      </c>
      <c r="O68" s="453">
        <f t="shared" si="44"/>
        <v>5.7803468208092568E-2</v>
      </c>
      <c r="P68" s="452">
        <f t="shared" si="45"/>
        <v>181</v>
      </c>
      <c r="Q68" s="452">
        <f t="shared" si="46"/>
        <v>20</v>
      </c>
      <c r="R68" s="453">
        <f t="shared" si="47"/>
        <v>1.155448920318222E-2</v>
      </c>
    </row>
    <row r="69" spans="1:18" x14ac:dyDescent="0.25">
      <c r="A69" s="451" t="s">
        <v>40</v>
      </c>
      <c r="B69" s="452">
        <v>13</v>
      </c>
      <c r="C69" s="452">
        <v>0</v>
      </c>
      <c r="D69" s="452">
        <v>2</v>
      </c>
      <c r="E69" s="453" t="str">
        <f t="shared" si="38"/>
        <v>-</v>
      </c>
      <c r="F69" s="453">
        <f t="shared" si="39"/>
        <v>-0.84615384615384615</v>
      </c>
      <c r="G69" s="452">
        <f t="shared" si="40"/>
        <v>2</v>
      </c>
      <c r="H69" s="452">
        <f t="shared" si="41"/>
        <v>-11</v>
      </c>
      <c r="I69" s="453">
        <f t="shared" si="48"/>
        <v>3.8602586373287008E-4</v>
      </c>
      <c r="J69" s="469"/>
      <c r="K69" s="452">
        <v>231</v>
      </c>
      <c r="L69" s="452">
        <v>1</v>
      </c>
      <c r="M69" s="452">
        <v>133</v>
      </c>
      <c r="N69" s="453">
        <f t="shared" si="43"/>
        <v>132</v>
      </c>
      <c r="O69" s="453">
        <f t="shared" si="44"/>
        <v>-0.4242424242424242</v>
      </c>
      <c r="P69" s="452">
        <f t="shared" si="45"/>
        <v>132</v>
      </c>
      <c r="Q69" s="452">
        <f t="shared" si="46"/>
        <v>-98</v>
      </c>
      <c r="R69" s="453">
        <f t="shared" si="47"/>
        <v>4.1987624700088391E-3</v>
      </c>
    </row>
    <row r="70" spans="1:18" x14ac:dyDescent="0.25">
      <c r="A70" s="451" t="s">
        <v>27</v>
      </c>
      <c r="B70" s="452">
        <v>24</v>
      </c>
      <c r="C70" s="452">
        <v>17</v>
      </c>
      <c r="D70" s="452">
        <v>27</v>
      </c>
      <c r="E70" s="453">
        <f t="shared" si="38"/>
        <v>0.58823529411764697</v>
      </c>
      <c r="F70" s="453">
        <f t="shared" si="39"/>
        <v>0.125</v>
      </c>
      <c r="G70" s="452">
        <f t="shared" si="40"/>
        <v>10</v>
      </c>
      <c r="H70" s="452">
        <f t="shared" si="41"/>
        <v>3</v>
      </c>
      <c r="I70" s="453">
        <f t="shared" si="48"/>
        <v>5.2113491603937466E-3</v>
      </c>
      <c r="J70" s="469"/>
      <c r="K70" s="452">
        <v>220</v>
      </c>
      <c r="L70" s="452">
        <v>102</v>
      </c>
      <c r="M70" s="452">
        <v>203</v>
      </c>
      <c r="N70" s="453">
        <f t="shared" si="43"/>
        <v>0.99019607843137258</v>
      </c>
      <c r="O70" s="453">
        <f t="shared" si="44"/>
        <v>-7.7272727272727271E-2</v>
      </c>
      <c r="P70" s="452">
        <f t="shared" si="45"/>
        <v>101</v>
      </c>
      <c r="Q70" s="452">
        <f t="shared" si="46"/>
        <v>-17</v>
      </c>
      <c r="R70" s="453">
        <f t="shared" si="47"/>
        <v>6.4086374542240178E-3</v>
      </c>
    </row>
    <row r="71" spans="1:18" x14ac:dyDescent="0.25">
      <c r="A71" s="451" t="s">
        <v>44</v>
      </c>
      <c r="B71" s="452">
        <v>48</v>
      </c>
      <c r="C71" s="452">
        <v>26</v>
      </c>
      <c r="D71" s="452">
        <v>48</v>
      </c>
      <c r="E71" s="453">
        <f t="shared" si="38"/>
        <v>0.84615384615384626</v>
      </c>
      <c r="F71" s="453">
        <f t="shared" si="39"/>
        <v>0</v>
      </c>
      <c r="G71" s="452">
        <f t="shared" si="40"/>
        <v>22</v>
      </c>
      <c r="H71" s="452">
        <f t="shared" si="41"/>
        <v>0</v>
      </c>
      <c r="I71" s="453">
        <f t="shared" si="48"/>
        <v>9.2646207295888818E-3</v>
      </c>
      <c r="J71" s="469"/>
      <c r="K71" s="452">
        <v>163</v>
      </c>
      <c r="L71" s="452">
        <v>81</v>
      </c>
      <c r="M71" s="452">
        <v>288</v>
      </c>
      <c r="N71" s="453">
        <f t="shared" si="43"/>
        <v>2.5555555555555554</v>
      </c>
      <c r="O71" s="453">
        <f t="shared" si="44"/>
        <v>0.76687116564417179</v>
      </c>
      <c r="P71" s="452">
        <f t="shared" si="45"/>
        <v>207</v>
      </c>
      <c r="Q71" s="452">
        <f t="shared" si="46"/>
        <v>125</v>
      </c>
      <c r="R71" s="453">
        <f t="shared" si="47"/>
        <v>9.0920570779138773E-3</v>
      </c>
    </row>
    <row r="72" spans="1:18" x14ac:dyDescent="0.25">
      <c r="A72" s="451" t="s">
        <v>107</v>
      </c>
      <c r="B72" s="452">
        <v>38</v>
      </c>
      <c r="C72" s="452">
        <v>4</v>
      </c>
      <c r="D72" s="452">
        <v>0</v>
      </c>
      <c r="E72" s="453">
        <f t="shared" si="38"/>
        <v>-1</v>
      </c>
      <c r="F72" s="453">
        <f t="shared" si="39"/>
        <v>-1</v>
      </c>
      <c r="G72" s="452">
        <f t="shared" si="40"/>
        <v>-4</v>
      </c>
      <c r="H72" s="452">
        <f t="shared" si="41"/>
        <v>-38</v>
      </c>
      <c r="I72" s="453">
        <f t="shared" si="48"/>
        <v>0</v>
      </c>
      <c r="J72" s="469"/>
      <c r="K72" s="452">
        <v>217</v>
      </c>
      <c r="L72" s="452">
        <v>4</v>
      </c>
      <c r="M72" s="452">
        <v>9</v>
      </c>
      <c r="N72" s="453">
        <f t="shared" si="43"/>
        <v>1.25</v>
      </c>
      <c r="O72" s="453">
        <f t="shared" si="44"/>
        <v>-0.95852534562211977</v>
      </c>
      <c r="P72" s="452">
        <f t="shared" si="45"/>
        <v>5</v>
      </c>
      <c r="Q72" s="452">
        <f t="shared" si="46"/>
        <v>-208</v>
      </c>
      <c r="R72" s="453">
        <f t="shared" si="47"/>
        <v>2.8412678368480867E-4</v>
      </c>
    </row>
    <row r="73" spans="1:18" x14ac:dyDescent="0.25">
      <c r="A73" s="451" t="s">
        <v>108</v>
      </c>
      <c r="B73" s="452">
        <v>81</v>
      </c>
      <c r="C73" s="452">
        <v>35</v>
      </c>
      <c r="D73" s="452">
        <v>84</v>
      </c>
      <c r="E73" s="453">
        <f t="shared" si="38"/>
        <v>1.4</v>
      </c>
      <c r="F73" s="453">
        <f t="shared" si="39"/>
        <v>3.7037037037036979E-2</v>
      </c>
      <c r="G73" s="452">
        <f t="shared" si="40"/>
        <v>49</v>
      </c>
      <c r="H73" s="452">
        <f t="shared" si="41"/>
        <v>3</v>
      </c>
      <c r="I73" s="453">
        <f t="shared" si="48"/>
        <v>1.6213086276780544E-2</v>
      </c>
      <c r="J73" s="469"/>
      <c r="K73" s="452">
        <v>486</v>
      </c>
      <c r="L73" s="452">
        <v>148</v>
      </c>
      <c r="M73" s="452">
        <v>554</v>
      </c>
      <c r="N73" s="453">
        <f t="shared" si="43"/>
        <v>2.7432432432432434</v>
      </c>
      <c r="O73" s="453">
        <f t="shared" si="44"/>
        <v>0.13991769547325106</v>
      </c>
      <c r="P73" s="452">
        <f t="shared" si="45"/>
        <v>406</v>
      </c>
      <c r="Q73" s="452">
        <f t="shared" si="46"/>
        <v>68</v>
      </c>
      <c r="R73" s="453">
        <f t="shared" si="47"/>
        <v>1.7489582017931556E-2</v>
      </c>
    </row>
    <row r="74" spans="1:18" ht="21" x14ac:dyDescent="0.35">
      <c r="A74" s="371" t="s">
        <v>114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</row>
    <row r="75" spans="1:18" x14ac:dyDescent="0.25">
      <c r="A75" s="75"/>
      <c r="B75" s="11" t="s">
        <v>116</v>
      </c>
      <c r="C75" s="12"/>
      <c r="D75" s="12"/>
      <c r="E75" s="12"/>
      <c r="F75" s="12"/>
      <c r="G75" s="12"/>
      <c r="H75" s="12"/>
      <c r="I75" s="13"/>
      <c r="J75" s="468"/>
      <c r="K75" s="11" t="str">
        <f>CONCATENATE("acumulado ",B75)</f>
        <v>acumulado junio</v>
      </c>
      <c r="L75" s="12"/>
      <c r="M75" s="12"/>
      <c r="N75" s="12"/>
      <c r="O75" s="12"/>
      <c r="P75" s="12"/>
      <c r="Q75" s="12"/>
      <c r="R75" s="13"/>
    </row>
    <row r="76" spans="1:18" x14ac:dyDescent="0.25">
      <c r="A76" s="15"/>
      <c r="B76" s="443">
        <v>2019</v>
      </c>
      <c r="C76" s="443">
        <v>2021</v>
      </c>
      <c r="D76" s="443">
        <v>2022</v>
      </c>
      <c r="E76" s="16" t="s">
        <v>4</v>
      </c>
      <c r="F76" s="16" t="s">
        <v>5</v>
      </c>
      <c r="G76" s="16" t="s">
        <v>6</v>
      </c>
      <c r="H76" s="16" t="s">
        <v>7</v>
      </c>
      <c r="I76" s="443" t="s">
        <v>95</v>
      </c>
      <c r="J76" s="469"/>
      <c r="K76" s="443">
        <v>2019</v>
      </c>
      <c r="L76" s="443">
        <v>2021</v>
      </c>
      <c r="M76" s="443">
        <v>2022</v>
      </c>
      <c r="N76" s="16" t="s">
        <v>4</v>
      </c>
      <c r="O76" s="16" t="s">
        <v>5</v>
      </c>
      <c r="P76" s="16" t="s">
        <v>6</v>
      </c>
      <c r="Q76" s="16" t="s">
        <v>7</v>
      </c>
      <c r="R76" s="443" t="s">
        <v>95</v>
      </c>
    </row>
    <row r="77" spans="1:18" x14ac:dyDescent="0.25">
      <c r="A77" s="470" t="s">
        <v>96</v>
      </c>
      <c r="B77" s="471">
        <v>5429</v>
      </c>
      <c r="C77" s="471">
        <v>3281</v>
      </c>
      <c r="D77" s="471">
        <v>5181</v>
      </c>
      <c r="E77" s="472">
        <f t="shared" ref="E77:E79" si="49">IFERROR(D77/C77-1,"-")</f>
        <v>0.5790917403230722</v>
      </c>
      <c r="F77" s="472">
        <f t="shared" ref="F77:F79" si="50">IFERROR(D77/B77-1,"-")</f>
        <v>-4.5680604162829264E-2</v>
      </c>
      <c r="G77" s="471">
        <f t="shared" ref="G77:G79" si="51">IFERROR(D77-C77,"-")</f>
        <v>1900</v>
      </c>
      <c r="H77" s="471">
        <f t="shared" ref="H77:H79" si="52">IFERROR(D77-B77,"-")</f>
        <v>-248</v>
      </c>
      <c r="I77" s="472">
        <f>D77/$D$77</f>
        <v>1</v>
      </c>
      <c r="J77" s="473"/>
      <c r="K77" s="471">
        <v>34323</v>
      </c>
      <c r="L77" s="471">
        <v>14000</v>
      </c>
      <c r="M77" s="471">
        <v>31676</v>
      </c>
      <c r="N77" s="472">
        <f t="shared" ref="N77:N79" si="53">IFERROR(M77/L77-1,"-")</f>
        <v>1.2625714285714285</v>
      </c>
      <c r="O77" s="472">
        <f t="shared" ref="O77:O79" si="54">IFERROR(M77/K77-1,"-")</f>
        <v>-7.7120298342219451E-2</v>
      </c>
      <c r="P77" s="471">
        <f t="shared" ref="P77:P79" si="55">IFERROR(M77-L77,"-")</f>
        <v>17676</v>
      </c>
      <c r="Q77" s="471">
        <f t="shared" ref="Q77:Q79" si="56">IFERROR(M77-K77,"-")</f>
        <v>-2647</v>
      </c>
      <c r="R77" s="472">
        <f>M77/$M$77</f>
        <v>1</v>
      </c>
    </row>
    <row r="78" spans="1:18" x14ac:dyDescent="0.25">
      <c r="A78" s="451" t="s">
        <v>110</v>
      </c>
      <c r="B78" s="452">
        <v>2991</v>
      </c>
      <c r="C78" s="452">
        <v>2333</v>
      </c>
      <c r="D78" s="452">
        <v>2707</v>
      </c>
      <c r="E78" s="453">
        <f t="shared" si="49"/>
        <v>0.16030861551650233</v>
      </c>
      <c r="F78" s="453">
        <f t="shared" si="50"/>
        <v>-9.4951521230357772E-2</v>
      </c>
      <c r="G78" s="452">
        <f t="shared" si="51"/>
        <v>374</v>
      </c>
      <c r="H78" s="452">
        <f t="shared" si="52"/>
        <v>-284</v>
      </c>
      <c r="I78" s="453">
        <f>D78/$D$77</f>
        <v>0.52248600656243971</v>
      </c>
      <c r="J78" s="469"/>
      <c r="K78" s="452">
        <v>17341</v>
      </c>
      <c r="L78" s="452">
        <v>10176</v>
      </c>
      <c r="M78" s="452">
        <v>15292</v>
      </c>
      <c r="N78" s="453">
        <f t="shared" si="53"/>
        <v>0.50275157232704393</v>
      </c>
      <c r="O78" s="453">
        <f t="shared" si="54"/>
        <v>-0.11815927570497664</v>
      </c>
      <c r="P78" s="452">
        <f t="shared" si="55"/>
        <v>5116</v>
      </c>
      <c r="Q78" s="452">
        <f t="shared" si="56"/>
        <v>-2049</v>
      </c>
      <c r="R78" s="453">
        <f t="shared" ref="R78:R79" si="57">M78/$M$77</f>
        <v>0.48276297512312161</v>
      </c>
    </row>
    <row r="79" spans="1:18" x14ac:dyDescent="0.25">
      <c r="A79" s="451" t="s">
        <v>111</v>
      </c>
      <c r="B79" s="452">
        <v>2438</v>
      </c>
      <c r="C79" s="452">
        <v>948</v>
      </c>
      <c r="D79" s="452">
        <v>2474</v>
      </c>
      <c r="E79" s="453">
        <f t="shared" si="49"/>
        <v>1.609704641350211</v>
      </c>
      <c r="F79" s="453">
        <f t="shared" si="50"/>
        <v>1.4766201804758072E-2</v>
      </c>
      <c r="G79" s="452">
        <f t="shared" si="51"/>
        <v>1526</v>
      </c>
      <c r="H79" s="452">
        <f t="shared" si="52"/>
        <v>36</v>
      </c>
      <c r="I79" s="453">
        <f>D79/$D$77</f>
        <v>0.47751399343756029</v>
      </c>
      <c r="J79" s="469"/>
      <c r="K79" s="452">
        <v>16982</v>
      </c>
      <c r="L79" s="452">
        <v>3824</v>
      </c>
      <c r="M79" s="452">
        <v>16384</v>
      </c>
      <c r="N79" s="453">
        <f t="shared" si="53"/>
        <v>3.2845188284518825</v>
      </c>
      <c r="O79" s="453">
        <f t="shared" si="54"/>
        <v>-3.5213755741373198E-2</v>
      </c>
      <c r="P79" s="452">
        <f t="shared" si="55"/>
        <v>12560</v>
      </c>
      <c r="Q79" s="452">
        <f t="shared" si="56"/>
        <v>-598</v>
      </c>
      <c r="R79" s="453">
        <f t="shared" si="57"/>
        <v>0.51723702487687839</v>
      </c>
    </row>
    <row r="80" spans="1:18" ht="21" x14ac:dyDescent="0.35">
      <c r="A80" s="371" t="s">
        <v>115</v>
      </c>
      <c r="B80" s="371"/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</row>
  </sheetData>
  <mergeCells count="22">
    <mergeCell ref="A74:R74"/>
    <mergeCell ref="B75:I75"/>
    <mergeCell ref="K75:R75"/>
    <mergeCell ref="A80:R80"/>
    <mergeCell ref="A43:R43"/>
    <mergeCell ref="B44:I44"/>
    <mergeCell ref="K44:R44"/>
    <mergeCell ref="A49:R49"/>
    <mergeCell ref="B50:I50"/>
    <mergeCell ref="K50:R50"/>
    <mergeCell ref="A10:R10"/>
    <mergeCell ref="B11:I11"/>
    <mergeCell ref="K11:R11"/>
    <mergeCell ref="A37:R37"/>
    <mergeCell ref="B38:I38"/>
    <mergeCell ref="K38:R38"/>
    <mergeCell ref="A1:R1"/>
    <mergeCell ref="A2:R2"/>
    <mergeCell ref="A3:R3"/>
    <mergeCell ref="A4:R4"/>
    <mergeCell ref="B5:I5"/>
    <mergeCell ref="K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 alojativos</vt:lpstr>
      <vt:lpstr>Pasajeros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Marjorie Pérez García</cp:lastModifiedBy>
  <dcterms:created xsi:type="dcterms:W3CDTF">2022-08-11T11:13:19Z</dcterms:created>
  <dcterms:modified xsi:type="dcterms:W3CDTF">2022-08-11T11:16:53Z</dcterms:modified>
</cp:coreProperties>
</file>