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2/"/>
    </mc:Choice>
  </mc:AlternateContent>
  <xr:revisionPtr revIDLastSave="1" documentId="8_{8CDB696E-5AF3-4CB5-83DE-F5F1936D5E94}" xr6:coauthVersionLast="47" xr6:coauthVersionMax="47" xr10:uidLastSave="{57E2EBA0-B066-4C82-87BF-BE19DB6FB54F}"/>
  <bookViews>
    <workbookView xWindow="-120" yWindow="-120" windowWidth="29040" windowHeight="15720" xr2:uid="{857F52A3-AB51-4D5C-9549-20FA6C9E4252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2" l="1"/>
  <c r="K50" i="2"/>
  <c r="K44" i="2"/>
  <c r="K38" i="2"/>
  <c r="K11" i="2"/>
  <c r="K5" i="2"/>
  <c r="Q342" i="1"/>
  <c r="Q327" i="1"/>
  <c r="Q313" i="1"/>
  <c r="Q298" i="1"/>
  <c r="K281" i="1"/>
  <c r="K265" i="1"/>
  <c r="K250" i="1"/>
  <c r="K234" i="1"/>
  <c r="R221" i="1"/>
  <c r="I221" i="1"/>
  <c r="K220" i="1"/>
  <c r="R205" i="1"/>
  <c r="I205" i="1"/>
  <c r="K204" i="1"/>
  <c r="K189" i="1"/>
  <c r="K173" i="1"/>
  <c r="K159" i="1"/>
  <c r="K133" i="1"/>
  <c r="K117" i="1"/>
  <c r="R104" i="1"/>
  <c r="I104" i="1"/>
  <c r="K103" i="1"/>
  <c r="R78" i="1"/>
  <c r="I78" i="1"/>
  <c r="K77" i="1"/>
  <c r="R62" i="1"/>
  <c r="I62" i="1"/>
  <c r="K61" i="1"/>
  <c r="R48" i="1"/>
  <c r="I48" i="1"/>
  <c r="K47" i="1"/>
  <c r="R22" i="1"/>
  <c r="I22" i="1"/>
  <c r="K21" i="1"/>
  <c r="R6" i="1"/>
  <c r="I6" i="1"/>
  <c r="K5" i="1"/>
  <c r="I7" i="1" l="1"/>
  <c r="F7" i="1"/>
  <c r="H7" i="1"/>
  <c r="G7" i="1"/>
  <c r="E7" i="1"/>
  <c r="N7" i="1"/>
  <c r="R7" i="1"/>
  <c r="Q7" i="1"/>
  <c r="P7" i="1"/>
  <c r="O7" i="1"/>
  <c r="I8" i="1"/>
  <c r="H8" i="1"/>
  <c r="G8" i="1"/>
  <c r="F8" i="1"/>
  <c r="E8" i="1"/>
  <c r="R8" i="1"/>
  <c r="O8" i="1"/>
  <c r="N8" i="1"/>
  <c r="Q8" i="1"/>
  <c r="P8" i="1"/>
  <c r="I9" i="1"/>
  <c r="H9" i="1"/>
  <c r="E9" i="1"/>
  <c r="G9" i="1"/>
  <c r="F9" i="1"/>
  <c r="R9" i="1"/>
  <c r="Q9" i="1"/>
  <c r="O9" i="1"/>
  <c r="P9" i="1"/>
  <c r="N9" i="1"/>
  <c r="E10" i="1"/>
  <c r="I10" i="1"/>
  <c r="H10" i="1"/>
  <c r="G10" i="1"/>
  <c r="F10" i="1"/>
  <c r="R10" i="1"/>
  <c r="Q10" i="1"/>
  <c r="P10" i="1"/>
  <c r="O10" i="1"/>
  <c r="N10" i="1"/>
  <c r="I11" i="1"/>
  <c r="E11" i="1"/>
  <c r="H11" i="1"/>
  <c r="G11" i="1"/>
  <c r="F11" i="1"/>
  <c r="R11" i="1"/>
  <c r="Q11" i="1"/>
  <c r="N11" i="1"/>
  <c r="P11" i="1"/>
  <c r="O11" i="1"/>
  <c r="I12" i="1"/>
  <c r="H12" i="1"/>
  <c r="G12" i="1"/>
  <c r="E12" i="1"/>
  <c r="F12" i="1"/>
  <c r="N12" i="1"/>
  <c r="R12" i="1"/>
  <c r="Q12" i="1"/>
  <c r="P12" i="1"/>
  <c r="O12" i="1"/>
  <c r="I13" i="1"/>
  <c r="H13" i="1"/>
  <c r="G13" i="1"/>
  <c r="F13" i="1"/>
  <c r="E13" i="1"/>
  <c r="R13" i="1"/>
  <c r="N13" i="1"/>
  <c r="Q13" i="1"/>
  <c r="P13" i="1"/>
  <c r="O13" i="1"/>
  <c r="I14" i="1"/>
  <c r="H14" i="1"/>
  <c r="G14" i="1"/>
  <c r="E14" i="1"/>
  <c r="F14" i="1"/>
  <c r="R14" i="1"/>
  <c r="Q14" i="1"/>
  <c r="N14" i="1"/>
  <c r="P14" i="1"/>
  <c r="O14" i="1"/>
  <c r="E15" i="1"/>
  <c r="I15" i="1"/>
  <c r="H15" i="1"/>
  <c r="G15" i="1"/>
  <c r="F15" i="1"/>
  <c r="R15" i="1"/>
  <c r="Q15" i="1"/>
  <c r="P15" i="1"/>
  <c r="O15" i="1"/>
  <c r="N15" i="1"/>
  <c r="I16" i="1"/>
  <c r="E16" i="1"/>
  <c r="H16" i="1"/>
  <c r="G16" i="1"/>
  <c r="F16" i="1"/>
  <c r="R16" i="1"/>
  <c r="Q16" i="1"/>
  <c r="P16" i="1"/>
  <c r="N16" i="1"/>
  <c r="O16" i="1"/>
  <c r="E17" i="1"/>
  <c r="I17" i="1"/>
  <c r="H17" i="1"/>
  <c r="G17" i="1"/>
  <c r="F17" i="1"/>
  <c r="R17" i="1"/>
  <c r="Q17" i="1"/>
  <c r="N17" i="1"/>
  <c r="P17" i="1"/>
  <c r="O17" i="1"/>
  <c r="I18" i="1"/>
  <c r="H18" i="1"/>
  <c r="G18" i="1"/>
  <c r="F18" i="1"/>
  <c r="E18" i="1"/>
  <c r="N18" i="1"/>
  <c r="R18" i="1"/>
  <c r="Q18" i="1"/>
  <c r="P18" i="1"/>
  <c r="O18" i="1"/>
  <c r="B27" i="1"/>
  <c r="K27" i="1"/>
  <c r="B45" i="1"/>
  <c r="K45" i="1"/>
  <c r="G39" i="1"/>
  <c r="I39" i="1"/>
  <c r="H39" i="1"/>
  <c r="E39" i="1"/>
  <c r="F39" i="1"/>
  <c r="G43" i="1"/>
  <c r="E43" i="1"/>
  <c r="I43" i="1"/>
  <c r="H43" i="1"/>
  <c r="F43" i="1"/>
  <c r="I63" i="1"/>
  <c r="H63" i="1"/>
  <c r="E119" i="1"/>
  <c r="E63" i="1"/>
  <c r="G63" i="1"/>
  <c r="F63" i="1"/>
  <c r="E120" i="1"/>
  <c r="I64" i="1"/>
  <c r="H64" i="1"/>
  <c r="G64" i="1"/>
  <c r="E64" i="1"/>
  <c r="F64" i="1"/>
  <c r="L135" i="1"/>
  <c r="L137" i="1"/>
  <c r="L83" i="1"/>
  <c r="L141" i="1"/>
  <c r="L101" i="1"/>
  <c r="L143" i="1"/>
  <c r="L145" i="1"/>
  <c r="L147" i="1"/>
  <c r="L149" i="1"/>
  <c r="L151" i="1"/>
  <c r="L153" i="1"/>
  <c r="L155" i="1"/>
  <c r="P39" i="1"/>
  <c r="O39" i="1"/>
  <c r="R39" i="1"/>
  <c r="Q39" i="1"/>
  <c r="N39" i="1"/>
  <c r="C164" i="1"/>
  <c r="C45" i="1"/>
  <c r="P38" i="1"/>
  <c r="R38" i="1"/>
  <c r="Q38" i="1"/>
  <c r="O38" i="1"/>
  <c r="N38" i="1"/>
  <c r="L166" i="1"/>
  <c r="H23" i="1"/>
  <c r="G23" i="1"/>
  <c r="F23" i="1"/>
  <c r="E23" i="1"/>
  <c r="I23" i="1"/>
  <c r="Q23" i="1"/>
  <c r="P23" i="1"/>
  <c r="O23" i="1"/>
  <c r="N23" i="1"/>
  <c r="R23" i="1"/>
  <c r="H24" i="1"/>
  <c r="I24" i="1"/>
  <c r="G24" i="1"/>
  <c r="F24" i="1"/>
  <c r="E24" i="1"/>
  <c r="Q24" i="1"/>
  <c r="P24" i="1"/>
  <c r="O24" i="1"/>
  <c r="N24" i="1"/>
  <c r="R24" i="1"/>
  <c r="H25" i="1"/>
  <c r="G25" i="1"/>
  <c r="I25" i="1"/>
  <c r="F25" i="1"/>
  <c r="E25" i="1"/>
  <c r="D27" i="1"/>
  <c r="Q25" i="1"/>
  <c r="R25" i="1"/>
  <c r="P25" i="1"/>
  <c r="O25" i="1"/>
  <c r="N25" i="1"/>
  <c r="M27" i="1"/>
  <c r="H26" i="1"/>
  <c r="G26" i="1"/>
  <c r="F26" i="1"/>
  <c r="E26" i="1"/>
  <c r="I26" i="1"/>
  <c r="Q26" i="1"/>
  <c r="P26" i="1"/>
  <c r="O26" i="1"/>
  <c r="N26" i="1"/>
  <c r="R26" i="1"/>
  <c r="H28" i="1"/>
  <c r="G28" i="1"/>
  <c r="I28" i="1"/>
  <c r="F28" i="1"/>
  <c r="E28" i="1"/>
  <c r="Q28" i="1"/>
  <c r="P28" i="1"/>
  <c r="O28" i="1"/>
  <c r="N28" i="1"/>
  <c r="R28" i="1"/>
  <c r="D45" i="1"/>
  <c r="H29" i="1"/>
  <c r="I29" i="1"/>
  <c r="G29" i="1"/>
  <c r="F29" i="1"/>
  <c r="E29" i="1"/>
  <c r="M45" i="1"/>
  <c r="Q29" i="1"/>
  <c r="P29" i="1"/>
  <c r="O29" i="1"/>
  <c r="N29" i="1"/>
  <c r="R29" i="1"/>
  <c r="H30" i="1"/>
  <c r="G30" i="1"/>
  <c r="F30" i="1"/>
  <c r="E30" i="1"/>
  <c r="I30" i="1"/>
  <c r="Q30" i="1"/>
  <c r="R30" i="1"/>
  <c r="P30" i="1"/>
  <c r="O30" i="1"/>
  <c r="N30" i="1"/>
  <c r="H31" i="1"/>
  <c r="G31" i="1"/>
  <c r="I31" i="1"/>
  <c r="F31" i="1"/>
  <c r="E31" i="1"/>
  <c r="Q31" i="1"/>
  <c r="P31" i="1"/>
  <c r="O31" i="1"/>
  <c r="N31" i="1"/>
  <c r="R31" i="1"/>
  <c r="H32" i="1"/>
  <c r="G32" i="1"/>
  <c r="F32" i="1"/>
  <c r="I32" i="1"/>
  <c r="E32" i="1"/>
  <c r="Q32" i="1"/>
  <c r="R32" i="1"/>
  <c r="P32" i="1"/>
  <c r="O32" i="1"/>
  <c r="N32" i="1"/>
  <c r="H33" i="1"/>
  <c r="G33" i="1"/>
  <c r="F33" i="1"/>
  <c r="E33" i="1"/>
  <c r="I33" i="1"/>
  <c r="Q33" i="1"/>
  <c r="P33" i="1"/>
  <c r="O33" i="1"/>
  <c r="N33" i="1"/>
  <c r="R33" i="1"/>
  <c r="H34" i="1"/>
  <c r="G34" i="1"/>
  <c r="I34" i="1"/>
  <c r="F34" i="1"/>
  <c r="E34" i="1"/>
  <c r="Q34" i="1"/>
  <c r="R34" i="1"/>
  <c r="P34" i="1"/>
  <c r="O34" i="1"/>
  <c r="N34" i="1"/>
  <c r="H35" i="1"/>
  <c r="G35" i="1"/>
  <c r="F35" i="1"/>
  <c r="E35" i="1"/>
  <c r="I35" i="1"/>
  <c r="Q35" i="1"/>
  <c r="R35" i="1"/>
  <c r="P35" i="1"/>
  <c r="O35" i="1"/>
  <c r="N35" i="1"/>
  <c r="H36" i="1"/>
  <c r="G36" i="1"/>
  <c r="F36" i="1"/>
  <c r="E36" i="1"/>
  <c r="I36" i="1"/>
  <c r="Q36" i="1"/>
  <c r="P36" i="1"/>
  <c r="R36" i="1"/>
  <c r="O36" i="1"/>
  <c r="N36" i="1"/>
  <c r="H37" i="1"/>
  <c r="G37" i="1"/>
  <c r="F37" i="1"/>
  <c r="E37" i="1"/>
  <c r="I37" i="1"/>
  <c r="Q37" i="1"/>
  <c r="R37" i="1"/>
  <c r="P37" i="1"/>
  <c r="O37" i="1"/>
  <c r="N37" i="1"/>
  <c r="G38" i="1"/>
  <c r="I38" i="1"/>
  <c r="H38" i="1"/>
  <c r="F38" i="1"/>
  <c r="E38" i="1"/>
  <c r="G42" i="1"/>
  <c r="I42" i="1"/>
  <c r="H42" i="1"/>
  <c r="F42" i="1"/>
  <c r="E42" i="1"/>
  <c r="N49" i="1"/>
  <c r="M59" i="1"/>
  <c r="R49" i="1"/>
  <c r="Q49" i="1"/>
  <c r="P49" i="1"/>
  <c r="O49" i="1"/>
  <c r="C136" i="1"/>
  <c r="C138" i="1"/>
  <c r="C140" i="1"/>
  <c r="C142" i="1"/>
  <c r="C144" i="1"/>
  <c r="C146" i="1"/>
  <c r="C148" i="1"/>
  <c r="C150" i="1"/>
  <c r="C152" i="1"/>
  <c r="C154" i="1"/>
  <c r="C156" i="1"/>
  <c r="C162" i="1"/>
  <c r="C170" i="1"/>
  <c r="L45" i="1"/>
  <c r="P42" i="1"/>
  <c r="R42" i="1"/>
  <c r="Q42" i="1"/>
  <c r="O42" i="1"/>
  <c r="N42" i="1"/>
  <c r="L164" i="1"/>
  <c r="P41" i="1"/>
  <c r="Q41" i="1"/>
  <c r="O41" i="1"/>
  <c r="N41" i="1"/>
  <c r="R41" i="1"/>
  <c r="C161" i="1"/>
  <c r="C115" i="1"/>
  <c r="C163" i="1"/>
  <c r="C165" i="1"/>
  <c r="C167" i="1"/>
  <c r="C169" i="1"/>
  <c r="L27" i="1"/>
  <c r="L162" i="1"/>
  <c r="L170" i="1"/>
  <c r="G41" i="1"/>
  <c r="F41" i="1"/>
  <c r="E41" i="1"/>
  <c r="H41" i="1"/>
  <c r="I41" i="1"/>
  <c r="N119" i="1"/>
  <c r="R63" i="1"/>
  <c r="Q63" i="1"/>
  <c r="O63" i="1"/>
  <c r="N63" i="1"/>
  <c r="P63" i="1"/>
  <c r="L136" i="1"/>
  <c r="L138" i="1"/>
  <c r="L140" i="1"/>
  <c r="L142" i="1"/>
  <c r="L144" i="1"/>
  <c r="L146" i="1"/>
  <c r="L148" i="1"/>
  <c r="L150" i="1"/>
  <c r="L152" i="1"/>
  <c r="L154" i="1"/>
  <c r="L156" i="1"/>
  <c r="P43" i="1"/>
  <c r="O43" i="1"/>
  <c r="R43" i="1"/>
  <c r="Q43" i="1"/>
  <c r="N43" i="1"/>
  <c r="E50" i="1"/>
  <c r="G50" i="1"/>
  <c r="I50" i="1"/>
  <c r="H50" i="1"/>
  <c r="F50" i="1"/>
  <c r="C168" i="1"/>
  <c r="L168" i="1"/>
  <c r="P40" i="1"/>
  <c r="N40" i="1"/>
  <c r="R40" i="1"/>
  <c r="O40" i="1"/>
  <c r="Q40" i="1"/>
  <c r="P44" i="1"/>
  <c r="N44" i="1"/>
  <c r="R44" i="1"/>
  <c r="O44" i="1"/>
  <c r="Q44" i="1"/>
  <c r="E49" i="1"/>
  <c r="D59" i="1"/>
  <c r="F49" i="1"/>
  <c r="I49" i="1"/>
  <c r="G49" i="1"/>
  <c r="H49" i="1"/>
  <c r="L161" i="1"/>
  <c r="L115" i="1"/>
  <c r="L163" i="1"/>
  <c r="L165" i="1"/>
  <c r="L167" i="1"/>
  <c r="L169" i="1"/>
  <c r="C166" i="1"/>
  <c r="C27" i="1"/>
  <c r="G40" i="1"/>
  <c r="E40" i="1"/>
  <c r="H40" i="1"/>
  <c r="I40" i="1"/>
  <c r="F40" i="1"/>
  <c r="G44" i="1"/>
  <c r="E44" i="1"/>
  <c r="H44" i="1"/>
  <c r="I44" i="1"/>
  <c r="F44" i="1"/>
  <c r="C135" i="1"/>
  <c r="C137" i="1"/>
  <c r="C83" i="1"/>
  <c r="C139" i="1" s="1"/>
  <c r="C141" i="1"/>
  <c r="C101" i="1"/>
  <c r="C157" i="1" s="1"/>
  <c r="C143" i="1"/>
  <c r="C145" i="1"/>
  <c r="C147" i="1"/>
  <c r="C149" i="1"/>
  <c r="C151" i="1"/>
  <c r="C153" i="1"/>
  <c r="C155" i="1"/>
  <c r="E135" i="1"/>
  <c r="D135" i="1"/>
  <c r="I79" i="1"/>
  <c r="H79" i="1"/>
  <c r="G79" i="1"/>
  <c r="F79" i="1"/>
  <c r="E79" i="1"/>
  <c r="N135" i="1"/>
  <c r="M135" i="1"/>
  <c r="R79" i="1"/>
  <c r="Q79" i="1"/>
  <c r="P79" i="1"/>
  <c r="O79" i="1"/>
  <c r="N79" i="1"/>
  <c r="E136" i="1"/>
  <c r="D136" i="1"/>
  <c r="I80" i="1"/>
  <c r="H80" i="1"/>
  <c r="G80" i="1"/>
  <c r="F80" i="1"/>
  <c r="E80" i="1"/>
  <c r="R80" i="1"/>
  <c r="Q80" i="1"/>
  <c r="N136" i="1"/>
  <c r="P80" i="1"/>
  <c r="M136" i="1"/>
  <c r="O80" i="1"/>
  <c r="N80" i="1"/>
  <c r="E137" i="1"/>
  <c r="D137" i="1"/>
  <c r="I81" i="1"/>
  <c r="H81" i="1"/>
  <c r="G81" i="1"/>
  <c r="F81" i="1"/>
  <c r="D83" i="1"/>
  <c r="E81" i="1"/>
  <c r="N137" i="1"/>
  <c r="M137" i="1"/>
  <c r="R81" i="1"/>
  <c r="Q81" i="1"/>
  <c r="P81" i="1"/>
  <c r="O81" i="1"/>
  <c r="M83" i="1"/>
  <c r="N81" i="1"/>
  <c r="E138" i="1"/>
  <c r="D138" i="1"/>
  <c r="I82" i="1"/>
  <c r="H82" i="1"/>
  <c r="G82" i="1"/>
  <c r="F82" i="1"/>
  <c r="E82" i="1"/>
  <c r="R82" i="1"/>
  <c r="Q82" i="1"/>
  <c r="P82" i="1"/>
  <c r="O82" i="1"/>
  <c r="M138" i="1"/>
  <c r="N82" i="1"/>
  <c r="N138" i="1"/>
  <c r="E140" i="1"/>
  <c r="D140" i="1"/>
  <c r="I84" i="1"/>
  <c r="H84" i="1"/>
  <c r="G84" i="1"/>
  <c r="F84" i="1"/>
  <c r="E84" i="1"/>
  <c r="M140" i="1"/>
  <c r="R84" i="1"/>
  <c r="Q84" i="1"/>
  <c r="P84" i="1"/>
  <c r="O84" i="1"/>
  <c r="N84" i="1"/>
  <c r="N140" i="1"/>
  <c r="E141" i="1"/>
  <c r="D141" i="1"/>
  <c r="I85" i="1"/>
  <c r="H85" i="1"/>
  <c r="G85" i="1"/>
  <c r="F85" i="1"/>
  <c r="D101" i="1"/>
  <c r="E85" i="1"/>
  <c r="N141" i="1"/>
  <c r="M141" i="1"/>
  <c r="R85" i="1"/>
  <c r="Q85" i="1"/>
  <c r="P85" i="1"/>
  <c r="O85" i="1"/>
  <c r="M101" i="1"/>
  <c r="N85" i="1"/>
  <c r="E142" i="1"/>
  <c r="D142" i="1"/>
  <c r="I86" i="1"/>
  <c r="H86" i="1"/>
  <c r="G86" i="1"/>
  <c r="F86" i="1"/>
  <c r="E86" i="1"/>
  <c r="N142" i="1"/>
  <c r="R86" i="1"/>
  <c r="M142" i="1"/>
  <c r="Q86" i="1"/>
  <c r="P86" i="1"/>
  <c r="O86" i="1"/>
  <c r="N86" i="1"/>
  <c r="E143" i="1"/>
  <c r="D143" i="1"/>
  <c r="I87" i="1"/>
  <c r="H87" i="1"/>
  <c r="G87" i="1"/>
  <c r="F87" i="1"/>
  <c r="E87" i="1"/>
  <c r="N143" i="1"/>
  <c r="M143" i="1"/>
  <c r="R87" i="1"/>
  <c r="Q87" i="1"/>
  <c r="P87" i="1"/>
  <c r="O87" i="1"/>
  <c r="N87" i="1"/>
  <c r="E144" i="1"/>
  <c r="D144" i="1"/>
  <c r="I88" i="1"/>
  <c r="H88" i="1"/>
  <c r="G88" i="1"/>
  <c r="F88" i="1"/>
  <c r="E88" i="1"/>
  <c r="R88" i="1"/>
  <c r="Q88" i="1"/>
  <c r="N144" i="1"/>
  <c r="P88" i="1"/>
  <c r="M144" i="1"/>
  <c r="O88" i="1"/>
  <c r="N88" i="1"/>
  <c r="E145" i="1"/>
  <c r="D145" i="1"/>
  <c r="I89" i="1"/>
  <c r="H89" i="1"/>
  <c r="G89" i="1"/>
  <c r="F89" i="1"/>
  <c r="E89" i="1"/>
  <c r="N145" i="1"/>
  <c r="M145" i="1"/>
  <c r="R89" i="1"/>
  <c r="Q89" i="1"/>
  <c r="P89" i="1"/>
  <c r="O89" i="1"/>
  <c r="N89" i="1"/>
  <c r="E146" i="1"/>
  <c r="D146" i="1"/>
  <c r="I90" i="1"/>
  <c r="H90" i="1"/>
  <c r="G90" i="1"/>
  <c r="F90" i="1"/>
  <c r="E90" i="1"/>
  <c r="R90" i="1"/>
  <c r="Q90" i="1"/>
  <c r="P90" i="1"/>
  <c r="O90" i="1"/>
  <c r="M146" i="1"/>
  <c r="N146" i="1"/>
  <c r="N90" i="1"/>
  <c r="E147" i="1"/>
  <c r="D147" i="1"/>
  <c r="I91" i="1"/>
  <c r="H91" i="1"/>
  <c r="G91" i="1"/>
  <c r="F91" i="1"/>
  <c r="E91" i="1"/>
  <c r="N147" i="1"/>
  <c r="M147" i="1"/>
  <c r="R91" i="1"/>
  <c r="Q91" i="1"/>
  <c r="P91" i="1"/>
  <c r="O91" i="1"/>
  <c r="N91" i="1"/>
  <c r="E148" i="1"/>
  <c r="D148" i="1"/>
  <c r="I92" i="1"/>
  <c r="H92" i="1"/>
  <c r="G92" i="1"/>
  <c r="F92" i="1"/>
  <c r="E92" i="1"/>
  <c r="M148" i="1"/>
  <c r="R92" i="1"/>
  <c r="Q92" i="1"/>
  <c r="P92" i="1"/>
  <c r="O92" i="1"/>
  <c r="N92" i="1"/>
  <c r="N148" i="1"/>
  <c r="E149" i="1"/>
  <c r="D149" i="1"/>
  <c r="I93" i="1"/>
  <c r="H93" i="1"/>
  <c r="G93" i="1"/>
  <c r="F93" i="1"/>
  <c r="E93" i="1"/>
  <c r="N149" i="1"/>
  <c r="M149" i="1"/>
  <c r="R93" i="1"/>
  <c r="Q93" i="1"/>
  <c r="P93" i="1"/>
  <c r="O93" i="1"/>
  <c r="N93" i="1"/>
  <c r="E150" i="1"/>
  <c r="D150" i="1"/>
  <c r="I94" i="1"/>
  <c r="H94" i="1"/>
  <c r="G94" i="1"/>
  <c r="F94" i="1"/>
  <c r="E94" i="1"/>
  <c r="N150" i="1"/>
  <c r="R94" i="1"/>
  <c r="M150" i="1"/>
  <c r="Q94" i="1"/>
  <c r="P94" i="1"/>
  <c r="O94" i="1"/>
  <c r="N94" i="1"/>
  <c r="E151" i="1"/>
  <c r="D151" i="1"/>
  <c r="I95" i="1"/>
  <c r="H95" i="1"/>
  <c r="G95" i="1"/>
  <c r="F95" i="1"/>
  <c r="E95" i="1"/>
  <c r="N151" i="1"/>
  <c r="M151" i="1"/>
  <c r="R95" i="1"/>
  <c r="Q95" i="1"/>
  <c r="P95" i="1"/>
  <c r="O95" i="1"/>
  <c r="N95" i="1"/>
  <c r="E152" i="1"/>
  <c r="D152" i="1"/>
  <c r="I96" i="1"/>
  <c r="H96" i="1"/>
  <c r="G96" i="1"/>
  <c r="F96" i="1"/>
  <c r="E96" i="1"/>
  <c r="R96" i="1"/>
  <c r="Q96" i="1"/>
  <c r="N152" i="1"/>
  <c r="P96" i="1"/>
  <c r="M152" i="1"/>
  <c r="O96" i="1"/>
  <c r="N96" i="1"/>
  <c r="E153" i="1"/>
  <c r="D153" i="1"/>
  <c r="I97" i="1"/>
  <c r="H97" i="1"/>
  <c r="G97" i="1"/>
  <c r="F97" i="1"/>
  <c r="E97" i="1"/>
  <c r="N153" i="1"/>
  <c r="M153" i="1"/>
  <c r="R97" i="1"/>
  <c r="Q97" i="1"/>
  <c r="P97" i="1"/>
  <c r="O97" i="1"/>
  <c r="N97" i="1"/>
  <c r="E154" i="1"/>
  <c r="D154" i="1"/>
  <c r="I98" i="1"/>
  <c r="H98" i="1"/>
  <c r="G98" i="1"/>
  <c r="F98" i="1"/>
  <c r="E98" i="1"/>
  <c r="R98" i="1"/>
  <c r="Q98" i="1"/>
  <c r="P98" i="1"/>
  <c r="O98" i="1"/>
  <c r="M154" i="1"/>
  <c r="N98" i="1"/>
  <c r="N154" i="1"/>
  <c r="E155" i="1"/>
  <c r="D155" i="1"/>
  <c r="I99" i="1"/>
  <c r="H99" i="1"/>
  <c r="G99" i="1"/>
  <c r="F99" i="1"/>
  <c r="E99" i="1"/>
  <c r="N155" i="1"/>
  <c r="M155" i="1"/>
  <c r="R99" i="1"/>
  <c r="Q99" i="1"/>
  <c r="P99" i="1"/>
  <c r="O99" i="1"/>
  <c r="N99" i="1"/>
  <c r="E156" i="1"/>
  <c r="D156" i="1"/>
  <c r="I100" i="1"/>
  <c r="H100" i="1"/>
  <c r="G100" i="1"/>
  <c r="F100" i="1"/>
  <c r="E100" i="1"/>
  <c r="M156" i="1"/>
  <c r="R100" i="1"/>
  <c r="Q100" i="1"/>
  <c r="P100" i="1"/>
  <c r="O100" i="1"/>
  <c r="N156" i="1"/>
  <c r="N100" i="1"/>
  <c r="B161" i="1"/>
  <c r="B115" i="1"/>
  <c r="K161" i="1"/>
  <c r="K115" i="1"/>
  <c r="B162" i="1"/>
  <c r="K162" i="1"/>
  <c r="B163" i="1"/>
  <c r="K163" i="1"/>
  <c r="B164" i="1"/>
  <c r="K164" i="1"/>
  <c r="B165" i="1"/>
  <c r="K165" i="1"/>
  <c r="B166" i="1"/>
  <c r="K166" i="1"/>
  <c r="B167" i="1"/>
  <c r="K167" i="1"/>
  <c r="B168" i="1"/>
  <c r="K168" i="1"/>
  <c r="B169" i="1"/>
  <c r="K169" i="1"/>
  <c r="B170" i="1"/>
  <c r="K170" i="1"/>
  <c r="B59" i="1"/>
  <c r="K59" i="1"/>
  <c r="H105" i="1"/>
  <c r="G105" i="1"/>
  <c r="F105" i="1"/>
  <c r="E105" i="1"/>
  <c r="D115" i="1"/>
  <c r="D161" i="1"/>
  <c r="E161" i="1"/>
  <c r="I105" i="1"/>
  <c r="N161" i="1"/>
  <c r="M161" i="1"/>
  <c r="Q105" i="1"/>
  <c r="P105" i="1"/>
  <c r="O105" i="1"/>
  <c r="N105" i="1"/>
  <c r="M115" i="1"/>
  <c r="R105" i="1"/>
  <c r="E162" i="1"/>
  <c r="D162" i="1"/>
  <c r="H106" i="1"/>
  <c r="G106" i="1"/>
  <c r="F106" i="1"/>
  <c r="E106" i="1"/>
  <c r="I106" i="1"/>
  <c r="N162" i="1"/>
  <c r="M162" i="1"/>
  <c r="Q106" i="1"/>
  <c r="P106" i="1"/>
  <c r="O106" i="1"/>
  <c r="N106" i="1"/>
  <c r="R106" i="1"/>
  <c r="D163" i="1"/>
  <c r="H107" i="1"/>
  <c r="G107" i="1"/>
  <c r="F107" i="1"/>
  <c r="E107" i="1"/>
  <c r="E163" i="1"/>
  <c r="I107" i="1"/>
  <c r="N163" i="1"/>
  <c r="M163" i="1"/>
  <c r="Q107" i="1"/>
  <c r="P107" i="1"/>
  <c r="O107" i="1"/>
  <c r="N107" i="1"/>
  <c r="R107" i="1"/>
  <c r="E164" i="1"/>
  <c r="D164" i="1"/>
  <c r="H108" i="1"/>
  <c r="G108" i="1"/>
  <c r="F108" i="1"/>
  <c r="E108" i="1"/>
  <c r="I108" i="1"/>
  <c r="N164" i="1"/>
  <c r="M164" i="1"/>
  <c r="Q108" i="1"/>
  <c r="P108" i="1"/>
  <c r="O108" i="1"/>
  <c r="N108" i="1"/>
  <c r="R108" i="1"/>
  <c r="H109" i="1"/>
  <c r="E165" i="1"/>
  <c r="G109" i="1"/>
  <c r="D165" i="1"/>
  <c r="F109" i="1"/>
  <c r="E109" i="1"/>
  <c r="I109" i="1"/>
  <c r="N165" i="1"/>
  <c r="M165" i="1"/>
  <c r="Q109" i="1"/>
  <c r="P109" i="1"/>
  <c r="O109" i="1"/>
  <c r="N109" i="1"/>
  <c r="R109" i="1"/>
  <c r="E166" i="1"/>
  <c r="D166" i="1"/>
  <c r="H110" i="1"/>
  <c r="G110" i="1"/>
  <c r="F110" i="1"/>
  <c r="E110" i="1"/>
  <c r="I110" i="1"/>
  <c r="N166" i="1"/>
  <c r="M166" i="1"/>
  <c r="Q110" i="1"/>
  <c r="P110" i="1"/>
  <c r="O110" i="1"/>
  <c r="N110" i="1"/>
  <c r="R110" i="1"/>
  <c r="H111" i="1"/>
  <c r="G111" i="1"/>
  <c r="F111" i="1"/>
  <c r="E167" i="1"/>
  <c r="E111" i="1"/>
  <c r="D167" i="1"/>
  <c r="I111" i="1"/>
  <c r="N167" i="1"/>
  <c r="M167" i="1"/>
  <c r="Q111" i="1"/>
  <c r="P111" i="1"/>
  <c r="O111" i="1"/>
  <c r="N111" i="1"/>
  <c r="R111" i="1"/>
  <c r="E168" i="1"/>
  <c r="D168" i="1"/>
  <c r="H112" i="1"/>
  <c r="G112" i="1"/>
  <c r="F112" i="1"/>
  <c r="E112" i="1"/>
  <c r="I112" i="1"/>
  <c r="N168" i="1"/>
  <c r="M168" i="1"/>
  <c r="Q112" i="1"/>
  <c r="P112" i="1"/>
  <c r="O112" i="1"/>
  <c r="N112" i="1"/>
  <c r="R112" i="1"/>
  <c r="E169" i="1"/>
  <c r="H113" i="1"/>
  <c r="G113" i="1"/>
  <c r="F113" i="1"/>
  <c r="E113" i="1"/>
  <c r="D169" i="1"/>
  <c r="I113" i="1"/>
  <c r="N169" i="1"/>
  <c r="M169" i="1"/>
  <c r="Q113" i="1"/>
  <c r="P113" i="1"/>
  <c r="O113" i="1"/>
  <c r="N113" i="1"/>
  <c r="R113" i="1"/>
  <c r="H114" i="1"/>
  <c r="G114" i="1"/>
  <c r="F114" i="1"/>
  <c r="E170" i="1"/>
  <c r="E114" i="1"/>
  <c r="I114" i="1"/>
  <c r="N170" i="1"/>
  <c r="Q114" i="1"/>
  <c r="P114" i="1"/>
  <c r="O114" i="1"/>
  <c r="N114" i="1"/>
  <c r="R114" i="1"/>
  <c r="C59" i="1"/>
  <c r="L59" i="1"/>
  <c r="I222" i="1"/>
  <c r="H222" i="1"/>
  <c r="G222" i="1"/>
  <c r="F222" i="1"/>
  <c r="E222" i="1"/>
  <c r="N50" i="1"/>
  <c r="Q50" i="1"/>
  <c r="P50" i="1"/>
  <c r="O50" i="1"/>
  <c r="R50" i="1"/>
  <c r="E51" i="1"/>
  <c r="I51" i="1"/>
  <c r="G51" i="1"/>
  <c r="H51" i="1"/>
  <c r="F51" i="1"/>
  <c r="N51" i="1"/>
  <c r="Q51" i="1"/>
  <c r="P51" i="1"/>
  <c r="O51" i="1"/>
  <c r="R51" i="1"/>
  <c r="E52" i="1"/>
  <c r="G52" i="1"/>
  <c r="I52" i="1"/>
  <c r="H52" i="1"/>
  <c r="F52" i="1"/>
  <c r="N52" i="1"/>
  <c r="Q52" i="1"/>
  <c r="P52" i="1"/>
  <c r="R52" i="1"/>
  <c r="O52" i="1"/>
  <c r="E53" i="1"/>
  <c r="I53" i="1"/>
  <c r="H53" i="1"/>
  <c r="G53" i="1"/>
  <c r="F53" i="1"/>
  <c r="N53" i="1"/>
  <c r="Q53" i="1"/>
  <c r="R53" i="1"/>
  <c r="P53" i="1"/>
  <c r="O53" i="1"/>
  <c r="E54" i="1"/>
  <c r="G54" i="1"/>
  <c r="I54" i="1"/>
  <c r="H54" i="1"/>
  <c r="F54" i="1"/>
  <c r="N54" i="1"/>
  <c r="Q54" i="1"/>
  <c r="P54" i="1"/>
  <c r="O54" i="1"/>
  <c r="R54" i="1"/>
  <c r="E55" i="1"/>
  <c r="G55" i="1"/>
  <c r="I55" i="1"/>
  <c r="H55" i="1"/>
  <c r="F55" i="1"/>
  <c r="N55" i="1"/>
  <c r="Q55" i="1"/>
  <c r="P55" i="1"/>
  <c r="O55" i="1"/>
  <c r="R55" i="1"/>
  <c r="E56" i="1"/>
  <c r="I56" i="1"/>
  <c r="G56" i="1"/>
  <c r="H56" i="1"/>
  <c r="F56" i="1"/>
  <c r="N56" i="1"/>
  <c r="Q56" i="1"/>
  <c r="P56" i="1"/>
  <c r="O56" i="1"/>
  <c r="R56" i="1"/>
  <c r="E57" i="1"/>
  <c r="G57" i="1"/>
  <c r="I57" i="1"/>
  <c r="H57" i="1"/>
  <c r="F57" i="1"/>
  <c r="N57" i="1"/>
  <c r="Q57" i="1"/>
  <c r="P57" i="1"/>
  <c r="O57" i="1"/>
  <c r="R57" i="1"/>
  <c r="E58" i="1"/>
  <c r="I58" i="1"/>
  <c r="H58" i="1"/>
  <c r="G58" i="1"/>
  <c r="F58" i="1"/>
  <c r="N58" i="1"/>
  <c r="Q58" i="1"/>
  <c r="P58" i="1"/>
  <c r="R58" i="1"/>
  <c r="O58" i="1"/>
  <c r="B119" i="1"/>
  <c r="K119" i="1"/>
  <c r="B120" i="1"/>
  <c r="K120" i="1"/>
  <c r="B121" i="1"/>
  <c r="K121" i="1"/>
  <c r="B122" i="1"/>
  <c r="K122" i="1"/>
  <c r="B123" i="1"/>
  <c r="K123" i="1"/>
  <c r="B124" i="1"/>
  <c r="K124" i="1"/>
  <c r="B125" i="1"/>
  <c r="K125" i="1"/>
  <c r="B126" i="1"/>
  <c r="K126" i="1"/>
  <c r="B127" i="1"/>
  <c r="K127" i="1"/>
  <c r="B128" i="1"/>
  <c r="K128" i="1"/>
  <c r="B129" i="1"/>
  <c r="K129" i="1"/>
  <c r="B130" i="1"/>
  <c r="K130" i="1"/>
  <c r="I227" i="1"/>
  <c r="H227" i="1"/>
  <c r="G227" i="1"/>
  <c r="F227" i="1"/>
  <c r="E227" i="1"/>
  <c r="C119" i="1"/>
  <c r="L119" i="1"/>
  <c r="C120" i="1"/>
  <c r="L120" i="1"/>
  <c r="C121" i="1"/>
  <c r="L121" i="1"/>
  <c r="C122" i="1"/>
  <c r="L122" i="1"/>
  <c r="C123" i="1"/>
  <c r="L123" i="1"/>
  <c r="C124" i="1"/>
  <c r="L124" i="1"/>
  <c r="C125" i="1"/>
  <c r="L125" i="1"/>
  <c r="C126" i="1"/>
  <c r="L126" i="1"/>
  <c r="C127" i="1"/>
  <c r="L127" i="1"/>
  <c r="C128" i="1"/>
  <c r="L128" i="1"/>
  <c r="C129" i="1"/>
  <c r="L129" i="1"/>
  <c r="C130" i="1"/>
  <c r="L130" i="1"/>
  <c r="N120" i="1"/>
  <c r="R64" i="1"/>
  <c r="Q64" i="1"/>
  <c r="P64" i="1"/>
  <c r="O64" i="1"/>
  <c r="N64" i="1"/>
  <c r="I65" i="1"/>
  <c r="H65" i="1"/>
  <c r="E121" i="1"/>
  <c r="E65" i="1"/>
  <c r="G65" i="1"/>
  <c r="F65" i="1"/>
  <c r="R65" i="1"/>
  <c r="N121" i="1"/>
  <c r="Q65" i="1"/>
  <c r="P65" i="1"/>
  <c r="O65" i="1"/>
  <c r="N65" i="1"/>
  <c r="E122" i="1"/>
  <c r="I66" i="1"/>
  <c r="H66" i="1"/>
  <c r="F66" i="1"/>
  <c r="E66" i="1"/>
  <c r="G66" i="1"/>
  <c r="N122" i="1"/>
  <c r="R66" i="1"/>
  <c r="Q66" i="1"/>
  <c r="P66" i="1"/>
  <c r="O66" i="1"/>
  <c r="N66" i="1"/>
  <c r="E123" i="1"/>
  <c r="I67" i="1"/>
  <c r="H67" i="1"/>
  <c r="G67" i="1"/>
  <c r="F67" i="1"/>
  <c r="E67" i="1"/>
  <c r="N123" i="1"/>
  <c r="R67" i="1"/>
  <c r="Q67" i="1"/>
  <c r="N67" i="1"/>
  <c r="O67" i="1"/>
  <c r="P67" i="1"/>
  <c r="E124" i="1"/>
  <c r="I68" i="1"/>
  <c r="H68" i="1"/>
  <c r="E68" i="1"/>
  <c r="G68" i="1"/>
  <c r="F68" i="1"/>
  <c r="N124" i="1"/>
  <c r="R68" i="1"/>
  <c r="Q68" i="1"/>
  <c r="O68" i="1"/>
  <c r="P68" i="1"/>
  <c r="N68" i="1"/>
  <c r="E125" i="1"/>
  <c r="I69" i="1"/>
  <c r="H69" i="1"/>
  <c r="F69" i="1"/>
  <c r="E69" i="1"/>
  <c r="G69" i="1"/>
  <c r="N125" i="1"/>
  <c r="R69" i="1"/>
  <c r="Q69" i="1"/>
  <c r="O69" i="1"/>
  <c r="P69" i="1"/>
  <c r="N69" i="1"/>
  <c r="E126" i="1"/>
  <c r="I70" i="1"/>
  <c r="H70" i="1"/>
  <c r="F70" i="1"/>
  <c r="G70" i="1"/>
  <c r="E70" i="1"/>
  <c r="N126" i="1"/>
  <c r="R70" i="1"/>
  <c r="Q70" i="1"/>
  <c r="O70" i="1"/>
  <c r="P70" i="1"/>
  <c r="N70" i="1"/>
  <c r="I71" i="1"/>
  <c r="H71" i="1"/>
  <c r="F71" i="1"/>
  <c r="E71" i="1"/>
  <c r="E127" i="1"/>
  <c r="G71" i="1"/>
  <c r="N127" i="1"/>
  <c r="R71" i="1"/>
  <c r="Q71" i="1"/>
  <c r="O71" i="1"/>
  <c r="P71" i="1"/>
  <c r="N71" i="1"/>
  <c r="E128" i="1"/>
  <c r="I72" i="1"/>
  <c r="H72" i="1"/>
  <c r="F72" i="1"/>
  <c r="G72" i="1"/>
  <c r="E72" i="1"/>
  <c r="N128" i="1"/>
  <c r="R72" i="1"/>
  <c r="Q72" i="1"/>
  <c r="O72" i="1"/>
  <c r="P72" i="1"/>
  <c r="N72" i="1"/>
  <c r="E129" i="1"/>
  <c r="I73" i="1"/>
  <c r="H73" i="1"/>
  <c r="F73" i="1"/>
  <c r="E73" i="1"/>
  <c r="G73" i="1"/>
  <c r="N129" i="1"/>
  <c r="R73" i="1"/>
  <c r="Q73" i="1"/>
  <c r="O73" i="1"/>
  <c r="P73" i="1"/>
  <c r="N73" i="1"/>
  <c r="E130" i="1"/>
  <c r="I74" i="1"/>
  <c r="H74" i="1"/>
  <c r="F74" i="1"/>
  <c r="G74" i="1"/>
  <c r="E74" i="1"/>
  <c r="N130" i="1"/>
  <c r="R74" i="1"/>
  <c r="Q74" i="1"/>
  <c r="O74" i="1"/>
  <c r="P74" i="1"/>
  <c r="N74" i="1"/>
  <c r="B135" i="1"/>
  <c r="K135" i="1"/>
  <c r="B136" i="1"/>
  <c r="K136" i="1"/>
  <c r="B137" i="1"/>
  <c r="B83" i="1"/>
  <c r="B139" i="1" s="1"/>
  <c r="K137" i="1"/>
  <c r="K83" i="1"/>
  <c r="K139" i="1" s="1"/>
  <c r="B138" i="1"/>
  <c r="K138" i="1"/>
  <c r="B140" i="1"/>
  <c r="K140" i="1"/>
  <c r="B141" i="1"/>
  <c r="B101" i="1"/>
  <c r="B157" i="1" s="1"/>
  <c r="K141" i="1"/>
  <c r="K101" i="1"/>
  <c r="K157" i="1" s="1"/>
  <c r="B142" i="1"/>
  <c r="K142" i="1"/>
  <c r="B143" i="1"/>
  <c r="K143" i="1"/>
  <c r="B144" i="1"/>
  <c r="K144" i="1"/>
  <c r="B145" i="1"/>
  <c r="K145" i="1"/>
  <c r="B146" i="1"/>
  <c r="K146" i="1"/>
  <c r="B147" i="1"/>
  <c r="K147" i="1"/>
  <c r="B148" i="1"/>
  <c r="K148" i="1"/>
  <c r="B149" i="1"/>
  <c r="K149" i="1"/>
  <c r="B150" i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H194" i="1"/>
  <c r="G194" i="1"/>
  <c r="F194" i="1"/>
  <c r="E194" i="1"/>
  <c r="I223" i="1"/>
  <c r="H223" i="1"/>
  <c r="G223" i="1"/>
  <c r="F223" i="1"/>
  <c r="E223" i="1"/>
  <c r="Q240" i="1"/>
  <c r="P240" i="1"/>
  <c r="O240" i="1"/>
  <c r="N240" i="1"/>
  <c r="Q256" i="1"/>
  <c r="P256" i="1"/>
  <c r="O256" i="1"/>
  <c r="N256" i="1"/>
  <c r="I226" i="1"/>
  <c r="H226" i="1"/>
  <c r="G226" i="1"/>
  <c r="F226" i="1"/>
  <c r="E226" i="1"/>
  <c r="Q236" i="1"/>
  <c r="P236" i="1"/>
  <c r="O236" i="1"/>
  <c r="N236" i="1"/>
  <c r="H198" i="1"/>
  <c r="G198" i="1"/>
  <c r="F198" i="1"/>
  <c r="E198" i="1"/>
  <c r="R224" i="1"/>
  <c r="Q224" i="1"/>
  <c r="P224" i="1"/>
  <c r="O224" i="1"/>
  <c r="N224" i="1"/>
  <c r="H241" i="1"/>
  <c r="G241" i="1"/>
  <c r="F241" i="1"/>
  <c r="E241" i="1"/>
  <c r="H283" i="1"/>
  <c r="G283" i="1"/>
  <c r="F283" i="1"/>
  <c r="E283" i="1"/>
  <c r="Q318" i="1"/>
  <c r="O318" i="1"/>
  <c r="M318" i="1"/>
  <c r="K318" i="1"/>
  <c r="H318" i="1"/>
  <c r="H193" i="1"/>
  <c r="G193" i="1"/>
  <c r="F193" i="1"/>
  <c r="E193" i="1"/>
  <c r="H197" i="1"/>
  <c r="G197" i="1"/>
  <c r="F197" i="1"/>
  <c r="E197" i="1"/>
  <c r="H201" i="1"/>
  <c r="G201" i="1"/>
  <c r="F201" i="1"/>
  <c r="E201" i="1"/>
  <c r="H206" i="1"/>
  <c r="G206" i="1"/>
  <c r="F206" i="1"/>
  <c r="E206" i="1"/>
  <c r="I206" i="1"/>
  <c r="Q206" i="1"/>
  <c r="P206" i="1"/>
  <c r="O206" i="1"/>
  <c r="N206" i="1"/>
  <c r="R206" i="1"/>
  <c r="H207" i="1"/>
  <c r="G207" i="1"/>
  <c r="F207" i="1"/>
  <c r="E207" i="1"/>
  <c r="I207" i="1"/>
  <c r="Q207" i="1"/>
  <c r="P207" i="1"/>
  <c r="O207" i="1"/>
  <c r="N207" i="1"/>
  <c r="R207" i="1"/>
  <c r="H208" i="1"/>
  <c r="G208" i="1"/>
  <c r="F208" i="1"/>
  <c r="E208" i="1"/>
  <c r="I208" i="1"/>
  <c r="Q208" i="1"/>
  <c r="P208" i="1"/>
  <c r="O208" i="1"/>
  <c r="N208" i="1"/>
  <c r="R208" i="1"/>
  <c r="H209" i="1"/>
  <c r="G209" i="1"/>
  <c r="F209" i="1"/>
  <c r="E209" i="1"/>
  <c r="I209" i="1"/>
  <c r="Q209" i="1"/>
  <c r="P209" i="1"/>
  <c r="O209" i="1"/>
  <c r="N209" i="1"/>
  <c r="R209" i="1"/>
  <c r="H210" i="1"/>
  <c r="G210" i="1"/>
  <c r="F210" i="1"/>
  <c r="E210" i="1"/>
  <c r="I210" i="1"/>
  <c r="Q210" i="1"/>
  <c r="P210" i="1"/>
  <c r="O210" i="1"/>
  <c r="N210" i="1"/>
  <c r="R210" i="1"/>
  <c r="H211" i="1"/>
  <c r="G211" i="1"/>
  <c r="F211" i="1"/>
  <c r="E211" i="1"/>
  <c r="I211" i="1"/>
  <c r="Q211" i="1"/>
  <c r="P211" i="1"/>
  <c r="O211" i="1"/>
  <c r="N211" i="1"/>
  <c r="R211" i="1"/>
  <c r="H212" i="1"/>
  <c r="G212" i="1"/>
  <c r="F212" i="1"/>
  <c r="E212" i="1"/>
  <c r="I212" i="1"/>
  <c r="Q212" i="1"/>
  <c r="P212" i="1"/>
  <c r="O212" i="1"/>
  <c r="N212" i="1"/>
  <c r="R212" i="1"/>
  <c r="H213" i="1"/>
  <c r="G213" i="1"/>
  <c r="F213" i="1"/>
  <c r="E213" i="1"/>
  <c r="I213" i="1"/>
  <c r="Q213" i="1"/>
  <c r="P213" i="1"/>
  <c r="O213" i="1"/>
  <c r="N213" i="1"/>
  <c r="R213" i="1"/>
  <c r="H214" i="1"/>
  <c r="G214" i="1"/>
  <c r="F214" i="1"/>
  <c r="E214" i="1"/>
  <c r="I214" i="1"/>
  <c r="Q214" i="1"/>
  <c r="P214" i="1"/>
  <c r="O214" i="1"/>
  <c r="N214" i="1"/>
  <c r="R214" i="1"/>
  <c r="H215" i="1"/>
  <c r="G215" i="1"/>
  <c r="F215" i="1"/>
  <c r="E215" i="1"/>
  <c r="I215" i="1"/>
  <c r="Q215" i="1"/>
  <c r="P215" i="1"/>
  <c r="O215" i="1"/>
  <c r="N215" i="1"/>
  <c r="R215" i="1"/>
  <c r="H216" i="1"/>
  <c r="G216" i="1"/>
  <c r="F216" i="1"/>
  <c r="E216" i="1"/>
  <c r="I216" i="1"/>
  <c r="Q216" i="1"/>
  <c r="P216" i="1"/>
  <c r="O216" i="1"/>
  <c r="N216" i="1"/>
  <c r="R216" i="1"/>
  <c r="H217" i="1"/>
  <c r="G217" i="1"/>
  <c r="F217" i="1"/>
  <c r="E217" i="1"/>
  <c r="I217" i="1"/>
  <c r="Q217" i="1"/>
  <c r="P217" i="1"/>
  <c r="O217" i="1"/>
  <c r="N217" i="1"/>
  <c r="R217" i="1"/>
  <c r="R223" i="1"/>
  <c r="Q223" i="1"/>
  <c r="P223" i="1"/>
  <c r="O223" i="1"/>
  <c r="N223" i="1"/>
  <c r="H237" i="1"/>
  <c r="G237" i="1"/>
  <c r="F237" i="1"/>
  <c r="E237" i="1"/>
  <c r="H257" i="1"/>
  <c r="G257" i="1"/>
  <c r="F257" i="1"/>
  <c r="E257" i="1"/>
  <c r="H274" i="1"/>
  <c r="G274" i="1"/>
  <c r="F274" i="1"/>
  <c r="E274" i="1"/>
  <c r="Q290" i="1"/>
  <c r="P290" i="1"/>
  <c r="O290" i="1"/>
  <c r="N290" i="1"/>
  <c r="I16" i="2"/>
  <c r="H16" i="2"/>
  <c r="G16" i="2"/>
  <c r="F16" i="2"/>
  <c r="E16" i="2"/>
  <c r="I225" i="1"/>
  <c r="H225" i="1"/>
  <c r="G225" i="1"/>
  <c r="F225" i="1"/>
  <c r="E225" i="1"/>
  <c r="Q252" i="1"/>
  <c r="P252" i="1"/>
  <c r="O252" i="1"/>
  <c r="N252" i="1"/>
  <c r="E262" i="1"/>
  <c r="H262" i="1"/>
  <c r="G262" i="1"/>
  <c r="F262" i="1"/>
  <c r="Q323" i="1"/>
  <c r="O323" i="1"/>
  <c r="M323" i="1"/>
  <c r="K323" i="1"/>
  <c r="H323" i="1"/>
  <c r="F192" i="1"/>
  <c r="E192" i="1"/>
  <c r="H192" i="1"/>
  <c r="G192" i="1"/>
  <c r="F196" i="1"/>
  <c r="E196" i="1"/>
  <c r="H196" i="1"/>
  <c r="G196" i="1"/>
  <c r="F200" i="1"/>
  <c r="E200" i="1"/>
  <c r="H200" i="1"/>
  <c r="G200" i="1"/>
  <c r="R222" i="1"/>
  <c r="Q222" i="1"/>
  <c r="P222" i="1"/>
  <c r="O222" i="1"/>
  <c r="N222" i="1"/>
  <c r="R226" i="1"/>
  <c r="Q226" i="1"/>
  <c r="P226" i="1"/>
  <c r="O226" i="1"/>
  <c r="N226" i="1"/>
  <c r="H253" i="1"/>
  <c r="G253" i="1"/>
  <c r="F253" i="1"/>
  <c r="E253" i="1"/>
  <c r="I24" i="2"/>
  <c r="H24" i="2"/>
  <c r="G24" i="2"/>
  <c r="F24" i="2"/>
  <c r="E24" i="2"/>
  <c r="I224" i="1"/>
  <c r="H224" i="1"/>
  <c r="G224" i="1"/>
  <c r="F224" i="1"/>
  <c r="E224" i="1"/>
  <c r="Q244" i="1"/>
  <c r="P244" i="1"/>
  <c r="O244" i="1"/>
  <c r="N244" i="1"/>
  <c r="H286" i="1"/>
  <c r="G286" i="1"/>
  <c r="F286" i="1"/>
  <c r="E286" i="1"/>
  <c r="Q315" i="1"/>
  <c r="O315" i="1"/>
  <c r="M315" i="1"/>
  <c r="K315" i="1"/>
  <c r="H315" i="1"/>
  <c r="H191" i="1"/>
  <c r="G191" i="1"/>
  <c r="F191" i="1"/>
  <c r="E191" i="1"/>
  <c r="H195" i="1"/>
  <c r="E195" i="1"/>
  <c r="F195" i="1"/>
  <c r="G195" i="1"/>
  <c r="H199" i="1"/>
  <c r="F199" i="1"/>
  <c r="G199" i="1"/>
  <c r="E199" i="1"/>
  <c r="R225" i="1"/>
  <c r="Q225" i="1"/>
  <c r="P225" i="1"/>
  <c r="O225" i="1"/>
  <c r="N225" i="1"/>
  <c r="H245" i="1"/>
  <c r="G245" i="1"/>
  <c r="F245" i="1"/>
  <c r="E245" i="1"/>
  <c r="Q260" i="1"/>
  <c r="P260" i="1"/>
  <c r="O260" i="1"/>
  <c r="N260" i="1"/>
  <c r="R227" i="1"/>
  <c r="Q227" i="1"/>
  <c r="P227" i="1"/>
  <c r="O227" i="1"/>
  <c r="N227" i="1"/>
  <c r="I228" i="1"/>
  <c r="H228" i="1"/>
  <c r="G228" i="1"/>
  <c r="F228" i="1"/>
  <c r="E228" i="1"/>
  <c r="R228" i="1"/>
  <c r="Q228" i="1"/>
  <c r="P228" i="1"/>
  <c r="O228" i="1"/>
  <c r="N228" i="1"/>
  <c r="I229" i="1"/>
  <c r="H229" i="1"/>
  <c r="G229" i="1"/>
  <c r="F229" i="1"/>
  <c r="E229" i="1"/>
  <c r="R229" i="1"/>
  <c r="Q229" i="1"/>
  <c r="P229" i="1"/>
  <c r="O229" i="1"/>
  <c r="N229" i="1"/>
  <c r="I230" i="1"/>
  <c r="H230" i="1"/>
  <c r="G230" i="1"/>
  <c r="F230" i="1"/>
  <c r="E230" i="1"/>
  <c r="R230" i="1"/>
  <c r="Q230" i="1"/>
  <c r="P230" i="1"/>
  <c r="O230" i="1"/>
  <c r="N230" i="1"/>
  <c r="I231" i="1"/>
  <c r="H231" i="1"/>
  <c r="G231" i="1"/>
  <c r="F231" i="1"/>
  <c r="E231" i="1"/>
  <c r="R231" i="1"/>
  <c r="Q231" i="1"/>
  <c r="P231" i="1"/>
  <c r="O231" i="1"/>
  <c r="N231" i="1"/>
  <c r="I232" i="1"/>
  <c r="H232" i="1"/>
  <c r="G232" i="1"/>
  <c r="F232" i="1"/>
  <c r="E232" i="1"/>
  <c r="R232" i="1"/>
  <c r="Q232" i="1"/>
  <c r="P232" i="1"/>
  <c r="O232" i="1"/>
  <c r="N232" i="1"/>
  <c r="H236" i="1"/>
  <c r="G236" i="1"/>
  <c r="F236" i="1"/>
  <c r="E236" i="1"/>
  <c r="H240" i="1"/>
  <c r="G240" i="1"/>
  <c r="F240" i="1"/>
  <c r="E240" i="1"/>
  <c r="H244" i="1"/>
  <c r="G244" i="1"/>
  <c r="F244" i="1"/>
  <c r="E244" i="1"/>
  <c r="H252" i="1"/>
  <c r="G252" i="1"/>
  <c r="F252" i="1"/>
  <c r="E252" i="1"/>
  <c r="H256" i="1"/>
  <c r="G256" i="1"/>
  <c r="F256" i="1"/>
  <c r="E256" i="1"/>
  <c r="H260" i="1"/>
  <c r="G260" i="1"/>
  <c r="F260" i="1"/>
  <c r="E260" i="1"/>
  <c r="G267" i="1"/>
  <c r="H267" i="1"/>
  <c r="F267" i="1"/>
  <c r="E267" i="1"/>
  <c r="Q270" i="1"/>
  <c r="O270" i="1"/>
  <c r="P270" i="1"/>
  <c r="N270" i="1"/>
  <c r="Q274" i="1"/>
  <c r="P274" i="1"/>
  <c r="O274" i="1"/>
  <c r="N274" i="1"/>
  <c r="H291" i="1"/>
  <c r="G291" i="1"/>
  <c r="F291" i="1"/>
  <c r="E291" i="1"/>
  <c r="Q321" i="1"/>
  <c r="O321" i="1"/>
  <c r="M321" i="1"/>
  <c r="K321" i="1"/>
  <c r="H321" i="1"/>
  <c r="H329" i="1"/>
  <c r="Q329" i="1"/>
  <c r="O329" i="1"/>
  <c r="M329" i="1"/>
  <c r="K329" i="1"/>
  <c r="H334" i="1"/>
  <c r="Q334" i="1"/>
  <c r="O334" i="1"/>
  <c r="M334" i="1"/>
  <c r="K334" i="1"/>
  <c r="Q351" i="1"/>
  <c r="O351" i="1"/>
  <c r="M351" i="1"/>
  <c r="K351" i="1"/>
  <c r="H351" i="1"/>
  <c r="Q239" i="1"/>
  <c r="P239" i="1"/>
  <c r="O239" i="1"/>
  <c r="N239" i="1"/>
  <c r="Q243" i="1"/>
  <c r="P243" i="1"/>
  <c r="O243" i="1"/>
  <c r="N243" i="1"/>
  <c r="Q247" i="1"/>
  <c r="P247" i="1"/>
  <c r="O247" i="1"/>
  <c r="N247" i="1"/>
  <c r="Q255" i="1"/>
  <c r="P255" i="1"/>
  <c r="O255" i="1"/>
  <c r="N255" i="1"/>
  <c r="Q259" i="1"/>
  <c r="P259" i="1"/>
  <c r="O259" i="1"/>
  <c r="N259" i="1"/>
  <c r="Q286" i="1"/>
  <c r="P286" i="1"/>
  <c r="O286" i="1"/>
  <c r="N286" i="1"/>
  <c r="Q316" i="1"/>
  <c r="O316" i="1"/>
  <c r="M316" i="1"/>
  <c r="K316" i="1"/>
  <c r="H316" i="1"/>
  <c r="Q324" i="1"/>
  <c r="O324" i="1"/>
  <c r="M324" i="1"/>
  <c r="K324" i="1"/>
  <c r="H324" i="1"/>
  <c r="H330" i="1"/>
  <c r="Q330" i="1"/>
  <c r="O330" i="1"/>
  <c r="M330" i="1"/>
  <c r="K330" i="1"/>
  <c r="I7" i="2"/>
  <c r="H7" i="2"/>
  <c r="G7" i="2"/>
  <c r="F7" i="2"/>
  <c r="E7" i="2"/>
  <c r="I18" i="2"/>
  <c r="H18" i="2"/>
  <c r="G18" i="2"/>
  <c r="F18" i="2"/>
  <c r="E18" i="2"/>
  <c r="R26" i="2"/>
  <c r="Q26" i="2"/>
  <c r="P26" i="2"/>
  <c r="N26" i="2"/>
  <c r="O26" i="2"/>
  <c r="G239" i="1"/>
  <c r="F239" i="1"/>
  <c r="E239" i="1"/>
  <c r="H239" i="1"/>
  <c r="G243" i="1"/>
  <c r="F243" i="1"/>
  <c r="E243" i="1"/>
  <c r="H243" i="1"/>
  <c r="G247" i="1"/>
  <c r="F247" i="1"/>
  <c r="E247" i="1"/>
  <c r="H247" i="1"/>
  <c r="G255" i="1"/>
  <c r="F255" i="1"/>
  <c r="E255" i="1"/>
  <c r="H255" i="1"/>
  <c r="G259" i="1"/>
  <c r="F259" i="1"/>
  <c r="E259" i="1"/>
  <c r="H259" i="1"/>
  <c r="E268" i="1"/>
  <c r="H268" i="1"/>
  <c r="G268" i="1"/>
  <c r="F268" i="1"/>
  <c r="H275" i="1"/>
  <c r="G275" i="1"/>
  <c r="F275" i="1"/>
  <c r="E275" i="1"/>
  <c r="Q319" i="1"/>
  <c r="O319" i="1"/>
  <c r="M319" i="1"/>
  <c r="K319" i="1"/>
  <c r="H319" i="1"/>
  <c r="Q343" i="1"/>
  <c r="O343" i="1"/>
  <c r="M343" i="1"/>
  <c r="K343" i="1"/>
  <c r="H343" i="1"/>
  <c r="O238" i="1"/>
  <c r="N238" i="1"/>
  <c r="P238" i="1"/>
  <c r="Q238" i="1"/>
  <c r="O242" i="1"/>
  <c r="N242" i="1"/>
  <c r="P242" i="1"/>
  <c r="Q242" i="1"/>
  <c r="O246" i="1"/>
  <c r="N246" i="1"/>
  <c r="Q246" i="1"/>
  <c r="P246" i="1"/>
  <c r="O254" i="1"/>
  <c r="N254" i="1"/>
  <c r="Q254" i="1"/>
  <c r="P254" i="1"/>
  <c r="O258" i="1"/>
  <c r="N258" i="1"/>
  <c r="P258" i="1"/>
  <c r="Q258" i="1"/>
  <c r="G269" i="1"/>
  <c r="E269" i="1"/>
  <c r="H269" i="1"/>
  <c r="F269" i="1"/>
  <c r="H278" i="1"/>
  <c r="G278" i="1"/>
  <c r="F278" i="1"/>
  <c r="E278" i="1"/>
  <c r="H287" i="1"/>
  <c r="G287" i="1"/>
  <c r="F287" i="1"/>
  <c r="E287" i="1"/>
  <c r="Q314" i="1"/>
  <c r="O314" i="1"/>
  <c r="M314" i="1"/>
  <c r="K314" i="1"/>
  <c r="H314" i="1"/>
  <c r="Q322" i="1"/>
  <c r="O322" i="1"/>
  <c r="M322" i="1"/>
  <c r="K322" i="1"/>
  <c r="H322" i="1"/>
  <c r="I9" i="2"/>
  <c r="H9" i="2"/>
  <c r="G9" i="2"/>
  <c r="F9" i="2"/>
  <c r="E9" i="2"/>
  <c r="I20" i="2"/>
  <c r="H20" i="2"/>
  <c r="G20" i="2"/>
  <c r="F20" i="2"/>
  <c r="E20" i="2"/>
  <c r="R30" i="2"/>
  <c r="Q30" i="2"/>
  <c r="P30" i="2"/>
  <c r="N30" i="2"/>
  <c r="O30" i="2"/>
  <c r="E238" i="1"/>
  <c r="H238" i="1"/>
  <c r="F238" i="1"/>
  <c r="G238" i="1"/>
  <c r="E242" i="1"/>
  <c r="H242" i="1"/>
  <c r="G242" i="1"/>
  <c r="F242" i="1"/>
  <c r="E246" i="1"/>
  <c r="H246" i="1"/>
  <c r="G246" i="1"/>
  <c r="F246" i="1"/>
  <c r="E254" i="1"/>
  <c r="H254" i="1"/>
  <c r="F254" i="1"/>
  <c r="G254" i="1"/>
  <c r="E258" i="1"/>
  <c r="H258" i="1"/>
  <c r="F258" i="1"/>
  <c r="G258" i="1"/>
  <c r="G261" i="1"/>
  <c r="E261" i="1"/>
  <c r="F261" i="1"/>
  <c r="H261" i="1"/>
  <c r="O262" i="1"/>
  <c r="N262" i="1"/>
  <c r="Q262" i="1"/>
  <c r="P262" i="1"/>
  <c r="G270" i="1"/>
  <c r="E270" i="1"/>
  <c r="F270" i="1"/>
  <c r="H270" i="1"/>
  <c r="G271" i="1"/>
  <c r="E271" i="1"/>
  <c r="F271" i="1"/>
  <c r="H271" i="1"/>
  <c r="H290" i="1"/>
  <c r="G290" i="1"/>
  <c r="F290" i="1"/>
  <c r="E290" i="1"/>
  <c r="Q317" i="1"/>
  <c r="O317" i="1"/>
  <c r="M317" i="1"/>
  <c r="K317" i="1"/>
  <c r="H317" i="1"/>
  <c r="Q237" i="1"/>
  <c r="P237" i="1"/>
  <c r="O237" i="1"/>
  <c r="N237" i="1"/>
  <c r="Q241" i="1"/>
  <c r="P241" i="1"/>
  <c r="O241" i="1"/>
  <c r="N241" i="1"/>
  <c r="Q245" i="1"/>
  <c r="P245" i="1"/>
  <c r="N245" i="1"/>
  <c r="O245" i="1"/>
  <c r="Q253" i="1"/>
  <c r="P253" i="1"/>
  <c r="N253" i="1"/>
  <c r="O253" i="1"/>
  <c r="Q257" i="1"/>
  <c r="P257" i="1"/>
  <c r="O257" i="1"/>
  <c r="N257" i="1"/>
  <c r="Q278" i="1"/>
  <c r="P278" i="1"/>
  <c r="O278" i="1"/>
  <c r="N278" i="1"/>
  <c r="Q320" i="1"/>
  <c r="O320" i="1"/>
  <c r="M320" i="1"/>
  <c r="K320" i="1"/>
  <c r="H320" i="1"/>
  <c r="Q348" i="1"/>
  <c r="O348" i="1"/>
  <c r="M348" i="1"/>
  <c r="K348" i="1"/>
  <c r="H348" i="1"/>
  <c r="I14" i="2"/>
  <c r="H14" i="2"/>
  <c r="G14" i="2"/>
  <c r="F14" i="2"/>
  <c r="E14" i="2"/>
  <c r="I22" i="2"/>
  <c r="H22" i="2"/>
  <c r="G22" i="2"/>
  <c r="F22" i="2"/>
  <c r="E22" i="2"/>
  <c r="R34" i="2"/>
  <c r="Q34" i="2"/>
  <c r="P34" i="2"/>
  <c r="N34" i="2"/>
  <c r="O34" i="2"/>
  <c r="H333" i="1"/>
  <c r="Q333" i="1"/>
  <c r="O333" i="1"/>
  <c r="M333" i="1"/>
  <c r="K333" i="1"/>
  <c r="Q346" i="1"/>
  <c r="O346" i="1"/>
  <c r="M346" i="1"/>
  <c r="K346" i="1"/>
  <c r="H346" i="1"/>
  <c r="R7" i="2"/>
  <c r="Q7" i="2"/>
  <c r="P7" i="2"/>
  <c r="O7" i="2"/>
  <c r="N7" i="2"/>
  <c r="R9" i="2"/>
  <c r="Q9" i="2"/>
  <c r="P9" i="2"/>
  <c r="O9" i="2"/>
  <c r="N9" i="2"/>
  <c r="R14" i="2"/>
  <c r="Q14" i="2"/>
  <c r="P14" i="2"/>
  <c r="O14" i="2"/>
  <c r="N14" i="2"/>
  <c r="R16" i="2"/>
  <c r="Q16" i="2"/>
  <c r="P16" i="2"/>
  <c r="O16" i="2"/>
  <c r="N16" i="2"/>
  <c r="R18" i="2"/>
  <c r="Q18" i="2"/>
  <c r="P18" i="2"/>
  <c r="O18" i="2"/>
  <c r="N18" i="2"/>
  <c r="R20" i="2"/>
  <c r="Q20" i="2"/>
  <c r="P20" i="2"/>
  <c r="O20" i="2"/>
  <c r="N20" i="2"/>
  <c r="R22" i="2"/>
  <c r="Q22" i="2"/>
  <c r="P22" i="2"/>
  <c r="O22" i="2"/>
  <c r="N22" i="2"/>
  <c r="R24" i="2"/>
  <c r="Q24" i="2"/>
  <c r="P24" i="2"/>
  <c r="O24" i="2"/>
  <c r="N24" i="2"/>
  <c r="R27" i="2"/>
  <c r="Q27" i="2"/>
  <c r="P27" i="2"/>
  <c r="N27" i="2"/>
  <c r="O27" i="2"/>
  <c r="R31" i="2"/>
  <c r="Q31" i="2"/>
  <c r="P31" i="2"/>
  <c r="N31" i="2"/>
  <c r="O31" i="2"/>
  <c r="R35" i="2"/>
  <c r="Q35" i="2"/>
  <c r="P35" i="2"/>
  <c r="N35" i="2"/>
  <c r="O35" i="2"/>
  <c r="Q261" i="1"/>
  <c r="P261" i="1"/>
  <c r="O261" i="1"/>
  <c r="N261" i="1"/>
  <c r="Q269" i="1"/>
  <c r="O269" i="1"/>
  <c r="P269" i="1"/>
  <c r="N269" i="1"/>
  <c r="Q273" i="1"/>
  <c r="P273" i="1"/>
  <c r="O273" i="1"/>
  <c r="N273" i="1"/>
  <c r="Q277" i="1"/>
  <c r="P277" i="1"/>
  <c r="O277" i="1"/>
  <c r="N277" i="1"/>
  <c r="Q285" i="1"/>
  <c r="P285" i="1"/>
  <c r="O285" i="1"/>
  <c r="N285" i="1"/>
  <c r="Q289" i="1"/>
  <c r="P289" i="1"/>
  <c r="O289" i="1"/>
  <c r="N289" i="1"/>
  <c r="Q293" i="1"/>
  <c r="P293" i="1"/>
  <c r="O293" i="1"/>
  <c r="N293" i="1"/>
  <c r="Q349" i="1"/>
  <c r="O349" i="1"/>
  <c r="M349" i="1"/>
  <c r="K349" i="1"/>
  <c r="H349" i="1"/>
  <c r="G273" i="1"/>
  <c r="F273" i="1"/>
  <c r="E273" i="1"/>
  <c r="H273" i="1"/>
  <c r="G277" i="1"/>
  <c r="F277" i="1"/>
  <c r="E277" i="1"/>
  <c r="H277" i="1"/>
  <c r="G285" i="1"/>
  <c r="F285" i="1"/>
  <c r="E285" i="1"/>
  <c r="H285" i="1"/>
  <c r="G289" i="1"/>
  <c r="F289" i="1"/>
  <c r="E289" i="1"/>
  <c r="H289" i="1"/>
  <c r="G293" i="1"/>
  <c r="F293" i="1"/>
  <c r="E293" i="1"/>
  <c r="H293" i="1"/>
  <c r="H328" i="1"/>
  <c r="Q328" i="1"/>
  <c r="O328" i="1"/>
  <c r="M328" i="1"/>
  <c r="K328" i="1"/>
  <c r="H332" i="1"/>
  <c r="Q332" i="1"/>
  <c r="O332" i="1"/>
  <c r="M332" i="1"/>
  <c r="K332" i="1"/>
  <c r="Q344" i="1"/>
  <c r="O344" i="1"/>
  <c r="M344" i="1"/>
  <c r="K344" i="1"/>
  <c r="H344" i="1"/>
  <c r="Q352" i="1"/>
  <c r="O352" i="1"/>
  <c r="M352" i="1"/>
  <c r="K352" i="1"/>
  <c r="H352" i="1"/>
  <c r="I8" i="2"/>
  <c r="H8" i="2"/>
  <c r="G8" i="2"/>
  <c r="F8" i="2"/>
  <c r="E8" i="2"/>
  <c r="I13" i="2"/>
  <c r="H13" i="2"/>
  <c r="G13" i="2"/>
  <c r="F13" i="2"/>
  <c r="E13" i="2"/>
  <c r="I15" i="2"/>
  <c r="H15" i="2"/>
  <c r="G15" i="2"/>
  <c r="F15" i="2"/>
  <c r="E15" i="2"/>
  <c r="I17" i="2"/>
  <c r="H17" i="2"/>
  <c r="G17" i="2"/>
  <c r="F17" i="2"/>
  <c r="E17" i="2"/>
  <c r="I19" i="2"/>
  <c r="H19" i="2"/>
  <c r="G19" i="2"/>
  <c r="F19" i="2"/>
  <c r="E19" i="2"/>
  <c r="I21" i="2"/>
  <c r="H21" i="2"/>
  <c r="G21" i="2"/>
  <c r="F21" i="2"/>
  <c r="E21" i="2"/>
  <c r="I23" i="2"/>
  <c r="H23" i="2"/>
  <c r="G23" i="2"/>
  <c r="F23" i="2"/>
  <c r="E23" i="2"/>
  <c r="I25" i="2"/>
  <c r="H25" i="2"/>
  <c r="G25" i="2"/>
  <c r="F25" i="2"/>
  <c r="E25" i="2"/>
  <c r="R28" i="2"/>
  <c r="Q28" i="2"/>
  <c r="P28" i="2"/>
  <c r="N28" i="2"/>
  <c r="O28" i="2"/>
  <c r="R32" i="2"/>
  <c r="Q32" i="2"/>
  <c r="P32" i="2"/>
  <c r="N32" i="2"/>
  <c r="O32" i="2"/>
  <c r="R36" i="2"/>
  <c r="Q36" i="2"/>
  <c r="P36" i="2"/>
  <c r="N36" i="2"/>
  <c r="O36" i="2"/>
  <c r="O268" i="1"/>
  <c r="Q268" i="1"/>
  <c r="P268" i="1"/>
  <c r="N268" i="1"/>
  <c r="O272" i="1"/>
  <c r="N272" i="1"/>
  <c r="P272" i="1"/>
  <c r="Q272" i="1"/>
  <c r="O276" i="1"/>
  <c r="N276" i="1"/>
  <c r="Q276" i="1"/>
  <c r="P276" i="1"/>
  <c r="O284" i="1"/>
  <c r="N284" i="1"/>
  <c r="Q284" i="1"/>
  <c r="P284" i="1"/>
  <c r="O288" i="1"/>
  <c r="N288" i="1"/>
  <c r="Q288" i="1"/>
  <c r="P288" i="1"/>
  <c r="O292" i="1"/>
  <c r="N292" i="1"/>
  <c r="Q292" i="1"/>
  <c r="P292" i="1"/>
  <c r="Q347" i="1"/>
  <c r="O347" i="1"/>
  <c r="M347" i="1"/>
  <c r="K347" i="1"/>
  <c r="H347" i="1"/>
  <c r="R40" i="2"/>
  <c r="Q40" i="2"/>
  <c r="P40" i="2"/>
  <c r="N40" i="2"/>
  <c r="O40" i="2"/>
  <c r="E272" i="1"/>
  <c r="H272" i="1"/>
  <c r="G272" i="1"/>
  <c r="F272" i="1"/>
  <c r="E276" i="1"/>
  <c r="H276" i="1"/>
  <c r="G276" i="1"/>
  <c r="F276" i="1"/>
  <c r="E284" i="1"/>
  <c r="G284" i="1"/>
  <c r="F284" i="1"/>
  <c r="H284" i="1"/>
  <c r="E288" i="1"/>
  <c r="H288" i="1"/>
  <c r="G288" i="1"/>
  <c r="F288" i="1"/>
  <c r="E292" i="1"/>
  <c r="H292" i="1"/>
  <c r="G292" i="1"/>
  <c r="F292" i="1"/>
  <c r="H299" i="1"/>
  <c r="Q299" i="1"/>
  <c r="O299" i="1"/>
  <c r="M299" i="1"/>
  <c r="K299" i="1"/>
  <c r="H300" i="1"/>
  <c r="Q300" i="1"/>
  <c r="K300" i="1"/>
  <c r="O300" i="1"/>
  <c r="M300" i="1"/>
  <c r="H301" i="1"/>
  <c r="Q301" i="1"/>
  <c r="O301" i="1"/>
  <c r="M301" i="1"/>
  <c r="K301" i="1"/>
  <c r="H302" i="1"/>
  <c r="Q302" i="1"/>
  <c r="O302" i="1"/>
  <c r="M302" i="1"/>
  <c r="K302" i="1"/>
  <c r="H303" i="1"/>
  <c r="Q303" i="1"/>
  <c r="O303" i="1"/>
  <c r="M303" i="1"/>
  <c r="K303" i="1"/>
  <c r="H304" i="1"/>
  <c r="Q304" i="1"/>
  <c r="O304" i="1"/>
  <c r="M304" i="1"/>
  <c r="K304" i="1"/>
  <c r="H305" i="1"/>
  <c r="Q305" i="1"/>
  <c r="M305" i="1"/>
  <c r="K305" i="1"/>
  <c r="O305" i="1"/>
  <c r="H306" i="1"/>
  <c r="Q306" i="1"/>
  <c r="O306" i="1"/>
  <c r="M306" i="1"/>
  <c r="K306" i="1"/>
  <c r="H307" i="1"/>
  <c r="Q307" i="1"/>
  <c r="O307" i="1"/>
  <c r="M307" i="1"/>
  <c r="K307" i="1"/>
  <c r="H308" i="1"/>
  <c r="Q308" i="1"/>
  <c r="K308" i="1"/>
  <c r="M308" i="1"/>
  <c r="O308" i="1"/>
  <c r="H309" i="1"/>
  <c r="Q309" i="1"/>
  <c r="O309" i="1"/>
  <c r="M309" i="1"/>
  <c r="K309" i="1"/>
  <c r="H310" i="1"/>
  <c r="Q310" i="1"/>
  <c r="O310" i="1"/>
  <c r="M310" i="1"/>
  <c r="K310" i="1"/>
  <c r="H331" i="1"/>
  <c r="Q331" i="1"/>
  <c r="K331" i="1"/>
  <c r="O331" i="1"/>
  <c r="M331" i="1"/>
  <c r="Q350" i="1"/>
  <c r="O350" i="1"/>
  <c r="M350" i="1"/>
  <c r="K350" i="1"/>
  <c r="H350" i="1"/>
  <c r="Q353" i="1"/>
  <c r="O353" i="1"/>
  <c r="M353" i="1"/>
  <c r="K353" i="1"/>
  <c r="H353" i="1"/>
  <c r="R8" i="2"/>
  <c r="Q8" i="2"/>
  <c r="P8" i="2"/>
  <c r="O8" i="2"/>
  <c r="N8" i="2"/>
  <c r="R13" i="2"/>
  <c r="Q13" i="2"/>
  <c r="P13" i="2"/>
  <c r="O13" i="2"/>
  <c r="N13" i="2"/>
  <c r="R15" i="2"/>
  <c r="Q15" i="2"/>
  <c r="P15" i="2"/>
  <c r="O15" i="2"/>
  <c r="N15" i="2"/>
  <c r="R17" i="2"/>
  <c r="Q17" i="2"/>
  <c r="P17" i="2"/>
  <c r="O17" i="2"/>
  <c r="N17" i="2"/>
  <c r="R19" i="2"/>
  <c r="Q19" i="2"/>
  <c r="P19" i="2"/>
  <c r="O19" i="2"/>
  <c r="N19" i="2"/>
  <c r="R21" i="2"/>
  <c r="Q21" i="2"/>
  <c r="P21" i="2"/>
  <c r="O21" i="2"/>
  <c r="N21" i="2"/>
  <c r="R23" i="2"/>
  <c r="Q23" i="2"/>
  <c r="P23" i="2"/>
  <c r="O23" i="2"/>
  <c r="N23" i="2"/>
  <c r="R25" i="2"/>
  <c r="Q25" i="2"/>
  <c r="P25" i="2"/>
  <c r="N25" i="2"/>
  <c r="O25" i="2"/>
  <c r="R29" i="2"/>
  <c r="Q29" i="2"/>
  <c r="P29" i="2"/>
  <c r="N29" i="2"/>
  <c r="O29" i="2"/>
  <c r="R33" i="2"/>
  <c r="Q33" i="2"/>
  <c r="P33" i="2"/>
  <c r="N33" i="2"/>
  <c r="O33" i="2"/>
  <c r="Q267" i="1"/>
  <c r="P267" i="1"/>
  <c r="N267" i="1"/>
  <c r="O267" i="1"/>
  <c r="Q271" i="1"/>
  <c r="P271" i="1"/>
  <c r="O271" i="1"/>
  <c r="N271" i="1"/>
  <c r="Q275" i="1"/>
  <c r="N275" i="1"/>
  <c r="P275" i="1"/>
  <c r="O275" i="1"/>
  <c r="Q283" i="1"/>
  <c r="P283" i="1"/>
  <c r="O283" i="1"/>
  <c r="N283" i="1"/>
  <c r="Q287" i="1"/>
  <c r="P287" i="1"/>
  <c r="N287" i="1"/>
  <c r="O287" i="1"/>
  <c r="Q291" i="1"/>
  <c r="P291" i="1"/>
  <c r="O291" i="1"/>
  <c r="N291" i="1"/>
  <c r="Q345" i="1"/>
  <c r="O345" i="1"/>
  <c r="M345" i="1"/>
  <c r="K345" i="1"/>
  <c r="H345" i="1"/>
  <c r="H335" i="1"/>
  <c r="Q335" i="1"/>
  <c r="O335" i="1"/>
  <c r="M335" i="1"/>
  <c r="K335" i="1"/>
  <c r="H336" i="1"/>
  <c r="Q336" i="1"/>
  <c r="O336" i="1"/>
  <c r="M336" i="1"/>
  <c r="K336" i="1"/>
  <c r="H337" i="1"/>
  <c r="Q337" i="1"/>
  <c r="O337" i="1"/>
  <c r="M337" i="1"/>
  <c r="K337" i="1"/>
  <c r="H338" i="1"/>
  <c r="Q338" i="1"/>
  <c r="M338" i="1"/>
  <c r="K338" i="1"/>
  <c r="O338" i="1"/>
  <c r="H339" i="1"/>
  <c r="Q339" i="1"/>
  <c r="O339" i="1"/>
  <c r="M339" i="1"/>
  <c r="K339" i="1"/>
  <c r="I26" i="2"/>
  <c r="H26" i="2"/>
  <c r="G26" i="2"/>
  <c r="E26" i="2"/>
  <c r="F26" i="2"/>
  <c r="I27" i="2"/>
  <c r="H27" i="2"/>
  <c r="G27" i="2"/>
  <c r="E27" i="2"/>
  <c r="F27" i="2"/>
  <c r="I28" i="2"/>
  <c r="H28" i="2"/>
  <c r="G28" i="2"/>
  <c r="E28" i="2"/>
  <c r="F28" i="2"/>
  <c r="I29" i="2"/>
  <c r="H29" i="2"/>
  <c r="G29" i="2"/>
  <c r="E29" i="2"/>
  <c r="F29" i="2"/>
  <c r="I30" i="2"/>
  <c r="H30" i="2"/>
  <c r="G30" i="2"/>
  <c r="E30" i="2"/>
  <c r="F30" i="2"/>
  <c r="I31" i="2"/>
  <c r="H31" i="2"/>
  <c r="G31" i="2"/>
  <c r="E31" i="2"/>
  <c r="F31" i="2"/>
  <c r="I32" i="2"/>
  <c r="H32" i="2"/>
  <c r="G32" i="2"/>
  <c r="E32" i="2"/>
  <c r="F32" i="2"/>
  <c r="I33" i="2"/>
  <c r="H33" i="2"/>
  <c r="G33" i="2"/>
  <c r="E33" i="2"/>
  <c r="F33" i="2"/>
  <c r="I34" i="2"/>
  <c r="H34" i="2"/>
  <c r="G34" i="2"/>
  <c r="E34" i="2"/>
  <c r="F34" i="2"/>
  <c r="I35" i="2"/>
  <c r="H35" i="2"/>
  <c r="G35" i="2"/>
  <c r="E35" i="2"/>
  <c r="F35" i="2"/>
  <c r="I36" i="2"/>
  <c r="H36" i="2"/>
  <c r="G36" i="2"/>
  <c r="E36" i="2"/>
  <c r="F36" i="2"/>
  <c r="I40" i="2"/>
  <c r="H40" i="2"/>
  <c r="G40" i="2"/>
  <c r="E40" i="2"/>
  <c r="F40" i="2"/>
  <c r="I41" i="2"/>
  <c r="H41" i="2"/>
  <c r="G41" i="2"/>
  <c r="E41" i="2"/>
  <c r="F41" i="2"/>
  <c r="R41" i="2"/>
  <c r="Q41" i="2"/>
  <c r="P41" i="2"/>
  <c r="N41" i="2"/>
  <c r="O41" i="2"/>
  <c r="I42" i="2"/>
  <c r="H42" i="2"/>
  <c r="G42" i="2"/>
  <c r="E42" i="2"/>
  <c r="F42" i="2"/>
  <c r="R42" i="2"/>
  <c r="Q42" i="2"/>
  <c r="P42" i="2"/>
  <c r="N42" i="2"/>
  <c r="O42" i="2"/>
  <c r="I46" i="2"/>
  <c r="H46" i="2"/>
  <c r="G46" i="2"/>
  <c r="E46" i="2"/>
  <c r="F46" i="2"/>
  <c r="R46" i="2"/>
  <c r="Q46" i="2"/>
  <c r="P46" i="2"/>
  <c r="N46" i="2"/>
  <c r="O46" i="2"/>
  <c r="I47" i="2"/>
  <c r="H47" i="2"/>
  <c r="G47" i="2"/>
  <c r="E47" i="2"/>
  <c r="F47" i="2"/>
  <c r="R47" i="2"/>
  <c r="Q47" i="2"/>
  <c r="P47" i="2"/>
  <c r="N47" i="2"/>
  <c r="O47" i="2"/>
  <c r="I48" i="2"/>
  <c r="H48" i="2"/>
  <c r="G48" i="2"/>
  <c r="E48" i="2"/>
  <c r="F48" i="2"/>
  <c r="R48" i="2"/>
  <c r="Q48" i="2"/>
  <c r="P48" i="2"/>
  <c r="N48" i="2"/>
  <c r="O48" i="2"/>
  <c r="I52" i="2"/>
  <c r="H52" i="2"/>
  <c r="G52" i="2"/>
  <c r="E52" i="2"/>
  <c r="F52" i="2"/>
  <c r="R52" i="2"/>
  <c r="Q52" i="2"/>
  <c r="P52" i="2"/>
  <c r="N52" i="2"/>
  <c r="O52" i="2"/>
  <c r="I53" i="2"/>
  <c r="H53" i="2"/>
  <c r="G53" i="2"/>
  <c r="E53" i="2"/>
  <c r="F53" i="2"/>
  <c r="R53" i="2"/>
  <c r="Q53" i="2"/>
  <c r="P53" i="2"/>
  <c r="N53" i="2"/>
  <c r="O53" i="2"/>
  <c r="I54" i="2"/>
  <c r="H54" i="2"/>
  <c r="G54" i="2"/>
  <c r="E54" i="2"/>
  <c r="F54" i="2"/>
  <c r="R54" i="2"/>
  <c r="Q54" i="2"/>
  <c r="P54" i="2"/>
  <c r="N54" i="2"/>
  <c r="O54" i="2"/>
  <c r="I55" i="2"/>
  <c r="H55" i="2"/>
  <c r="G55" i="2"/>
  <c r="E55" i="2"/>
  <c r="F55" i="2"/>
  <c r="R55" i="2"/>
  <c r="Q55" i="2"/>
  <c r="P55" i="2"/>
  <c r="N55" i="2"/>
  <c r="O55" i="2"/>
  <c r="I56" i="2"/>
  <c r="H56" i="2"/>
  <c r="G56" i="2"/>
  <c r="E56" i="2"/>
  <c r="F56" i="2"/>
  <c r="R56" i="2"/>
  <c r="Q56" i="2"/>
  <c r="P56" i="2"/>
  <c r="N56" i="2"/>
  <c r="O56" i="2"/>
  <c r="I57" i="2"/>
  <c r="H57" i="2"/>
  <c r="G57" i="2"/>
  <c r="E57" i="2"/>
  <c r="F57" i="2"/>
  <c r="R57" i="2"/>
  <c r="Q57" i="2"/>
  <c r="P57" i="2"/>
  <c r="N57" i="2"/>
  <c r="O57" i="2"/>
  <c r="I58" i="2"/>
  <c r="H58" i="2"/>
  <c r="G58" i="2"/>
  <c r="E58" i="2"/>
  <c r="F58" i="2"/>
  <c r="R58" i="2"/>
  <c r="Q58" i="2"/>
  <c r="P58" i="2"/>
  <c r="N58" i="2"/>
  <c r="O58" i="2"/>
  <c r="I59" i="2"/>
  <c r="H59" i="2"/>
  <c r="G59" i="2"/>
  <c r="E59" i="2"/>
  <c r="F59" i="2"/>
  <c r="R59" i="2"/>
  <c r="Q59" i="2"/>
  <c r="P59" i="2"/>
  <c r="N59" i="2"/>
  <c r="O59" i="2"/>
  <c r="I60" i="2"/>
  <c r="H60" i="2"/>
  <c r="G60" i="2"/>
  <c r="E60" i="2"/>
  <c r="F60" i="2"/>
  <c r="R60" i="2"/>
  <c r="Q60" i="2"/>
  <c r="P60" i="2"/>
  <c r="N60" i="2"/>
  <c r="O60" i="2"/>
  <c r="I61" i="2"/>
  <c r="H61" i="2"/>
  <c r="G61" i="2"/>
  <c r="E61" i="2"/>
  <c r="F61" i="2"/>
  <c r="R61" i="2"/>
  <c r="Q61" i="2"/>
  <c r="P61" i="2"/>
  <c r="N61" i="2"/>
  <c r="O61" i="2"/>
  <c r="I62" i="2"/>
  <c r="H62" i="2"/>
  <c r="G62" i="2"/>
  <c r="E62" i="2"/>
  <c r="F62" i="2"/>
  <c r="R62" i="2"/>
  <c r="Q62" i="2"/>
  <c r="P62" i="2"/>
  <c r="N62" i="2"/>
  <c r="O62" i="2"/>
  <c r="I63" i="2"/>
  <c r="H63" i="2"/>
  <c r="G63" i="2"/>
  <c r="E63" i="2"/>
  <c r="F63" i="2"/>
  <c r="R63" i="2"/>
  <c r="Q63" i="2"/>
  <c r="P63" i="2"/>
  <c r="N63" i="2"/>
  <c r="O63" i="2"/>
  <c r="I64" i="2"/>
  <c r="H64" i="2"/>
  <c r="G64" i="2"/>
  <c r="E64" i="2"/>
  <c r="F64" i="2"/>
  <c r="R64" i="2"/>
  <c r="Q64" i="2"/>
  <c r="P64" i="2"/>
  <c r="N64" i="2"/>
  <c r="O64" i="2"/>
  <c r="I65" i="2"/>
  <c r="H65" i="2"/>
  <c r="G65" i="2"/>
  <c r="E65" i="2"/>
  <c r="F65" i="2"/>
  <c r="R65" i="2"/>
  <c r="Q65" i="2"/>
  <c r="P65" i="2"/>
  <c r="N65" i="2"/>
  <c r="O65" i="2"/>
  <c r="I66" i="2"/>
  <c r="H66" i="2"/>
  <c r="G66" i="2"/>
  <c r="E66" i="2"/>
  <c r="F66" i="2"/>
  <c r="R66" i="2"/>
  <c r="Q66" i="2"/>
  <c r="P66" i="2"/>
  <c r="N66" i="2"/>
  <c r="O66" i="2"/>
  <c r="I67" i="2"/>
  <c r="H67" i="2"/>
  <c r="G67" i="2"/>
  <c r="E67" i="2"/>
  <c r="F67" i="2"/>
  <c r="R67" i="2"/>
  <c r="Q67" i="2"/>
  <c r="P67" i="2"/>
  <c r="N67" i="2"/>
  <c r="O67" i="2"/>
  <c r="I68" i="2"/>
  <c r="H68" i="2"/>
  <c r="G68" i="2"/>
  <c r="E68" i="2"/>
  <c r="F68" i="2"/>
  <c r="R68" i="2"/>
  <c r="Q68" i="2"/>
  <c r="P68" i="2"/>
  <c r="N68" i="2"/>
  <c r="O68" i="2"/>
  <c r="I69" i="2"/>
  <c r="H69" i="2"/>
  <c r="G69" i="2"/>
  <c r="E69" i="2"/>
  <c r="F69" i="2"/>
  <c r="R69" i="2"/>
  <c r="Q69" i="2"/>
  <c r="P69" i="2"/>
  <c r="N69" i="2"/>
  <c r="O69" i="2"/>
  <c r="I70" i="2"/>
  <c r="H70" i="2"/>
  <c r="G70" i="2"/>
  <c r="E70" i="2"/>
  <c r="F70" i="2"/>
  <c r="R70" i="2"/>
  <c r="Q70" i="2"/>
  <c r="P70" i="2"/>
  <c r="N70" i="2"/>
  <c r="O70" i="2"/>
  <c r="I71" i="2"/>
  <c r="H71" i="2"/>
  <c r="G71" i="2"/>
  <c r="E71" i="2"/>
  <c r="F71" i="2"/>
  <c r="R71" i="2"/>
  <c r="Q71" i="2"/>
  <c r="P71" i="2"/>
  <c r="N71" i="2"/>
  <c r="O71" i="2"/>
  <c r="I72" i="2"/>
  <c r="H72" i="2"/>
  <c r="G72" i="2"/>
  <c r="E72" i="2"/>
  <c r="F72" i="2"/>
  <c r="R72" i="2"/>
  <c r="Q72" i="2"/>
  <c r="P72" i="2"/>
  <c r="N72" i="2"/>
  <c r="O72" i="2"/>
  <c r="I73" i="2"/>
  <c r="H73" i="2"/>
  <c r="G73" i="2"/>
  <c r="E73" i="2"/>
  <c r="F73" i="2"/>
  <c r="R73" i="2"/>
  <c r="Q73" i="2"/>
  <c r="P73" i="2"/>
  <c r="N73" i="2"/>
  <c r="O73" i="2"/>
  <c r="I77" i="2"/>
  <c r="H77" i="2"/>
  <c r="G77" i="2"/>
  <c r="E77" i="2"/>
  <c r="F77" i="2"/>
  <c r="R77" i="2"/>
  <c r="Q77" i="2"/>
  <c r="P77" i="2"/>
  <c r="N77" i="2"/>
  <c r="O77" i="2"/>
  <c r="I78" i="2"/>
  <c r="H78" i="2"/>
  <c r="G78" i="2"/>
  <c r="E78" i="2"/>
  <c r="F78" i="2"/>
  <c r="R78" i="2"/>
  <c r="Q78" i="2"/>
  <c r="P78" i="2"/>
  <c r="N78" i="2"/>
  <c r="O78" i="2"/>
  <c r="I79" i="2"/>
  <c r="H79" i="2"/>
  <c r="G79" i="2"/>
  <c r="E79" i="2"/>
  <c r="F79" i="2"/>
  <c r="R79" i="2"/>
  <c r="Q79" i="2"/>
  <c r="P79" i="2"/>
  <c r="N79" i="2"/>
  <c r="O79" i="2"/>
  <c r="P200" i="1" l="1"/>
  <c r="O200" i="1"/>
  <c r="N200" i="1"/>
  <c r="Q200" i="1"/>
  <c r="Q197" i="1"/>
  <c r="P197" i="1"/>
  <c r="O197" i="1"/>
  <c r="N197" i="1"/>
  <c r="P192" i="1"/>
  <c r="O192" i="1"/>
  <c r="N192" i="1"/>
  <c r="Q192" i="1"/>
  <c r="N191" i="1"/>
  <c r="Q191" i="1"/>
  <c r="P191" i="1"/>
  <c r="O191" i="1"/>
  <c r="P184" i="1"/>
  <c r="O184" i="1"/>
  <c r="N184" i="1"/>
  <c r="Q184" i="1"/>
  <c r="P180" i="1"/>
  <c r="O180" i="1"/>
  <c r="N180" i="1"/>
  <c r="Q180" i="1"/>
  <c r="P176" i="1"/>
  <c r="O176" i="1"/>
  <c r="N176" i="1"/>
  <c r="Q176" i="1"/>
  <c r="Q193" i="1"/>
  <c r="P193" i="1"/>
  <c r="O193" i="1"/>
  <c r="N193" i="1"/>
  <c r="Q194" i="1"/>
  <c r="P194" i="1"/>
  <c r="O194" i="1"/>
  <c r="N194" i="1"/>
  <c r="N175" i="1"/>
  <c r="O175" i="1"/>
  <c r="Q175" i="1"/>
  <c r="P175" i="1"/>
  <c r="Q185" i="1"/>
  <c r="P185" i="1"/>
  <c r="O185" i="1"/>
  <c r="N185" i="1"/>
  <c r="Q181" i="1"/>
  <c r="P181" i="1"/>
  <c r="O181" i="1"/>
  <c r="N181" i="1"/>
  <c r="Q177" i="1"/>
  <c r="P177" i="1"/>
  <c r="O177" i="1"/>
  <c r="N177" i="1"/>
  <c r="N195" i="1"/>
  <c r="P195" i="1"/>
  <c r="Q195" i="1"/>
  <c r="O195" i="1"/>
  <c r="N183" i="1"/>
  <c r="Q183" i="1"/>
  <c r="P183" i="1"/>
  <c r="O183" i="1"/>
  <c r="N199" i="1"/>
  <c r="P199" i="1"/>
  <c r="Q199" i="1"/>
  <c r="O199" i="1"/>
  <c r="Q186" i="1"/>
  <c r="P186" i="1"/>
  <c r="O186" i="1"/>
  <c r="N186" i="1"/>
  <c r="N179" i="1"/>
  <c r="Q179" i="1"/>
  <c r="P179" i="1"/>
  <c r="O179" i="1"/>
  <c r="Q182" i="1"/>
  <c r="P182" i="1"/>
  <c r="O182" i="1"/>
  <c r="N182" i="1"/>
  <c r="Q178" i="1"/>
  <c r="P178" i="1"/>
  <c r="N178" i="1"/>
  <c r="O178" i="1"/>
  <c r="Q198" i="1"/>
  <c r="P198" i="1"/>
  <c r="N198" i="1"/>
  <c r="O198" i="1"/>
  <c r="P196" i="1"/>
  <c r="O196" i="1"/>
  <c r="N196" i="1"/>
  <c r="Q196" i="1"/>
  <c r="H124" i="1"/>
  <c r="F124" i="1"/>
  <c r="H121" i="1"/>
  <c r="F121" i="1"/>
  <c r="Q155" i="1"/>
  <c r="O155" i="1"/>
  <c r="Q152" i="1"/>
  <c r="O152" i="1"/>
  <c r="Q143" i="1"/>
  <c r="O143" i="1"/>
  <c r="Q128" i="1"/>
  <c r="O128" i="1"/>
  <c r="F184" i="1"/>
  <c r="E184" i="1"/>
  <c r="H184" i="1"/>
  <c r="G184" i="1"/>
  <c r="Q124" i="1"/>
  <c r="O124" i="1"/>
  <c r="F180" i="1"/>
  <c r="E180" i="1"/>
  <c r="G180" i="1"/>
  <c r="H180" i="1"/>
  <c r="Q120" i="1"/>
  <c r="O120" i="1"/>
  <c r="H156" i="1"/>
  <c r="F156" i="1"/>
  <c r="H152" i="1"/>
  <c r="F152" i="1"/>
  <c r="H148" i="1"/>
  <c r="F148" i="1"/>
  <c r="Q146" i="1"/>
  <c r="O146" i="1"/>
  <c r="H144" i="1"/>
  <c r="F144" i="1"/>
  <c r="H138" i="1"/>
  <c r="F138" i="1"/>
  <c r="Q137" i="1"/>
  <c r="O137" i="1"/>
  <c r="H137" i="1"/>
  <c r="F137" i="1"/>
  <c r="H27" i="1"/>
  <c r="G27" i="1"/>
  <c r="F27" i="1"/>
  <c r="E27" i="1"/>
  <c r="I27" i="1"/>
  <c r="L139" i="1"/>
  <c r="H120" i="1"/>
  <c r="F120" i="1"/>
  <c r="H175" i="1"/>
  <c r="G175" i="1"/>
  <c r="F175" i="1"/>
  <c r="E175" i="1"/>
  <c r="H129" i="1"/>
  <c r="F129" i="1"/>
  <c r="H127" i="1"/>
  <c r="F127" i="1"/>
  <c r="H125" i="1"/>
  <c r="F125" i="1"/>
  <c r="Q121" i="1"/>
  <c r="O121" i="1"/>
  <c r="O170" i="1"/>
  <c r="Q170" i="1"/>
  <c r="H165" i="1"/>
  <c r="F165" i="1"/>
  <c r="Q164" i="1"/>
  <c r="O164" i="1"/>
  <c r="H164" i="1"/>
  <c r="F164" i="1"/>
  <c r="O163" i="1"/>
  <c r="Q163" i="1"/>
  <c r="N171" i="1"/>
  <c r="M171" i="1"/>
  <c r="Q115" i="1"/>
  <c r="P115" i="1"/>
  <c r="O115" i="1"/>
  <c r="N115" i="1"/>
  <c r="R115" i="1"/>
  <c r="B171" i="1"/>
  <c r="F176" i="1"/>
  <c r="E176" i="1"/>
  <c r="H176" i="1"/>
  <c r="G176" i="1"/>
  <c r="Q151" i="1"/>
  <c r="O151" i="1"/>
  <c r="Q129" i="1"/>
  <c r="O129" i="1"/>
  <c r="H185" i="1"/>
  <c r="G185" i="1"/>
  <c r="F185" i="1"/>
  <c r="E185" i="1"/>
  <c r="Q125" i="1"/>
  <c r="O125" i="1"/>
  <c r="H181" i="1"/>
  <c r="G181" i="1"/>
  <c r="F181" i="1"/>
  <c r="E181" i="1"/>
  <c r="H177" i="1"/>
  <c r="G177" i="1"/>
  <c r="F177" i="1"/>
  <c r="E177" i="1"/>
  <c r="H167" i="1"/>
  <c r="F167" i="1"/>
  <c r="O165" i="1"/>
  <c r="Q165" i="1"/>
  <c r="H161" i="1"/>
  <c r="F161" i="1"/>
  <c r="H153" i="1"/>
  <c r="F153" i="1"/>
  <c r="F149" i="1"/>
  <c r="H149" i="1"/>
  <c r="H145" i="1"/>
  <c r="F145" i="1"/>
  <c r="H140" i="1"/>
  <c r="F140" i="1"/>
  <c r="N139" i="1"/>
  <c r="M139" i="1"/>
  <c r="R83" i="1"/>
  <c r="Q83" i="1"/>
  <c r="P83" i="1"/>
  <c r="O83" i="1"/>
  <c r="N83" i="1"/>
  <c r="E139" i="1"/>
  <c r="D139" i="1"/>
  <c r="I83" i="1"/>
  <c r="H83" i="1"/>
  <c r="G83" i="1"/>
  <c r="F83" i="1"/>
  <c r="E83" i="1"/>
  <c r="Q27" i="1"/>
  <c r="R27" i="1"/>
  <c r="P27" i="1"/>
  <c r="O27" i="1"/>
  <c r="N27" i="1"/>
  <c r="Q162" i="1"/>
  <c r="O162" i="1"/>
  <c r="Q154" i="1"/>
  <c r="O154" i="1"/>
  <c r="P45" i="1"/>
  <c r="N45" i="1"/>
  <c r="R45" i="1"/>
  <c r="Q45" i="1"/>
  <c r="O45" i="1"/>
  <c r="F130" i="1"/>
  <c r="H130" i="1"/>
  <c r="H182" i="1"/>
  <c r="G182" i="1"/>
  <c r="F182" i="1"/>
  <c r="E182" i="1"/>
  <c r="H178" i="1"/>
  <c r="G178" i="1"/>
  <c r="F178" i="1"/>
  <c r="E178" i="1"/>
  <c r="H166" i="1"/>
  <c r="F166" i="1"/>
  <c r="H163" i="1"/>
  <c r="F163" i="1"/>
  <c r="Q153" i="1"/>
  <c r="O153" i="1"/>
  <c r="Q149" i="1"/>
  <c r="O149" i="1"/>
  <c r="Q148" i="1"/>
  <c r="O148" i="1"/>
  <c r="Q145" i="1"/>
  <c r="O145" i="1"/>
  <c r="Q138" i="1"/>
  <c r="O138" i="1"/>
  <c r="Q161" i="1"/>
  <c r="O161" i="1"/>
  <c r="Q147" i="1"/>
  <c r="O147" i="1"/>
  <c r="H186" i="1"/>
  <c r="G186" i="1"/>
  <c r="F186" i="1"/>
  <c r="E186" i="1"/>
  <c r="Q126" i="1"/>
  <c r="O126" i="1"/>
  <c r="F126" i="1"/>
  <c r="H126" i="1"/>
  <c r="Q122" i="1"/>
  <c r="O122" i="1"/>
  <c r="F122" i="1"/>
  <c r="H122" i="1"/>
  <c r="H170" i="1"/>
  <c r="F170" i="1"/>
  <c r="Q166" i="1"/>
  <c r="O166" i="1"/>
  <c r="E171" i="1"/>
  <c r="H115" i="1"/>
  <c r="D171" i="1"/>
  <c r="G115" i="1"/>
  <c r="F115" i="1"/>
  <c r="E115" i="1"/>
  <c r="I115" i="1"/>
  <c r="Q156" i="1"/>
  <c r="O156" i="1"/>
  <c r="H154" i="1"/>
  <c r="F154" i="1"/>
  <c r="H150" i="1"/>
  <c r="F150" i="1"/>
  <c r="H146" i="1"/>
  <c r="F146" i="1"/>
  <c r="H142" i="1"/>
  <c r="F142" i="1"/>
  <c r="Q141" i="1"/>
  <c r="O141" i="1"/>
  <c r="F141" i="1"/>
  <c r="H141" i="1"/>
  <c r="F135" i="1"/>
  <c r="H135" i="1"/>
  <c r="H128" i="1"/>
  <c r="F128" i="1"/>
  <c r="H162" i="1"/>
  <c r="F162" i="1"/>
  <c r="Q144" i="1"/>
  <c r="O144" i="1"/>
  <c r="Q130" i="1"/>
  <c r="O130" i="1"/>
  <c r="H123" i="1"/>
  <c r="F123" i="1"/>
  <c r="Q168" i="1"/>
  <c r="O168" i="1"/>
  <c r="H168" i="1"/>
  <c r="F168" i="1"/>
  <c r="Q167" i="1"/>
  <c r="O167" i="1"/>
  <c r="Q150" i="1"/>
  <c r="O150" i="1"/>
  <c r="Q142" i="1"/>
  <c r="O142" i="1"/>
  <c r="Q140" i="1"/>
  <c r="O140" i="1"/>
  <c r="Q136" i="1"/>
  <c r="O136" i="1"/>
  <c r="Q135" i="1"/>
  <c r="O135" i="1"/>
  <c r="E59" i="1"/>
  <c r="G59" i="1"/>
  <c r="I59" i="1"/>
  <c r="H59" i="1"/>
  <c r="F59" i="1"/>
  <c r="G45" i="1"/>
  <c r="E45" i="1"/>
  <c r="I45" i="1"/>
  <c r="H45" i="1"/>
  <c r="F45" i="1"/>
  <c r="H119" i="1"/>
  <c r="F119" i="1"/>
  <c r="Q127" i="1"/>
  <c r="O127" i="1"/>
  <c r="H183" i="1"/>
  <c r="F183" i="1"/>
  <c r="E183" i="1"/>
  <c r="G183" i="1"/>
  <c r="Q123" i="1"/>
  <c r="O123" i="1"/>
  <c r="H179" i="1"/>
  <c r="G179" i="1"/>
  <c r="F179" i="1"/>
  <c r="E179" i="1"/>
  <c r="Q169" i="1"/>
  <c r="O169" i="1"/>
  <c r="H169" i="1"/>
  <c r="F169" i="1"/>
  <c r="K171" i="1"/>
  <c r="H155" i="1"/>
  <c r="F155" i="1"/>
  <c r="F151" i="1"/>
  <c r="H151" i="1"/>
  <c r="H147" i="1"/>
  <c r="F147" i="1"/>
  <c r="F143" i="1"/>
  <c r="H143" i="1"/>
  <c r="N157" i="1"/>
  <c r="M157" i="1"/>
  <c r="R101" i="1"/>
  <c r="Q101" i="1"/>
  <c r="P101" i="1"/>
  <c r="O101" i="1"/>
  <c r="N101" i="1"/>
  <c r="E157" i="1"/>
  <c r="D157" i="1"/>
  <c r="I101" i="1"/>
  <c r="H101" i="1"/>
  <c r="G101" i="1"/>
  <c r="F101" i="1"/>
  <c r="E101" i="1"/>
  <c r="H136" i="1"/>
  <c r="F136" i="1"/>
  <c r="L171" i="1"/>
  <c r="O119" i="1"/>
  <c r="Q119" i="1"/>
  <c r="C171" i="1"/>
  <c r="N59" i="1"/>
  <c r="Q59" i="1"/>
  <c r="R59" i="1"/>
  <c r="P59" i="1"/>
  <c r="O59" i="1"/>
  <c r="L157" i="1"/>
  <c r="Q201" i="1" l="1"/>
  <c r="P201" i="1"/>
  <c r="O201" i="1"/>
  <c r="N201" i="1"/>
  <c r="Q171" i="1"/>
  <c r="O171" i="1"/>
  <c r="H171" i="1"/>
  <c r="F171" i="1"/>
  <c r="Q139" i="1"/>
  <c r="O139" i="1"/>
  <c r="Q157" i="1"/>
  <c r="O157" i="1"/>
  <c r="H139" i="1"/>
  <c r="F139" i="1"/>
  <c r="F157" i="1"/>
  <c r="H157" i="1"/>
</calcChain>
</file>

<file path=xl/sharedStrings.xml><?xml version="1.0" encoding="utf-8"?>
<sst xmlns="http://schemas.openxmlformats.org/spreadsheetml/2006/main" count="608" uniqueCount="111">
  <si>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</si>
  <si>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</si>
  <si>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</si>
  <si>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</si>
  <si>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var 22/21</t>
  </si>
  <si>
    <t>var 22/19</t>
  </si>
  <si>
    <t>dif 22-21</t>
  </si>
  <si>
    <t>dif 22-19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</si>
  <si>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</si>
  <si>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</si>
  <si>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</si>
  <si>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</si>
  <si>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</si>
  <si>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</si>
  <si>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</si>
  <si>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</si>
  <si>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</si>
  <si>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</si>
  <si>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</si>
  <si>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</si>
  <si>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</si>
  <si>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</si>
  <si>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</si>
  <si>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</si>
  <si>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</si>
  <si>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</si>
  <si>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</si>
  <si>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</si>
  <si>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</si>
  <si>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</si>
  <si>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</si>
  <si>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</si>
  <si>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Gran Bretaña</t>
  </si>
  <si>
    <t>Francia</t>
  </si>
  <si>
    <t>Holanda</t>
  </si>
  <si>
    <t>Bélgica</t>
  </si>
  <si>
    <t>Irlanda</t>
  </si>
  <si>
    <t>Italia</t>
  </si>
  <si>
    <t>Noruega</t>
  </si>
  <si>
    <t>Suecia</t>
  </si>
  <si>
    <t>Suiza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</si>
  <si>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</si>
  <si>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</si>
  <si>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</si>
  <si>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</si>
  <si>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</si>
  <si>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</si>
  <si>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</si>
  <si>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</si>
  <si>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</si>
  <si>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</si>
  <si>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</si>
  <si>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</si>
  <si>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</si>
  <si>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</si>
  <si>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según lugar de residencia</t>
  </si>
  <si>
    <t>Pernoctaciones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</si>
  <si>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</si>
  <si>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</si>
  <si>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</si>
  <si>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</si>
  <si>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</si>
  <si>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</si>
  <si>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</si>
  <si>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</si>
  <si>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</si>
  <si>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</si>
  <si>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</si>
  <si>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</si>
  <si>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</si>
  <si>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</si>
  <si>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</si>
  <si>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</si>
  <si>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</si>
  <si>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</si>
  <si>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</si>
  <si>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</si>
  <si>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</si>
  <si>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</si>
  <si>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</si>
  <si>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</si>
  <si>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</si>
  <si>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</si>
  <si>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</si>
  <si>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</si>
  <si>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cuota 2022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</si>
  <si>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</si>
  <si>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</si>
  <si>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</si>
  <si>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</si>
  <si>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</si>
  <si>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</si>
  <si>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</si>
  <si>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</si>
  <si>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</si>
  <si>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</si>
  <si>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</si>
  <si>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Luxemburgo</t>
  </si>
  <si>
    <t>Polonia</t>
  </si>
  <si>
    <t>Portugal</t>
  </si>
  <si>
    <t>Federación Rusa</t>
  </si>
  <si>
    <t>República Checa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</si>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</sst>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3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0" fillId="2" borderId="7" xfId="0" applyFill="1" applyBorder="1"/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9" fontId="0" fillId="0" borderId="0" xfId="1" applyFont="1"/>
    <xf numFmtId="164" fontId="0" fillId="0" borderId="0" xfId="1" applyNumberFormat="1" applyFont="1"/>
    <xf numFmtId="164" fontId="7" fillId="4" borderId="15" xfId="1" applyNumberFormat="1" applyFont="1" applyFill="1" applyBorder="1"/>
    <xf numFmtId="1" fontId="0" fillId="0" borderId="0" xfId="0" applyNumberForma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3" fontId="0" fillId="0" borderId="18" xfId="0" applyNumberFormat="1" applyBorder="1"/>
    <xf numFmtId="164" fontId="0" fillId="0" borderId="18" xfId="1" applyNumberFormat="1" applyFon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0" fontId="0" fillId="0" borderId="23" xfId="0" applyBorder="1" applyAlignment="1">
      <alignment horizontal="left" indent="1"/>
    </xf>
    <xf numFmtId="0" fontId="0" fillId="0" borderId="38" xfId="0" applyBorder="1" applyAlignment="1">
      <alignment horizontal="left" indent="1"/>
    </xf>
    <xf numFmtId="3" fontId="0" fillId="0" borderId="38" xfId="0" applyNumberFormat="1" applyBorder="1"/>
    <xf numFmtId="164" fontId="0" fillId="0" borderId="38" xfId="1" applyNumberFormat="1" applyFont="1" applyBorder="1"/>
    <xf numFmtId="0" fontId="0" fillId="0" borderId="39" xfId="0" applyBorder="1" applyAlignment="1">
      <alignment horizontal="left" indent="1"/>
    </xf>
    <xf numFmtId="3" fontId="0" fillId="0" borderId="39" xfId="0" applyNumberFormat="1" applyBorder="1"/>
    <xf numFmtId="164" fontId="0" fillId="0" borderId="39" xfId="1" applyNumberFormat="1" applyFont="1" applyBorder="1"/>
    <xf numFmtId="164" fontId="0" fillId="6" borderId="40" xfId="1" applyNumberFormat="1" applyFont="1" applyFill="1" applyBorder="1"/>
    <xf numFmtId="164" fontId="0" fillId="6" borderId="0" xfId="1" applyNumberFormat="1" applyFont="1" applyFill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/>
    <xf numFmtId="0" fontId="0" fillId="7" borderId="0" xfId="0" applyFill="1"/>
    <xf numFmtId="0" fontId="12" fillId="0" borderId="43" xfId="0" applyFont="1" applyBorder="1"/>
    <xf numFmtId="165" fontId="13" fillId="0" borderId="43" xfId="0" applyNumberFormat="1" applyFont="1" applyBorder="1" applyAlignment="1">
      <alignment horizontal="right"/>
    </xf>
    <xf numFmtId="2" fontId="13" fillId="7" borderId="0" xfId="0" applyNumberFormat="1" applyFont="1" applyFill="1" applyAlignment="1">
      <alignment horizontal="center"/>
    </xf>
    <xf numFmtId="2" fontId="0" fillId="0" borderId="0" xfId="0" applyNumberFormat="1"/>
    <xf numFmtId="0" fontId="13" fillId="0" borderId="46" xfId="0" applyFont="1" applyBorder="1" applyAlignment="1">
      <alignment horizontal="left" indent="1"/>
    </xf>
    <xf numFmtId="165" fontId="13" fillId="0" borderId="46" xfId="0" applyNumberFormat="1" applyFont="1" applyBorder="1" applyAlignment="1">
      <alignment horizontal="right"/>
    </xf>
    <xf numFmtId="0" fontId="0" fillId="0" borderId="49" xfId="0" applyBorder="1" applyAlignment="1">
      <alignment horizontal="left" indent="2"/>
    </xf>
    <xf numFmtId="165" fontId="0" fillId="0" borderId="49" xfId="0" applyNumberFormat="1" applyBorder="1" applyAlignment="1">
      <alignment horizontal="right"/>
    </xf>
    <xf numFmtId="2" fontId="0" fillId="7" borderId="0" xfId="0" applyNumberFormat="1" applyFill="1" applyAlignment="1">
      <alignment horizontal="center"/>
    </xf>
    <xf numFmtId="165" fontId="0" fillId="0" borderId="19" xfId="0" applyNumberFormat="1" applyBorder="1" applyAlignment="1">
      <alignment horizontal="right"/>
    </xf>
    <xf numFmtId="0" fontId="0" fillId="0" borderId="54" xfId="0" applyBorder="1" applyAlignment="1">
      <alignment horizontal="left" indent="2"/>
    </xf>
    <xf numFmtId="165" fontId="0" fillId="0" borderId="54" xfId="0" applyNumberFormat="1" applyBorder="1" applyAlignment="1">
      <alignment horizontal="right"/>
    </xf>
    <xf numFmtId="0" fontId="13" fillId="0" borderId="57" xfId="0" applyFont="1" applyBorder="1" applyAlignment="1">
      <alignment horizontal="left" indent="1"/>
    </xf>
    <xf numFmtId="165" fontId="13" fillId="0" borderId="57" xfId="0" applyNumberFormat="1" applyFont="1" applyBorder="1" applyAlignment="1">
      <alignment horizontal="right"/>
    </xf>
    <xf numFmtId="165" fontId="0" fillId="0" borderId="58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0" fillId="0" borderId="64" xfId="0" applyNumberFormat="1" applyBorder="1" applyAlignment="1">
      <alignment horizontal="right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165" fontId="0" fillId="0" borderId="64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0" fontId="0" fillId="0" borderId="68" xfId="0" applyBorder="1"/>
    <xf numFmtId="2" fontId="0" fillId="0" borderId="68" xfId="0" applyNumberFormat="1" applyBorder="1" applyAlignment="1">
      <alignment horizontal="right"/>
    </xf>
    <xf numFmtId="2" fontId="0" fillId="0" borderId="68" xfId="0" applyNumberFormat="1" applyBorder="1" applyAlignment="1">
      <alignment horizontal="center"/>
    </xf>
    <xf numFmtId="0" fontId="0" fillId="0" borderId="61" xfId="0" applyBorder="1"/>
    <xf numFmtId="2" fontId="0" fillId="0" borderId="61" xfId="0" applyNumberFormat="1" applyBorder="1" applyAlignment="1">
      <alignment horizontal="right"/>
    </xf>
    <xf numFmtId="2" fontId="0" fillId="0" borderId="61" xfId="0" applyNumberFormat="1" applyBorder="1" applyAlignment="1">
      <alignment horizontal="center"/>
    </xf>
    <xf numFmtId="0" fontId="0" fillId="0" borderId="69" xfId="0" applyBorder="1"/>
    <xf numFmtId="2" fontId="0" fillId="0" borderId="69" xfId="0" applyNumberFormat="1" applyBorder="1" applyAlignment="1">
      <alignment horizontal="center"/>
    </xf>
    <xf numFmtId="0" fontId="0" fillId="0" borderId="64" xfId="0" applyBorder="1"/>
    <xf numFmtId="2" fontId="0" fillId="0" borderId="64" xfId="0" applyNumberFormat="1" applyBorder="1" applyAlignment="1">
      <alignment horizontal="right"/>
    </xf>
    <xf numFmtId="2" fontId="0" fillId="0" borderId="64" xfId="0" applyNumberForma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0" xfId="0" applyFont="1" applyBorder="1"/>
    <xf numFmtId="164" fontId="15" fillId="0" borderId="70" xfId="1" applyNumberFormat="1" applyFont="1" applyBorder="1"/>
    <xf numFmtId="166" fontId="15" fillId="0" borderId="70" xfId="0" applyNumberFormat="1" applyFont="1" applyBorder="1"/>
    <xf numFmtId="166" fontId="15" fillId="8" borderId="0" xfId="0" applyNumberFormat="1" applyFont="1" applyFill="1" applyAlignment="1">
      <alignment horizontal="center"/>
    </xf>
    <xf numFmtId="0" fontId="15" fillId="0" borderId="73" xfId="0" applyFont="1" applyBorder="1" applyAlignment="1">
      <alignment horizontal="left" indent="1"/>
    </xf>
    <xf numFmtId="164" fontId="15" fillId="0" borderId="73" xfId="1" applyNumberFormat="1" applyFont="1" applyBorder="1"/>
    <xf numFmtId="166" fontId="15" fillId="0" borderId="73" xfId="0" applyNumberFormat="1" applyFont="1" applyBorder="1"/>
    <xf numFmtId="0" fontId="0" fillId="0" borderId="76" xfId="0" applyBorder="1" applyAlignment="1">
      <alignment horizontal="left" indent="2"/>
    </xf>
    <xf numFmtId="164" fontId="0" fillId="0" borderId="76" xfId="1" applyNumberFormat="1" applyFont="1" applyBorder="1"/>
    <xf numFmtId="166" fontId="0" fillId="0" borderId="76" xfId="0" applyNumberFormat="1" applyBorder="1"/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0" fontId="0" fillId="0" borderId="79" xfId="0" applyBorder="1" applyAlignment="1">
      <alignment horizontal="left" indent="2"/>
    </xf>
    <xf numFmtId="164" fontId="0" fillId="0" borderId="79" xfId="1" applyNumberFormat="1" applyFont="1" applyBorder="1"/>
    <xf numFmtId="166" fontId="0" fillId="0" borderId="79" xfId="0" applyNumberFormat="1" applyBorder="1"/>
    <xf numFmtId="166" fontId="0" fillId="0" borderId="22" xfId="0" applyNumberFormat="1" applyBorder="1"/>
    <xf numFmtId="0" fontId="0" fillId="2" borderId="33" xfId="0" applyFill="1" applyBorder="1" applyAlignment="1">
      <alignment horizontal="center" vertical="center" wrapText="1"/>
    </xf>
    <xf numFmtId="164" fontId="15" fillId="0" borderId="70" xfId="1" applyNumberFormat="1" applyFont="1" applyBorder="1" applyAlignment="1">
      <alignment horizontal="right"/>
    </xf>
    <xf numFmtId="0" fontId="0" fillId="0" borderId="76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6" xfId="0" applyFont="1" applyBorder="1"/>
    <xf numFmtId="167" fontId="17" fillId="0" borderId="86" xfId="0" applyNumberFormat="1" applyFont="1" applyBorder="1"/>
    <xf numFmtId="164" fontId="17" fillId="0" borderId="86" xfId="1" applyNumberFormat="1" applyFont="1" applyBorder="1"/>
    <xf numFmtId="164" fontId="17" fillId="10" borderId="0" xfId="1" applyNumberFormat="1" applyFont="1" applyFill="1"/>
    <xf numFmtId="0" fontId="18" fillId="0" borderId="87" xfId="0" applyFont="1" applyBorder="1" applyAlignment="1">
      <alignment horizontal="left" indent="1"/>
    </xf>
    <xf numFmtId="167" fontId="18" fillId="0" borderId="87" xfId="0" applyNumberFormat="1" applyFont="1" applyBorder="1"/>
    <xf numFmtId="164" fontId="18" fillId="0" borderId="87" xfId="1" applyNumberFormat="1" applyFont="1" applyBorder="1"/>
    <xf numFmtId="164" fontId="18" fillId="10" borderId="0" xfId="1" applyNumberFormat="1" applyFont="1" applyFill="1"/>
    <xf numFmtId="164" fontId="18" fillId="0" borderId="87" xfId="1" applyNumberFormat="1" applyFont="1" applyBorder="1" applyAlignment="1">
      <alignment horizontal="right"/>
    </xf>
    <xf numFmtId="3" fontId="18" fillId="0" borderId="87" xfId="0" applyNumberFormat="1" applyFont="1" applyBorder="1" applyAlignment="1">
      <alignment horizontal="right"/>
    </xf>
    <xf numFmtId="167" fontId="0" fillId="0" borderId="0" xfId="0" applyNumberFormat="1"/>
    <xf numFmtId="0" fontId="0" fillId="0" borderId="88" xfId="0" applyBorder="1" applyAlignment="1">
      <alignment horizontal="left" indent="2"/>
    </xf>
    <xf numFmtId="167" fontId="0" fillId="0" borderId="89" xfId="0" applyNumberFormat="1" applyBorder="1"/>
    <xf numFmtId="164" fontId="0" fillId="0" borderId="89" xfId="1" applyNumberFormat="1" applyFont="1" applyBorder="1"/>
    <xf numFmtId="164" fontId="0" fillId="10" borderId="0" xfId="1" applyNumberFormat="1" applyFont="1" applyFill="1"/>
    <xf numFmtId="164" fontId="0" fillId="0" borderId="88" xfId="1" applyNumberFormat="1" applyFont="1" applyBorder="1" applyAlignment="1">
      <alignment horizontal="right"/>
    </xf>
    <xf numFmtId="3" fontId="0" fillId="0" borderId="88" xfId="0" applyNumberForma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1" xfId="0" applyBorder="1" applyAlignment="1">
      <alignment horizontal="left" indent="2"/>
    </xf>
    <xf numFmtId="0" fontId="0" fillId="0" borderId="92" xfId="0" applyBorder="1" applyAlignment="1">
      <alignment horizontal="left" indent="2"/>
    </xf>
    <xf numFmtId="167" fontId="0" fillId="0" borderId="93" xfId="0" applyNumberFormat="1" applyBorder="1"/>
    <xf numFmtId="164" fontId="0" fillId="0" borderId="93" xfId="1" applyNumberFormat="1" applyFont="1" applyBorder="1"/>
    <xf numFmtId="164" fontId="0" fillId="0" borderId="93" xfId="1" applyNumberFormat="1" applyFont="1" applyBorder="1" applyAlignment="1">
      <alignment horizontal="right"/>
    </xf>
    <xf numFmtId="3" fontId="0" fillId="0" borderId="93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6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0" fontId="0" fillId="2" borderId="94" xfId="0" applyFill="1" applyBorder="1" applyAlignment="1">
      <alignment vertical="center" wrapText="1"/>
    </xf>
    <xf numFmtId="168" fontId="17" fillId="0" borderId="86" xfId="0" applyNumberFormat="1" applyFont="1" applyBorder="1"/>
    <xf numFmtId="164" fontId="17" fillId="0" borderId="95" xfId="1" applyNumberFormat="1" applyFont="1" applyBorder="1" applyAlignment="1"/>
    <xf numFmtId="169" fontId="17" fillId="0" borderId="86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7" xfId="0" applyNumberFormat="1" applyFont="1" applyBorder="1"/>
    <xf numFmtId="164" fontId="18" fillId="0" borderId="97" xfId="1" applyNumberFormat="1" applyFont="1" applyBorder="1" applyAlignment="1"/>
    <xf numFmtId="169" fontId="18" fillId="0" borderId="87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89" xfId="0" applyNumberFormat="1" applyBorder="1"/>
    <xf numFmtId="164" fontId="0" fillId="0" borderId="99" xfId="1" applyNumberFormat="1" applyFont="1" applyBorder="1" applyAlignment="1"/>
    <xf numFmtId="169" fontId="0" fillId="0" borderId="88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1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4" fontId="0" fillId="0" borderId="103" xfId="1" applyNumberFormat="1" applyFont="1" applyBorder="1" applyAlignment="1"/>
    <xf numFmtId="169" fontId="0" fillId="0" borderId="91" xfId="0" applyNumberFormat="1" applyBorder="1" applyAlignment="1">
      <alignment horizontal="right" indent="1"/>
    </xf>
    <xf numFmtId="168" fontId="0" fillId="0" borderId="93" xfId="0" applyNumberFormat="1" applyBorder="1"/>
    <xf numFmtId="164" fontId="0" fillId="0" borderId="105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7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4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0" fontId="0" fillId="2" borderId="8" xfId="0" applyFill="1" applyBorder="1" applyAlignment="1">
      <alignment vertical="center" wrapText="1"/>
    </xf>
    <xf numFmtId="164" fontId="17" fillId="0" borderId="95" xfId="1" applyNumberFormat="1" applyFont="1" applyBorder="1" applyAlignment="1">
      <alignment horizontal="right"/>
    </xf>
    <xf numFmtId="169" fontId="17" fillId="0" borderId="86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7" xfId="1" applyNumberFormat="1" applyFont="1" applyBorder="1" applyAlignment="1">
      <alignment horizontal="right"/>
    </xf>
    <xf numFmtId="164" fontId="0" fillId="0" borderId="109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6" xfId="0" applyNumberFormat="1" applyFont="1" applyBorder="1"/>
    <xf numFmtId="169" fontId="18" fillId="0" borderId="87" xfId="0" applyNumberFormat="1" applyFont="1" applyBorder="1" applyAlignment="1">
      <alignment horizontal="right"/>
    </xf>
    <xf numFmtId="169" fontId="0" fillId="0" borderId="19" xfId="0" applyNumberFormat="1" applyBorder="1"/>
    <xf numFmtId="164" fontId="0" fillId="0" borderId="112" xfId="1" applyNumberFormat="1" applyFont="1" applyBorder="1" applyAlignment="1">
      <alignment horizontal="right"/>
    </xf>
    <xf numFmtId="169" fontId="0" fillId="0" borderId="32" xfId="0" applyNumberFormat="1" applyBorder="1"/>
    <xf numFmtId="0" fontId="0" fillId="10" borderId="114" xfId="0" applyFill="1" applyBorder="1"/>
    <xf numFmtId="169" fontId="0" fillId="0" borderId="32" xfId="0" applyNumberFormat="1" applyBorder="1" applyAlignment="1">
      <alignment horizontal="right" indent="1"/>
    </xf>
    <xf numFmtId="0" fontId="0" fillId="0" borderId="114" xfId="0" applyBorder="1"/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0" fontId="19" fillId="0" borderId="118" xfId="0" applyFont="1" applyBorder="1"/>
    <xf numFmtId="164" fontId="19" fillId="0" borderId="121" xfId="1" applyNumberFormat="1" applyFont="1" applyBorder="1" applyAlignment="1"/>
    <xf numFmtId="0" fontId="20" fillId="0" borderId="122" xfId="0" applyFont="1" applyBorder="1" applyAlignment="1">
      <alignment horizontal="left" indent="1"/>
    </xf>
    <xf numFmtId="164" fontId="20" fillId="0" borderId="125" xfId="1" applyNumberFormat="1" applyFont="1" applyBorder="1" applyAlignment="1"/>
    <xf numFmtId="0" fontId="0" fillId="0" borderId="31" xfId="0" applyBorder="1" applyAlignment="1">
      <alignment horizontal="left" indent="2"/>
    </xf>
    <xf numFmtId="164" fontId="0" fillId="0" borderId="128" xfId="1" applyNumberFormat="1" applyFont="1" applyBorder="1" applyAlignment="1"/>
    <xf numFmtId="164" fontId="0" fillId="0" borderId="129" xfId="1" applyNumberFormat="1" applyFont="1" applyBorder="1" applyAlignment="1"/>
    <xf numFmtId="0" fontId="0" fillId="0" borderId="23" xfId="0" applyBorder="1" applyAlignment="1">
      <alignment horizontal="left" indent="2"/>
    </xf>
    <xf numFmtId="164" fontId="0" fillId="0" borderId="132" xfId="1" applyNumberFormat="1" applyFont="1" applyBorder="1" applyAlignment="1"/>
    <xf numFmtId="0" fontId="20" fillId="0" borderId="133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34" xfId="1" applyNumberFormat="1" applyFont="1" applyBorder="1" applyAlignment="1"/>
    <xf numFmtId="0" fontId="0" fillId="13" borderId="0" xfId="0" applyFill="1" applyAlignment="1">
      <alignment horizontal="center"/>
    </xf>
    <xf numFmtId="0" fontId="0" fillId="2" borderId="12" xfId="0" applyFill="1" applyBorder="1" applyAlignment="1">
      <alignment horizontal="right" vertical="center" wrapText="1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5" xfId="0" applyFont="1" applyBorder="1" applyAlignment="1">
      <alignment horizontal="left" indent="1"/>
    </xf>
    <xf numFmtId="3" fontId="21" fillId="0" borderId="135" xfId="0" applyNumberFormat="1" applyFont="1" applyBorder="1" applyAlignment="1">
      <alignment horizontal="right" vertical="center"/>
    </xf>
    <xf numFmtId="164" fontId="21" fillId="0" borderId="135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6" xfId="0" applyNumberFormat="1" applyFont="1" applyBorder="1" applyAlignment="1">
      <alignment horizontal="right"/>
    </xf>
    <xf numFmtId="3" fontId="24" fillId="0" borderId="137" xfId="0" applyNumberFormat="1" applyFont="1" applyBorder="1" applyAlignment="1">
      <alignment horizontal="right"/>
    </xf>
    <xf numFmtId="0" fontId="21" fillId="0" borderId="138" xfId="0" applyFont="1" applyBorder="1" applyAlignment="1">
      <alignment horizontal="left"/>
    </xf>
    <xf numFmtId="3" fontId="21" fillId="0" borderId="138" xfId="0" applyNumberFormat="1" applyFont="1" applyBorder="1" applyAlignment="1">
      <alignment horizontal="right" vertical="center"/>
    </xf>
    <xf numFmtId="164" fontId="21" fillId="0" borderId="138" xfId="1" applyNumberFormat="1" applyFont="1" applyBorder="1" applyAlignment="1">
      <alignment horizontal="right" vertical="center"/>
    </xf>
    <xf numFmtId="0" fontId="22" fillId="0" borderId="139" xfId="0" applyFont="1" applyBorder="1" applyAlignment="1">
      <alignment horizontal="left" indent="1"/>
    </xf>
    <xf numFmtId="3" fontId="22" fillId="0" borderId="139" xfId="0" applyNumberFormat="1" applyFont="1" applyBorder="1" applyAlignment="1">
      <alignment horizontal="right" vertical="center"/>
    </xf>
    <xf numFmtId="164" fontId="22" fillId="0" borderId="139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5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0" xfId="0" applyFont="1" applyBorder="1" applyAlignment="1">
      <alignment horizontal="left"/>
    </xf>
    <xf numFmtId="3" fontId="25" fillId="0" borderId="140" xfId="0" applyNumberFormat="1" applyFont="1" applyBorder="1" applyAlignment="1">
      <alignment horizontal="right" vertical="center"/>
    </xf>
    <xf numFmtId="164" fontId="25" fillId="0" borderId="140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6" fillId="0" borderId="142" xfId="0" applyFont="1" applyBorder="1" applyAlignment="1">
      <alignment horizontal="left" indent="1"/>
    </xf>
    <xf numFmtId="3" fontId="26" fillId="0" borderId="142" xfId="0" applyNumberFormat="1" applyFont="1" applyBorder="1" applyAlignment="1">
      <alignment horizontal="right" vertical="center"/>
    </xf>
    <xf numFmtId="164" fontId="26" fillId="0" borderId="142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12" borderId="0" xfId="0" applyFont="1" applyFill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19" fillId="0" borderId="119" xfId="0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164" fontId="19" fillId="0" borderId="119" xfId="1" applyNumberFormat="1" applyFont="1" applyBorder="1" applyAlignment="1">
      <alignment horizontal="center"/>
    </xf>
    <xf numFmtId="164" fontId="19" fillId="0" borderId="121" xfId="1" applyNumberFormat="1" applyFont="1" applyBorder="1" applyAlignment="1">
      <alignment horizontal="center"/>
    </xf>
    <xf numFmtId="3" fontId="19" fillId="0" borderId="119" xfId="1" applyNumberFormat="1" applyFont="1" applyBorder="1" applyAlignment="1">
      <alignment horizontal="center"/>
    </xf>
    <xf numFmtId="3" fontId="19" fillId="0" borderId="121" xfId="1" applyNumberFormat="1" applyFont="1" applyBorder="1" applyAlignment="1">
      <alignment horizontal="center"/>
    </xf>
    <xf numFmtId="3" fontId="0" fillId="0" borderId="112" xfId="1" applyNumberFormat="1" applyFont="1" applyBorder="1" applyAlignment="1">
      <alignment horizontal="center"/>
    </xf>
    <xf numFmtId="3" fontId="0" fillId="0" borderId="134" xfId="1" applyNumberFormat="1" applyFont="1" applyBorder="1" applyAlignment="1">
      <alignment horizontal="center"/>
    </xf>
    <xf numFmtId="164" fontId="0" fillId="0" borderId="112" xfId="1" applyNumberFormat="1" applyFont="1" applyBorder="1" applyAlignment="1">
      <alignment horizontal="center"/>
    </xf>
    <xf numFmtId="164" fontId="0" fillId="0" borderId="134" xfId="1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20" fillId="0" borderId="123" xfId="1" applyNumberFormat="1" applyFont="1" applyBorder="1" applyAlignment="1">
      <alignment horizontal="center"/>
    </xf>
    <xf numFmtId="3" fontId="20" fillId="0" borderId="125" xfId="1" applyNumberFormat="1" applyFont="1" applyBorder="1" applyAlignment="1">
      <alignment horizontal="center"/>
    </xf>
    <xf numFmtId="164" fontId="20" fillId="0" borderId="123" xfId="1" applyNumberFormat="1" applyFont="1" applyBorder="1" applyAlignment="1">
      <alignment horizontal="center"/>
    </xf>
    <xf numFmtId="164" fontId="20" fillId="0" borderId="125" xfId="1" applyNumberFormat="1" applyFont="1" applyBorder="1" applyAlignment="1">
      <alignment horizontal="center"/>
    </xf>
    <xf numFmtId="164" fontId="0" fillId="0" borderId="126" xfId="1" applyNumberFormat="1" applyFon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3" fontId="0" fillId="0" borderId="126" xfId="1" applyNumberFormat="1" applyFont="1" applyBorder="1" applyAlignment="1">
      <alignment horizontal="center"/>
    </xf>
    <xf numFmtId="3" fontId="0" fillId="0" borderId="128" xfId="1" applyNumberFormat="1" applyFont="1" applyBorder="1" applyAlignment="1">
      <alignment horizontal="center"/>
    </xf>
    <xf numFmtId="3" fontId="20" fillId="0" borderId="123" xfId="0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2" xfId="1" applyNumberFormat="1" applyFon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2" xfId="1" applyNumberFormat="1" applyFont="1" applyBorder="1" applyAlignment="1">
      <alignment horizontal="center"/>
    </xf>
    <xf numFmtId="3" fontId="0" fillId="0" borderId="126" xfId="0" applyNumberForma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1" fontId="0" fillId="0" borderId="52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" fontId="19" fillId="0" borderId="119" xfId="1" applyNumberFormat="1" applyFont="1" applyBorder="1" applyAlignment="1">
      <alignment horizontal="center"/>
    </xf>
    <xf numFmtId="1" fontId="19" fillId="0" borderId="121" xfId="1" applyNumberFormat="1" applyFont="1" applyBorder="1" applyAlignment="1">
      <alignment horizontal="center"/>
    </xf>
    <xf numFmtId="0" fontId="19" fillId="0" borderId="119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1" fontId="0" fillId="0" borderId="112" xfId="1" applyNumberFormat="1" applyFont="1" applyBorder="1" applyAlignment="1">
      <alignment horizontal="center"/>
    </xf>
    <xf numFmtId="1" fontId="0" fillId="0" borderId="134" xfId="1" applyNumberFormat="1" applyFont="1" applyBorder="1" applyAlignment="1">
      <alignment horizontal="center"/>
    </xf>
    <xf numFmtId="1" fontId="0" fillId="0" borderId="126" xfId="1" applyNumberFormat="1" applyFont="1" applyBorder="1" applyAlignment="1">
      <alignment horizontal="center"/>
    </xf>
    <xf numFmtId="1" fontId="0" fillId="0" borderId="128" xfId="1" applyNumberFormat="1" applyFont="1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1" fontId="0" fillId="0" borderId="132" xfId="1" applyNumberFormat="1" applyFont="1" applyBorder="1" applyAlignment="1">
      <alignment horizontal="center"/>
    </xf>
    <xf numFmtId="0" fontId="20" fillId="0" borderId="123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1" fontId="20" fillId="0" borderId="123" xfId="1" applyNumberFormat="1" applyFont="1" applyBorder="1" applyAlignment="1">
      <alignment horizontal="center"/>
    </xf>
    <xf numFmtId="1" fontId="20" fillId="0" borderId="125" xfId="1" applyNumberFormat="1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169" fontId="0" fillId="0" borderId="82" xfId="0" applyNumberFormat="1" applyBorder="1" applyAlignment="1">
      <alignment horizontal="right"/>
    </xf>
    <xf numFmtId="169" fontId="0" fillId="0" borderId="83" xfId="0" applyNumberFormat="1" applyBorder="1" applyAlignment="1">
      <alignment horizontal="right"/>
    </xf>
    <xf numFmtId="169" fontId="17" fillId="0" borderId="95" xfId="0" applyNumberFormat="1" applyFont="1" applyBorder="1"/>
    <xf numFmtId="169" fontId="17" fillId="0" borderId="96" xfId="0" applyNumberFormat="1" applyFont="1" applyBorder="1"/>
    <xf numFmtId="169" fontId="0" fillId="0" borderId="110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2" fontId="0" fillId="0" borderId="115" xfId="0" applyNumberFormat="1" applyBorder="1" applyAlignment="1">
      <alignment horizontal="right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0" fontId="5" fillId="10" borderId="0" xfId="0" applyFont="1" applyFill="1" applyAlignment="1">
      <alignment horizontal="center"/>
    </xf>
    <xf numFmtId="169" fontId="0" fillId="0" borderId="52" xfId="0" applyNumberFormat="1" applyBorder="1"/>
    <xf numFmtId="169" fontId="0" fillId="0" borderId="53" xfId="0" applyNumberFormat="1" applyBorder="1"/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9" fontId="0" fillId="0" borderId="112" xfId="0" applyNumberFormat="1" applyBorder="1"/>
    <xf numFmtId="169" fontId="0" fillId="0" borderId="113" xfId="0" applyNumberFormat="1" applyBorder="1"/>
    <xf numFmtId="169" fontId="0" fillId="0" borderId="11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9" fontId="18" fillId="0" borderId="97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0" fillId="0" borderId="82" xfId="0" applyNumberFormat="1" applyBorder="1" applyAlignment="1">
      <alignment horizontal="right" indent="1"/>
    </xf>
    <xf numFmtId="169" fontId="0" fillId="0" borderId="83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9" fontId="0" fillId="0" borderId="110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18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0" fillId="0" borderId="99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6" fontId="15" fillId="0" borderId="71" xfId="0" applyNumberFormat="1" applyFont="1" applyBorder="1" applyAlignment="1">
      <alignment horizontal="center"/>
    </xf>
    <xf numFmtId="166" fontId="15" fillId="0" borderId="72" xfId="0" applyNumberFormat="1" applyFont="1" applyBorder="1" applyAlignment="1">
      <alignment horizontal="center"/>
    </xf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15" fillId="0" borderId="75" xfId="0" applyNumberFormat="1" applyFont="1" applyBorder="1" applyAlignment="1">
      <alignment horizontal="center"/>
    </xf>
    <xf numFmtId="166" fontId="0" fillId="0" borderId="77" xfId="0" applyNumberFormat="1" applyBorder="1" applyAlignment="1">
      <alignment horizontal="center"/>
    </xf>
    <xf numFmtId="166" fontId="0" fillId="0" borderId="78" xfId="0" applyNumberForma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0" borderId="81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2" fontId="0" fillId="0" borderId="67" xfId="0" applyNumberForma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13" fillId="0" borderId="47" xfId="0" applyNumberFormat="1" applyFont="1" applyBorder="1" applyAlignment="1">
      <alignment horizontal="center"/>
    </xf>
    <xf numFmtId="165" fontId="13" fillId="0" borderId="48" xfId="0" applyNumberFormat="1" applyFon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13" fillId="0" borderId="44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F026115C-4331-405C-9EAB-38EEB00A61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76200</xdr:colOff>
      <xdr:row>0</xdr:row>
      <xdr:rowOff>620309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11DBF-8AA9-470B-A196-36ED1CF00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3600" cy="582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ED8D72-49B5-470D-B5FE-2651683C7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A485-CCAB-433E-9535-5F0DD2D403A8}">
  <sheetPr codeName="Hoja13"/>
  <dimension ref="A1:X354"/>
  <sheetViews>
    <sheetView tabSelected="1" workbookViewId="0">
      <selection sqref="A1:R1"/>
    </sheetView>
  </sheetViews>
  <sheetFormatPr baseColWidth="10" defaultColWidth="0" defaultRowHeight="0" customHeight="1" zeroHeight="1" x14ac:dyDescent="0.25"/>
  <cols>
    <col min="1" max="1" width="31.7109375" bestFit="1" customWidth="1"/>
    <col min="2" max="3" width="13.28515625" customWidth="1"/>
    <col min="4" max="4" width="12.42578125" customWidth="1"/>
    <col min="5" max="6" width="12.28515625" customWidth="1"/>
    <col min="7" max="8" width="14" customWidth="1"/>
    <col min="9" max="9" width="11.42578125" customWidth="1"/>
    <col min="10" max="10" width="1.28515625" customWidth="1"/>
    <col min="11" max="12" width="14.5703125" customWidth="1"/>
    <col min="13" max="13" width="12.5703125" customWidth="1"/>
    <col min="14" max="15" width="11.42578125" customWidth="1"/>
    <col min="16" max="17" width="14" customWidth="1"/>
    <col min="18" max="18" width="11.42578125" customWidth="1"/>
    <col min="19" max="19" width="12.5703125" hidden="1" customWidth="1"/>
    <col min="20" max="20" width="11.42578125" hidden="1" customWidth="1"/>
    <col min="21" max="21" width="13.140625" hidden="1" customWidth="1"/>
    <col min="22" max="24" width="0" hidden="1" customWidth="1"/>
    <col min="25" max="16384" width="11.42578125" hidden="1"/>
  </cols>
  <sheetData>
    <row r="1" spans="1:18" ht="53.25" customHeight="1" x14ac:dyDescent="0.25">
      <c r="A1" s="471" t="s">
        <v>0</v>
      </c>
      <c r="B1" s="471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18" ht="22.5" customHeight="1" x14ac:dyDescent="0.35">
      <c r="A2" s="473" t="s">
        <v>1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</row>
    <row r="3" spans="1:18" ht="37.5" customHeight="1" x14ac:dyDescent="0.25">
      <c r="A3" s="474" t="s">
        <v>2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18" ht="21" x14ac:dyDescent="0.35">
      <c r="A4" s="477" t="s">
        <v>3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9"/>
    </row>
    <row r="5" spans="1:18" ht="15" x14ac:dyDescent="0.25">
      <c r="A5" s="1"/>
      <c r="B5" s="321" t="s">
        <v>110</v>
      </c>
      <c r="C5" s="322"/>
      <c r="D5" s="322"/>
      <c r="E5" s="322"/>
      <c r="F5" s="322"/>
      <c r="G5" s="322"/>
      <c r="H5" s="322"/>
      <c r="I5" s="323"/>
      <c r="J5" s="2"/>
      <c r="K5" s="321" t="str">
        <f>CONCATENATE("acumulado ",B5)</f>
        <v>acumulado febrero</v>
      </c>
      <c r="L5" s="322"/>
      <c r="M5" s="322"/>
      <c r="N5" s="322"/>
      <c r="O5" s="322"/>
      <c r="P5" s="322"/>
      <c r="Q5" s="322"/>
      <c r="R5" s="323"/>
    </row>
    <row r="6" spans="1:18" ht="15" x14ac:dyDescent="0.25">
      <c r="A6" s="3"/>
      <c r="B6" s="4">
        <v>2019</v>
      </c>
      <c r="C6" s="4">
        <v>2021</v>
      </c>
      <c r="D6" s="4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4" t="str">
        <f>CONCATENATE("cuota ",RIGHT(D6,2))</f>
        <v>cuota 22</v>
      </c>
      <c r="J6" s="5"/>
      <c r="K6" s="4">
        <v>2019</v>
      </c>
      <c r="L6" s="4">
        <v>2021</v>
      </c>
      <c r="M6" s="4">
        <v>2022</v>
      </c>
      <c r="N6" s="4" t="s">
        <v>4</v>
      </c>
      <c r="O6" s="4" t="s">
        <v>5</v>
      </c>
      <c r="P6" s="4" t="s">
        <v>6</v>
      </c>
      <c r="Q6" s="4"/>
      <c r="R6" s="4" t="str">
        <f>CONCATENATE("cuota ",RIGHT(M6,2))</f>
        <v>cuota 22</v>
      </c>
    </row>
    <row r="7" spans="1:18" ht="15" x14ac:dyDescent="0.25">
      <c r="A7" s="6" t="s">
        <v>8</v>
      </c>
      <c r="B7" s="7">
        <v>364413</v>
      </c>
      <c r="C7" s="7">
        <v>56791</v>
      </c>
      <c r="D7" s="7">
        <v>349079</v>
      </c>
      <c r="E7" s="8">
        <f t="shared" ref="E7:E18" si="0">D7/C7-1</f>
        <v>5.1467309961085386</v>
      </c>
      <c r="F7" s="8">
        <f t="shared" ref="F7:F18" si="1">D7/B7-1</f>
        <v>-4.2078630564771236E-2</v>
      </c>
      <c r="G7" s="7">
        <f t="shared" ref="G7:G18" si="2">D7-C7</f>
        <v>292288</v>
      </c>
      <c r="H7" s="7">
        <f t="shared" ref="H7:H18" si="3">D7-B7</f>
        <v>-15334</v>
      </c>
      <c r="I7" s="8">
        <f>D7/$D$7</f>
        <v>1</v>
      </c>
      <c r="J7" s="9"/>
      <c r="K7" s="7">
        <v>737730</v>
      </c>
      <c r="L7" s="7">
        <v>103153</v>
      </c>
      <c r="M7" s="7">
        <v>622796</v>
      </c>
      <c r="N7" s="8">
        <f t="shared" ref="N7:N18" si="4">M7/L7-1</f>
        <v>5.0375946409702097</v>
      </c>
      <c r="O7" s="8">
        <f t="shared" ref="O7:O18" si="5">M7/K7-1</f>
        <v>-0.15579412522196467</v>
      </c>
      <c r="P7" s="7">
        <f t="shared" ref="P7:P18" si="6">M7-L7</f>
        <v>519643</v>
      </c>
      <c r="Q7" s="7">
        <f t="shared" ref="Q7:Q18" si="7">M7-K7</f>
        <v>-114934</v>
      </c>
      <c r="R7" s="8">
        <f>M7/$M$7</f>
        <v>1</v>
      </c>
    </row>
    <row r="8" spans="1:18" ht="15" x14ac:dyDescent="0.25">
      <c r="A8" s="10" t="s">
        <v>9</v>
      </c>
      <c r="B8" s="11">
        <v>270304</v>
      </c>
      <c r="C8" s="11">
        <v>43424</v>
      </c>
      <c r="D8" s="11">
        <v>279945</v>
      </c>
      <c r="E8" s="12">
        <f t="shared" si="0"/>
        <v>5.4467805821665438</v>
      </c>
      <c r="F8" s="12">
        <f t="shared" si="1"/>
        <v>3.5667248727358825E-2</v>
      </c>
      <c r="G8" s="11">
        <f t="shared" si="2"/>
        <v>236521</v>
      </c>
      <c r="H8" s="11">
        <f t="shared" si="3"/>
        <v>9641</v>
      </c>
      <c r="I8" s="12">
        <f t="shared" ref="I8:I18" si="8">D8/$D$7</f>
        <v>0.80195313954720848</v>
      </c>
      <c r="J8" s="13"/>
      <c r="K8" s="11">
        <v>546390</v>
      </c>
      <c r="L8" s="11">
        <v>79095</v>
      </c>
      <c r="M8" s="11">
        <v>491667</v>
      </c>
      <c r="N8" s="12">
        <f t="shared" si="4"/>
        <v>5.2161577849421583</v>
      </c>
      <c r="O8" s="12">
        <f t="shared" si="5"/>
        <v>-0.10015373634217317</v>
      </c>
      <c r="P8" s="11">
        <f t="shared" si="6"/>
        <v>412572</v>
      </c>
      <c r="Q8" s="11">
        <f t="shared" si="7"/>
        <v>-54723</v>
      </c>
      <c r="R8" s="12">
        <f t="shared" ref="R8:R18" si="9">M8/$M$7</f>
        <v>0.78945112043108823</v>
      </c>
    </row>
    <row r="9" spans="1:18" ht="15" x14ac:dyDescent="0.25">
      <c r="A9" s="14" t="s">
        <v>10</v>
      </c>
      <c r="B9" s="15">
        <v>46135</v>
      </c>
      <c r="C9" s="15">
        <v>8069</v>
      </c>
      <c r="D9" s="15">
        <v>61135</v>
      </c>
      <c r="E9" s="16">
        <f t="shared" si="0"/>
        <v>6.5765274507373901</v>
      </c>
      <c r="F9" s="16">
        <f t="shared" si="1"/>
        <v>0.3251327625447058</v>
      </c>
      <c r="G9" s="15">
        <f t="shared" si="2"/>
        <v>53066</v>
      </c>
      <c r="H9" s="15">
        <f t="shared" si="3"/>
        <v>15000</v>
      </c>
      <c r="I9" s="16">
        <f t="shared" si="8"/>
        <v>0.1751322766479794</v>
      </c>
      <c r="J9" s="17"/>
      <c r="K9" s="15">
        <v>90581</v>
      </c>
      <c r="L9" s="15">
        <v>14367</v>
      </c>
      <c r="M9" s="15">
        <v>109846</v>
      </c>
      <c r="N9" s="16">
        <f t="shared" si="4"/>
        <v>6.6457158766617948</v>
      </c>
      <c r="O9" s="16">
        <f t="shared" si="5"/>
        <v>0.21268257140018321</v>
      </c>
      <c r="P9" s="15">
        <f t="shared" si="6"/>
        <v>95479</v>
      </c>
      <c r="Q9" s="15">
        <f t="shared" si="7"/>
        <v>19265</v>
      </c>
      <c r="R9" s="16">
        <f t="shared" si="9"/>
        <v>0.17637557081291466</v>
      </c>
    </row>
    <row r="10" spans="1:18" ht="15" x14ac:dyDescent="0.25">
      <c r="A10" s="18" t="s">
        <v>11</v>
      </c>
      <c r="B10" s="19">
        <v>164351</v>
      </c>
      <c r="C10" s="19">
        <v>24755</v>
      </c>
      <c r="D10" s="19">
        <v>168017</v>
      </c>
      <c r="E10" s="20">
        <f t="shared" si="0"/>
        <v>5.7871945061603718</v>
      </c>
      <c r="F10" s="20">
        <f t="shared" si="1"/>
        <v>2.2305918430675753E-2</v>
      </c>
      <c r="G10" s="19">
        <f t="shared" si="2"/>
        <v>143262</v>
      </c>
      <c r="H10" s="19">
        <f t="shared" si="3"/>
        <v>3666</v>
      </c>
      <c r="I10" s="20">
        <f t="shared" si="8"/>
        <v>0.48131511778136182</v>
      </c>
      <c r="J10" s="17"/>
      <c r="K10" s="19">
        <v>334017</v>
      </c>
      <c r="L10" s="19">
        <v>44676</v>
      </c>
      <c r="M10" s="19">
        <v>293728</v>
      </c>
      <c r="N10" s="20">
        <f t="shared" si="4"/>
        <v>5.5746261975109679</v>
      </c>
      <c r="O10" s="20">
        <f t="shared" si="5"/>
        <v>-0.12061960918156855</v>
      </c>
      <c r="P10" s="19">
        <f t="shared" si="6"/>
        <v>249052</v>
      </c>
      <c r="Q10" s="19">
        <f t="shared" si="7"/>
        <v>-40289</v>
      </c>
      <c r="R10" s="20">
        <f t="shared" si="9"/>
        <v>0.47162794879864356</v>
      </c>
    </row>
    <row r="11" spans="1:18" ht="15" x14ac:dyDescent="0.25">
      <c r="A11" s="18" t="s">
        <v>12</v>
      </c>
      <c r="B11" s="19">
        <v>43527</v>
      </c>
      <c r="C11" s="19">
        <v>8902</v>
      </c>
      <c r="D11" s="19">
        <v>42774</v>
      </c>
      <c r="E11" s="20">
        <f t="shared" si="0"/>
        <v>3.8049876432262417</v>
      </c>
      <c r="F11" s="20">
        <f t="shared" si="1"/>
        <v>-1.7299607140395579E-2</v>
      </c>
      <c r="G11" s="19">
        <f t="shared" si="2"/>
        <v>33872</v>
      </c>
      <c r="H11" s="19">
        <f t="shared" si="3"/>
        <v>-753</v>
      </c>
      <c r="I11" s="20">
        <f t="shared" si="8"/>
        <v>0.12253386769184053</v>
      </c>
      <c r="J11" s="17"/>
      <c r="K11" s="19">
        <v>89467</v>
      </c>
      <c r="L11" s="19">
        <v>16782</v>
      </c>
      <c r="M11" s="19">
        <v>73162</v>
      </c>
      <c r="N11" s="20">
        <f t="shared" si="4"/>
        <v>3.359551900846145</v>
      </c>
      <c r="O11" s="20">
        <f t="shared" si="5"/>
        <v>-0.1822459677870053</v>
      </c>
      <c r="P11" s="19">
        <f t="shared" si="6"/>
        <v>56380</v>
      </c>
      <c r="Q11" s="19">
        <f t="shared" si="7"/>
        <v>-16305</v>
      </c>
      <c r="R11" s="20">
        <f t="shared" si="9"/>
        <v>0.11747345840371486</v>
      </c>
    </row>
    <row r="12" spans="1:18" ht="15" x14ac:dyDescent="0.25">
      <c r="A12" s="18" t="s">
        <v>13</v>
      </c>
      <c r="B12" s="19">
        <v>11723</v>
      </c>
      <c r="C12" s="19">
        <v>334</v>
      </c>
      <c r="D12" s="19">
        <v>6227</v>
      </c>
      <c r="E12" s="20">
        <f t="shared" si="0"/>
        <v>17.643712574850298</v>
      </c>
      <c r="F12" s="20">
        <f t="shared" si="1"/>
        <v>-0.46882197389746649</v>
      </c>
      <c r="G12" s="19">
        <f t="shared" si="2"/>
        <v>5893</v>
      </c>
      <c r="H12" s="19">
        <f t="shared" si="3"/>
        <v>-5496</v>
      </c>
      <c r="I12" s="20">
        <f t="shared" si="8"/>
        <v>1.7838368965191261E-2</v>
      </c>
      <c r="J12" s="17"/>
      <c r="K12" s="19">
        <v>23615</v>
      </c>
      <c r="L12" s="19">
        <v>793</v>
      </c>
      <c r="M12" s="19">
        <v>11758</v>
      </c>
      <c r="N12" s="20">
        <f t="shared" si="4"/>
        <v>13.827238335435057</v>
      </c>
      <c r="O12" s="20">
        <f t="shared" si="5"/>
        <v>-0.50209612534406101</v>
      </c>
      <c r="P12" s="19">
        <f t="shared" si="6"/>
        <v>10965</v>
      </c>
      <c r="Q12" s="19">
        <f t="shared" si="7"/>
        <v>-11857</v>
      </c>
      <c r="R12" s="20">
        <f t="shared" si="9"/>
        <v>1.8879376232345743E-2</v>
      </c>
    </row>
    <row r="13" spans="1:18" ht="15" x14ac:dyDescent="0.25">
      <c r="A13" s="21" t="s">
        <v>14</v>
      </c>
      <c r="B13" s="22">
        <v>4568</v>
      </c>
      <c r="C13" s="22">
        <v>1364</v>
      </c>
      <c r="D13" s="22">
        <v>1792</v>
      </c>
      <c r="E13" s="23">
        <f t="shared" si="0"/>
        <v>0.31378299120234598</v>
      </c>
      <c r="F13" s="23">
        <f t="shared" si="1"/>
        <v>-0.60770577933450087</v>
      </c>
      <c r="G13" s="22">
        <f t="shared" si="2"/>
        <v>428</v>
      </c>
      <c r="H13" s="22">
        <f t="shared" si="3"/>
        <v>-2776</v>
      </c>
      <c r="I13" s="23">
        <f t="shared" si="8"/>
        <v>5.1335084608355131E-3</v>
      </c>
      <c r="J13" s="17"/>
      <c r="K13" s="22">
        <v>8710</v>
      </c>
      <c r="L13" s="22">
        <v>2477</v>
      </c>
      <c r="M13" s="22">
        <v>3173</v>
      </c>
      <c r="N13" s="23">
        <f t="shared" si="4"/>
        <v>0.28098506257569644</v>
      </c>
      <c r="O13" s="23">
        <f t="shared" si="5"/>
        <v>-0.63570608495981629</v>
      </c>
      <c r="P13" s="22">
        <f t="shared" si="6"/>
        <v>696</v>
      </c>
      <c r="Q13" s="22">
        <f t="shared" si="7"/>
        <v>-5537</v>
      </c>
      <c r="R13" s="23">
        <f t="shared" si="9"/>
        <v>5.0947661834693861E-3</v>
      </c>
    </row>
    <row r="14" spans="1:18" ht="15" x14ac:dyDescent="0.25">
      <c r="A14" s="10" t="s">
        <v>15</v>
      </c>
      <c r="B14" s="11">
        <v>94109</v>
      </c>
      <c r="C14" s="11">
        <v>13367</v>
      </c>
      <c r="D14" s="11">
        <v>69134</v>
      </c>
      <c r="E14" s="12">
        <f t="shared" si="0"/>
        <v>4.171990723423356</v>
      </c>
      <c r="F14" s="12">
        <f t="shared" si="1"/>
        <v>-0.26538375713268658</v>
      </c>
      <c r="G14" s="11">
        <f t="shared" si="2"/>
        <v>55767</v>
      </c>
      <c r="H14" s="11">
        <f t="shared" si="3"/>
        <v>-24975</v>
      </c>
      <c r="I14" s="12">
        <f t="shared" si="8"/>
        <v>0.19804686045279149</v>
      </c>
      <c r="J14" s="13"/>
      <c r="K14" s="11">
        <v>191340</v>
      </c>
      <c r="L14" s="11">
        <v>24058</v>
      </c>
      <c r="M14" s="11">
        <v>131129</v>
      </c>
      <c r="N14" s="12">
        <f t="shared" si="4"/>
        <v>4.4505362041732477</v>
      </c>
      <c r="O14" s="12">
        <f t="shared" si="5"/>
        <v>-0.3146806731472771</v>
      </c>
      <c r="P14" s="11">
        <f t="shared" si="6"/>
        <v>107071</v>
      </c>
      <c r="Q14" s="11">
        <f t="shared" si="7"/>
        <v>-60211</v>
      </c>
      <c r="R14" s="12">
        <f t="shared" si="9"/>
        <v>0.2105488795689118</v>
      </c>
    </row>
    <row r="15" spans="1:18" ht="15" x14ac:dyDescent="0.25">
      <c r="A15" s="24" t="s">
        <v>16</v>
      </c>
      <c r="B15" s="15">
        <v>5096</v>
      </c>
      <c r="C15" s="15">
        <v>2034</v>
      </c>
      <c r="D15" s="15">
        <v>5769</v>
      </c>
      <c r="E15" s="16">
        <f t="shared" si="0"/>
        <v>1.836283185840708</v>
      </c>
      <c r="F15" s="16">
        <f t="shared" si="1"/>
        <v>0.13206436420722145</v>
      </c>
      <c r="G15" s="15">
        <f t="shared" si="2"/>
        <v>3735</v>
      </c>
      <c r="H15" s="15">
        <f t="shared" si="3"/>
        <v>673</v>
      </c>
      <c r="I15" s="16">
        <f t="shared" si="8"/>
        <v>1.6526345039375043E-2</v>
      </c>
      <c r="J15" s="17"/>
      <c r="K15" s="15">
        <v>10172</v>
      </c>
      <c r="L15" s="15">
        <v>3684</v>
      </c>
      <c r="M15" s="15">
        <v>12844</v>
      </c>
      <c r="N15" s="16">
        <f t="shared" si="4"/>
        <v>2.4864277958740502</v>
      </c>
      <c r="O15" s="16">
        <f t="shared" si="5"/>
        <v>0.26268187180495484</v>
      </c>
      <c r="P15" s="15">
        <f t="shared" si="6"/>
        <v>9160</v>
      </c>
      <c r="Q15" s="15">
        <f t="shared" si="7"/>
        <v>2672</v>
      </c>
      <c r="R15" s="16">
        <f t="shared" si="9"/>
        <v>2.0623125389373085E-2</v>
      </c>
    </row>
    <row r="16" spans="1:18" ht="15" x14ac:dyDescent="0.25">
      <c r="A16" s="25" t="s">
        <v>12</v>
      </c>
      <c r="B16" s="19">
        <v>51516</v>
      </c>
      <c r="C16" s="19">
        <v>8669</v>
      </c>
      <c r="D16" s="19">
        <v>38535</v>
      </c>
      <c r="E16" s="20">
        <f t="shared" si="0"/>
        <v>3.4451493828584612</v>
      </c>
      <c r="F16" s="20">
        <f t="shared" si="1"/>
        <v>-0.25197996738877237</v>
      </c>
      <c r="G16" s="19">
        <f t="shared" si="2"/>
        <v>29866</v>
      </c>
      <c r="H16" s="19">
        <f t="shared" si="3"/>
        <v>-12981</v>
      </c>
      <c r="I16" s="20">
        <f t="shared" si="8"/>
        <v>0.11039048467538866</v>
      </c>
      <c r="J16" s="17"/>
      <c r="K16" s="19">
        <v>104809</v>
      </c>
      <c r="L16" s="19">
        <v>15180</v>
      </c>
      <c r="M16" s="19">
        <v>72078</v>
      </c>
      <c r="N16" s="20">
        <f t="shared" si="4"/>
        <v>3.7482213438735181</v>
      </c>
      <c r="O16" s="20">
        <f t="shared" si="5"/>
        <v>-0.31229188333062996</v>
      </c>
      <c r="P16" s="19">
        <f t="shared" si="6"/>
        <v>56898</v>
      </c>
      <c r="Q16" s="19">
        <f t="shared" si="7"/>
        <v>-32731</v>
      </c>
      <c r="R16" s="20">
        <f t="shared" si="9"/>
        <v>0.11573292057110193</v>
      </c>
    </row>
    <row r="17" spans="1:24" ht="15" x14ac:dyDescent="0.25">
      <c r="A17" s="25" t="s">
        <v>13</v>
      </c>
      <c r="B17" s="19">
        <v>26302</v>
      </c>
      <c r="C17" s="19">
        <v>1759</v>
      </c>
      <c r="D17" s="19">
        <v>17393</v>
      </c>
      <c r="E17" s="20">
        <f t="shared" si="0"/>
        <v>8.8880045480386585</v>
      </c>
      <c r="F17" s="20">
        <f t="shared" si="1"/>
        <v>-0.33871948901224247</v>
      </c>
      <c r="G17" s="19">
        <f t="shared" si="2"/>
        <v>15634</v>
      </c>
      <c r="H17" s="19">
        <f t="shared" si="3"/>
        <v>-8909</v>
      </c>
      <c r="I17" s="20">
        <f t="shared" si="8"/>
        <v>4.9825397689348259E-2</v>
      </c>
      <c r="J17" s="17"/>
      <c r="K17" s="19">
        <v>53073</v>
      </c>
      <c r="L17" s="19">
        <v>3355</v>
      </c>
      <c r="M17" s="19">
        <v>31946</v>
      </c>
      <c r="N17" s="20">
        <f t="shared" si="4"/>
        <v>8.5219076005961245</v>
      </c>
      <c r="O17" s="20">
        <f t="shared" si="5"/>
        <v>-0.39807435042300232</v>
      </c>
      <c r="P17" s="19">
        <f t="shared" si="6"/>
        <v>28591</v>
      </c>
      <c r="Q17" s="19">
        <f t="shared" si="7"/>
        <v>-21127</v>
      </c>
      <c r="R17" s="20">
        <f t="shared" si="9"/>
        <v>5.1294484871450684E-2</v>
      </c>
    </row>
    <row r="18" spans="1:24" ht="15" x14ac:dyDescent="0.25">
      <c r="A18" s="26" t="s">
        <v>14</v>
      </c>
      <c r="B18" s="27">
        <v>11195</v>
      </c>
      <c r="C18" s="27">
        <v>905</v>
      </c>
      <c r="D18" s="27">
        <v>7437</v>
      </c>
      <c r="E18" s="28">
        <f t="shared" si="0"/>
        <v>7.2176795580110493</v>
      </c>
      <c r="F18" s="28">
        <f t="shared" si="1"/>
        <v>-0.33568557391692722</v>
      </c>
      <c r="G18" s="27">
        <f t="shared" si="2"/>
        <v>6532</v>
      </c>
      <c r="H18" s="27">
        <f t="shared" si="3"/>
        <v>-3758</v>
      </c>
      <c r="I18" s="28">
        <f t="shared" si="8"/>
        <v>2.1304633048679526E-2</v>
      </c>
      <c r="J18" s="29"/>
      <c r="K18" s="27">
        <v>23286</v>
      </c>
      <c r="L18" s="27">
        <v>1839</v>
      </c>
      <c r="M18" s="27">
        <v>14261</v>
      </c>
      <c r="N18" s="28">
        <f t="shared" si="4"/>
        <v>6.7547580206634041</v>
      </c>
      <c r="O18" s="28">
        <f t="shared" si="5"/>
        <v>-0.38757193163274073</v>
      </c>
      <c r="P18" s="27">
        <f t="shared" si="6"/>
        <v>12422</v>
      </c>
      <c r="Q18" s="27">
        <f t="shared" si="7"/>
        <v>-9025</v>
      </c>
      <c r="R18" s="28">
        <f t="shared" si="9"/>
        <v>2.2898348736986106E-2</v>
      </c>
    </row>
    <row r="19" spans="1:24" ht="15" x14ac:dyDescent="0.25">
      <c r="A19" s="366" t="s">
        <v>17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8"/>
    </row>
    <row r="20" spans="1:24" ht="21" x14ac:dyDescent="0.35">
      <c r="A20" s="30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24" ht="15" x14ac:dyDescent="0.25">
      <c r="A21" s="1"/>
      <c r="B21" s="321" t="s">
        <v>110</v>
      </c>
      <c r="C21" s="322"/>
      <c r="D21" s="322"/>
      <c r="E21" s="322"/>
      <c r="F21" s="322"/>
      <c r="G21" s="322"/>
      <c r="H21" s="322"/>
      <c r="I21" s="323"/>
      <c r="J21" s="2"/>
      <c r="K21" s="321" t="str">
        <f>CONCATENATE("acumulado ",B21)</f>
        <v>acumulado febrero</v>
      </c>
      <c r="L21" s="322"/>
      <c r="M21" s="322"/>
      <c r="N21" s="322"/>
      <c r="O21" s="322"/>
      <c r="P21" s="322"/>
      <c r="Q21" s="322"/>
      <c r="R21" s="323"/>
    </row>
    <row r="22" spans="1:24" ht="15" x14ac:dyDescent="0.25">
      <c r="A22" s="3"/>
      <c r="B22" s="4">
        <v>2019</v>
      </c>
      <c r="C22" s="4">
        <v>2021</v>
      </c>
      <c r="D22" s="4">
        <v>2022</v>
      </c>
      <c r="E22" s="4" t="s">
        <v>4</v>
      </c>
      <c r="F22" s="4" t="s">
        <v>5</v>
      </c>
      <c r="G22" s="4" t="s">
        <v>6</v>
      </c>
      <c r="H22" s="4" t="s">
        <v>7</v>
      </c>
      <c r="I22" s="4" t="str">
        <f>CONCATENATE("cuota ",RIGHT(D22,2))</f>
        <v>cuota 22</v>
      </c>
      <c r="J22" s="5"/>
      <c r="K22" s="4">
        <v>2019</v>
      </c>
      <c r="L22" s="4">
        <v>2021</v>
      </c>
      <c r="M22" s="4">
        <v>2022</v>
      </c>
      <c r="N22" s="4" t="s">
        <v>4</v>
      </c>
      <c r="O22" s="4" t="s">
        <v>5</v>
      </c>
      <c r="P22" s="4" t="s">
        <v>6</v>
      </c>
      <c r="Q22" s="4" t="s">
        <v>7</v>
      </c>
      <c r="R22" s="4" t="str">
        <f>CONCATENATE("cuota ",RIGHT(M22,2))</f>
        <v>cuota 22</v>
      </c>
    </row>
    <row r="23" spans="1:24" ht="15" x14ac:dyDescent="0.25">
      <c r="A23" s="6" t="s">
        <v>19</v>
      </c>
      <c r="B23" s="7">
        <v>364413</v>
      </c>
      <c r="C23" s="7">
        <v>56791</v>
      </c>
      <c r="D23" s="7">
        <v>349079</v>
      </c>
      <c r="E23" s="8">
        <f t="shared" ref="E23:E45" si="10">D23/C23-1</f>
        <v>5.1467309961085386</v>
      </c>
      <c r="F23" s="8">
        <f t="shared" ref="F23:F45" si="11">D23/B23-1</f>
        <v>-4.2078630564771236E-2</v>
      </c>
      <c r="G23" s="7">
        <f t="shared" ref="G23:G45" si="12">D23-C23</f>
        <v>292288</v>
      </c>
      <c r="H23" s="7">
        <f t="shared" ref="H23:H45" si="13">D23-B23</f>
        <v>-15334</v>
      </c>
      <c r="I23" s="8">
        <f>D23/$D$23</f>
        <v>1</v>
      </c>
      <c r="J23" s="9"/>
      <c r="K23" s="7">
        <v>737730</v>
      </c>
      <c r="L23" s="7">
        <v>103153</v>
      </c>
      <c r="M23" s="7">
        <v>622796</v>
      </c>
      <c r="N23" s="8">
        <f t="shared" ref="N23:N45" si="14">M23/L23-1</f>
        <v>5.0375946409702097</v>
      </c>
      <c r="O23" s="8">
        <f t="shared" ref="O23:O45" si="15">M23/K23-1</f>
        <v>-0.15579412522196467</v>
      </c>
      <c r="P23" s="7">
        <f t="shared" ref="P23:P45" si="16">M23-L23</f>
        <v>519643</v>
      </c>
      <c r="Q23" s="7">
        <f t="shared" ref="Q23:Q45" si="17">M23-K23</f>
        <v>-114934</v>
      </c>
      <c r="R23" s="8">
        <f>M23/$M$23</f>
        <v>1</v>
      </c>
      <c r="S23" s="33"/>
      <c r="T23" s="33"/>
      <c r="U23" s="33"/>
      <c r="V23" s="34"/>
    </row>
    <row r="24" spans="1:24" ht="15" x14ac:dyDescent="0.25">
      <c r="A24" s="10" t="s">
        <v>20</v>
      </c>
      <c r="B24" s="11">
        <v>50062</v>
      </c>
      <c r="C24" s="11">
        <v>26605</v>
      </c>
      <c r="D24" s="11">
        <v>57069</v>
      </c>
      <c r="E24" s="12">
        <f t="shared" si="10"/>
        <v>1.1450479233226836</v>
      </c>
      <c r="F24" s="12">
        <f t="shared" si="11"/>
        <v>0.13996644161240068</v>
      </c>
      <c r="G24" s="11">
        <f t="shared" si="12"/>
        <v>30464</v>
      </c>
      <c r="H24" s="11">
        <f t="shared" si="13"/>
        <v>7007</v>
      </c>
      <c r="I24" s="12">
        <f t="shared" ref="I24:I45" si="18">D24/$D$23</f>
        <v>0.16348448345503452</v>
      </c>
      <c r="J24" s="35"/>
      <c r="K24" s="11">
        <v>98134</v>
      </c>
      <c r="L24" s="11">
        <v>46227</v>
      </c>
      <c r="M24" s="11">
        <v>98841</v>
      </c>
      <c r="N24" s="12">
        <f t="shared" si="14"/>
        <v>1.1381660068790964</v>
      </c>
      <c r="O24" s="12">
        <f t="shared" si="15"/>
        <v>7.2044347524813368E-3</v>
      </c>
      <c r="P24" s="11">
        <f t="shared" si="16"/>
        <v>52614</v>
      </c>
      <c r="Q24" s="11">
        <f t="shared" si="17"/>
        <v>707</v>
      </c>
      <c r="R24" s="12">
        <f t="shared" ref="R24:R45" si="19">M24/$M$23</f>
        <v>0.15870525822259615</v>
      </c>
      <c r="S24" s="33"/>
      <c r="T24" s="33"/>
      <c r="U24" s="33"/>
      <c r="V24" s="34"/>
      <c r="X24" s="36"/>
    </row>
    <row r="25" spans="1:24" ht="15" hidden="1" x14ac:dyDescent="0.25">
      <c r="A25" s="37" t="s">
        <v>21</v>
      </c>
      <c r="B25" s="15" t="e">
        <v>#REF!</v>
      </c>
      <c r="C25" s="15" t="e">
        <v>#REF!</v>
      </c>
      <c r="D25" s="15" t="e">
        <v>#REF!</v>
      </c>
      <c r="E25" s="16" t="e">
        <f t="shared" si="10"/>
        <v>#REF!</v>
      </c>
      <c r="F25" s="16" t="e">
        <f t="shared" si="11"/>
        <v>#REF!</v>
      </c>
      <c r="G25" s="15" t="e">
        <f t="shared" si="12"/>
        <v>#REF!</v>
      </c>
      <c r="H25" s="15" t="e">
        <f t="shared" si="13"/>
        <v>#REF!</v>
      </c>
      <c r="I25" s="16" t="e">
        <f t="shared" si="18"/>
        <v>#REF!</v>
      </c>
      <c r="J25" s="17"/>
      <c r="K25" s="15" t="e">
        <v>#REF!</v>
      </c>
      <c r="L25" s="15" t="e">
        <v>#REF!</v>
      </c>
      <c r="M25" s="15" t="e">
        <v>#REF!</v>
      </c>
      <c r="N25" s="16" t="e">
        <f t="shared" si="14"/>
        <v>#REF!</v>
      </c>
      <c r="O25" s="16" t="e">
        <f t="shared" si="15"/>
        <v>#REF!</v>
      </c>
      <c r="P25" s="15" t="e">
        <f t="shared" si="16"/>
        <v>#REF!</v>
      </c>
      <c r="Q25" s="15" t="e">
        <f t="shared" si="17"/>
        <v>#REF!</v>
      </c>
      <c r="R25" s="16" t="e">
        <f t="shared" si="19"/>
        <v>#REF!</v>
      </c>
      <c r="S25" s="33"/>
      <c r="T25" s="33"/>
      <c r="U25" s="33"/>
      <c r="V25" s="34"/>
      <c r="W25" s="33"/>
      <c r="X25" s="36"/>
    </row>
    <row r="26" spans="1:24" ht="15" hidden="1" x14ac:dyDescent="0.25">
      <c r="A26" s="38" t="s">
        <v>22</v>
      </c>
      <c r="B26" s="39" t="e">
        <v>#REF!</v>
      </c>
      <c r="C26" s="39" t="e">
        <v>#REF!</v>
      </c>
      <c r="D26" s="39" t="e">
        <v>#REF!</v>
      </c>
      <c r="E26" s="40" t="e">
        <f t="shared" si="10"/>
        <v>#REF!</v>
      </c>
      <c r="F26" s="40" t="e">
        <f t="shared" si="11"/>
        <v>#REF!</v>
      </c>
      <c r="G26" s="39" t="e">
        <f t="shared" si="12"/>
        <v>#REF!</v>
      </c>
      <c r="H26" s="39" t="e">
        <f t="shared" si="13"/>
        <v>#REF!</v>
      </c>
      <c r="I26" s="40" t="e">
        <f t="shared" si="18"/>
        <v>#REF!</v>
      </c>
      <c r="J26" s="17"/>
      <c r="K26" s="39" t="e">
        <v>#REF!</v>
      </c>
      <c r="L26" s="39" t="e">
        <v>#REF!</v>
      </c>
      <c r="M26" s="39" t="e">
        <v>#REF!</v>
      </c>
      <c r="N26" s="40" t="e">
        <f t="shared" si="14"/>
        <v>#REF!</v>
      </c>
      <c r="O26" s="40" t="e">
        <f t="shared" si="15"/>
        <v>#REF!</v>
      </c>
      <c r="P26" s="39" t="e">
        <f t="shared" si="16"/>
        <v>#REF!</v>
      </c>
      <c r="Q26" s="39" t="e">
        <f t="shared" si="17"/>
        <v>#REF!</v>
      </c>
      <c r="R26" s="40" t="e">
        <f t="shared" si="19"/>
        <v>#REF!</v>
      </c>
      <c r="S26" s="33"/>
      <c r="T26" s="33"/>
      <c r="U26" s="33"/>
      <c r="V26" s="34"/>
      <c r="W26" s="33"/>
      <c r="X26" s="36"/>
    </row>
    <row r="27" spans="1:24" ht="15" hidden="1" x14ac:dyDescent="0.25">
      <c r="A27" s="38" t="s">
        <v>23</v>
      </c>
      <c r="B27" s="39" t="e">
        <f>B25-B26</f>
        <v>#REF!</v>
      </c>
      <c r="C27" s="39" t="e">
        <f t="shared" ref="C27:D27" si="20">C25-C26</f>
        <v>#REF!</v>
      </c>
      <c r="D27" s="39" t="e">
        <f t="shared" si="20"/>
        <v>#REF!</v>
      </c>
      <c r="E27" s="40" t="e">
        <f t="shared" si="10"/>
        <v>#REF!</v>
      </c>
      <c r="F27" s="40" t="e">
        <f t="shared" si="11"/>
        <v>#REF!</v>
      </c>
      <c r="G27" s="39" t="e">
        <f t="shared" si="12"/>
        <v>#REF!</v>
      </c>
      <c r="H27" s="39" t="e">
        <f t="shared" si="13"/>
        <v>#REF!</v>
      </c>
      <c r="I27" s="40" t="e">
        <f t="shared" si="18"/>
        <v>#REF!</v>
      </c>
      <c r="J27" s="17"/>
      <c r="K27" s="39" t="e">
        <f>K25-K26</f>
        <v>#REF!</v>
      </c>
      <c r="L27" s="39" t="e">
        <f t="shared" ref="L27:M27" si="21">L25-L26</f>
        <v>#REF!</v>
      </c>
      <c r="M27" s="39" t="e">
        <f t="shared" si="21"/>
        <v>#REF!</v>
      </c>
      <c r="N27" s="40" t="e">
        <f t="shared" si="14"/>
        <v>#REF!</v>
      </c>
      <c r="O27" s="40" t="e">
        <f t="shared" si="15"/>
        <v>#REF!</v>
      </c>
      <c r="P27" s="39" t="e">
        <f t="shared" si="16"/>
        <v>#REF!</v>
      </c>
      <c r="Q27" s="39" t="e">
        <f t="shared" si="17"/>
        <v>#REF!</v>
      </c>
      <c r="R27" s="40" t="e">
        <f t="shared" si="19"/>
        <v>#REF!</v>
      </c>
      <c r="S27" s="33"/>
      <c r="T27" s="33"/>
      <c r="U27" s="33"/>
      <c r="V27" s="34"/>
      <c r="W27" s="33"/>
      <c r="X27" s="36"/>
    </row>
    <row r="28" spans="1:24" ht="15" hidden="1" x14ac:dyDescent="0.25">
      <c r="A28" s="41" t="s">
        <v>24</v>
      </c>
      <c r="B28" s="22" t="e">
        <v>#REF!</v>
      </c>
      <c r="C28" s="22" t="e">
        <v>#REF!</v>
      </c>
      <c r="D28" s="22" t="e">
        <v>#REF!</v>
      </c>
      <c r="E28" s="23" t="e">
        <f t="shared" si="10"/>
        <v>#REF!</v>
      </c>
      <c r="F28" s="23" t="e">
        <f t="shared" si="11"/>
        <v>#REF!</v>
      </c>
      <c r="G28" s="22" t="e">
        <f t="shared" si="12"/>
        <v>#REF!</v>
      </c>
      <c r="H28" s="22" t="e">
        <f t="shared" si="13"/>
        <v>#REF!</v>
      </c>
      <c r="I28" s="23" t="e">
        <f t="shared" si="18"/>
        <v>#REF!</v>
      </c>
      <c r="J28" s="17"/>
      <c r="K28" s="22" t="e">
        <v>#REF!</v>
      </c>
      <c r="L28" s="22" t="e">
        <v>#REF!</v>
      </c>
      <c r="M28" s="22" t="e">
        <v>#REF!</v>
      </c>
      <c r="N28" s="23" t="e">
        <f t="shared" si="14"/>
        <v>#REF!</v>
      </c>
      <c r="O28" s="23" t="e">
        <f t="shared" si="15"/>
        <v>#REF!</v>
      </c>
      <c r="P28" s="22" t="e">
        <f t="shared" si="16"/>
        <v>#REF!</v>
      </c>
      <c r="Q28" s="22" t="e">
        <f t="shared" si="17"/>
        <v>#REF!</v>
      </c>
      <c r="R28" s="23" t="e">
        <f t="shared" si="19"/>
        <v>#REF!</v>
      </c>
      <c r="S28" s="33"/>
      <c r="T28" s="33"/>
      <c r="U28" s="33"/>
      <c r="V28" s="34"/>
      <c r="W28" s="33"/>
      <c r="X28" s="36"/>
    </row>
    <row r="29" spans="1:24" ht="15" x14ac:dyDescent="0.25">
      <c r="A29" s="10" t="s">
        <v>25</v>
      </c>
      <c r="B29" s="11">
        <v>314351</v>
      </c>
      <c r="C29" s="11">
        <v>30186</v>
      </c>
      <c r="D29" s="11">
        <v>292010</v>
      </c>
      <c r="E29" s="12">
        <f t="shared" si="10"/>
        <v>8.6736897899688596</v>
      </c>
      <c r="F29" s="12">
        <f t="shared" si="11"/>
        <v>-7.1070236773542961E-2</v>
      </c>
      <c r="G29" s="11">
        <f t="shared" si="12"/>
        <v>261824</v>
      </c>
      <c r="H29" s="11">
        <f t="shared" si="13"/>
        <v>-22341</v>
      </c>
      <c r="I29" s="12">
        <f t="shared" si="18"/>
        <v>0.83651551654496548</v>
      </c>
      <c r="J29" s="35"/>
      <c r="K29" s="11">
        <v>639596</v>
      </c>
      <c r="L29" s="11">
        <v>56926</v>
      </c>
      <c r="M29" s="11">
        <v>523955</v>
      </c>
      <c r="N29" s="12">
        <f t="shared" si="14"/>
        <v>8.2041422197238525</v>
      </c>
      <c r="O29" s="12">
        <f t="shared" si="15"/>
        <v>-0.18080319451653859</v>
      </c>
      <c r="P29" s="11">
        <f t="shared" si="16"/>
        <v>467029</v>
      </c>
      <c r="Q29" s="11">
        <f t="shared" si="17"/>
        <v>-115641</v>
      </c>
      <c r="R29" s="12">
        <f t="shared" si="19"/>
        <v>0.84129474177740382</v>
      </c>
      <c r="S29" s="33"/>
      <c r="T29" s="33"/>
      <c r="U29" s="33"/>
      <c r="V29" s="34"/>
      <c r="X29" s="36"/>
    </row>
    <row r="30" spans="1:24" ht="15" x14ac:dyDescent="0.25">
      <c r="A30" s="37" t="s">
        <v>26</v>
      </c>
      <c r="B30" s="15">
        <v>41247</v>
      </c>
      <c r="C30" s="15">
        <v>4104</v>
      </c>
      <c r="D30" s="15">
        <v>29208</v>
      </c>
      <c r="E30" s="16">
        <f t="shared" si="10"/>
        <v>6.1169590643274852</v>
      </c>
      <c r="F30" s="16">
        <f t="shared" si="11"/>
        <v>-0.29187577278347521</v>
      </c>
      <c r="G30" s="15">
        <f t="shared" si="12"/>
        <v>25104</v>
      </c>
      <c r="H30" s="15">
        <f t="shared" si="13"/>
        <v>-12039</v>
      </c>
      <c r="I30" s="16">
        <f t="shared" si="18"/>
        <v>8.3671604421921689E-2</v>
      </c>
      <c r="J30" s="17"/>
      <c r="K30" s="15">
        <v>87403</v>
      </c>
      <c r="L30" s="15">
        <v>8001</v>
      </c>
      <c r="M30" s="15">
        <v>54334</v>
      </c>
      <c r="N30" s="16">
        <f t="shared" si="14"/>
        <v>5.7909011373578299</v>
      </c>
      <c r="O30" s="16">
        <f t="shared" si="15"/>
        <v>-0.378350857522053</v>
      </c>
      <c r="P30" s="15">
        <f t="shared" si="16"/>
        <v>46333</v>
      </c>
      <c r="Q30" s="15">
        <f t="shared" si="17"/>
        <v>-33069</v>
      </c>
      <c r="R30" s="16">
        <f t="shared" si="19"/>
        <v>8.7242050366412111E-2</v>
      </c>
      <c r="S30" s="33"/>
      <c r="T30" s="33"/>
      <c r="U30" s="33"/>
      <c r="V30" s="34"/>
      <c r="X30" s="36"/>
    </row>
    <row r="31" spans="1:24" ht="15" x14ac:dyDescent="0.25">
      <c r="A31" s="42" t="s">
        <v>27</v>
      </c>
      <c r="B31" s="19">
        <v>2872</v>
      </c>
      <c r="C31" s="19">
        <v>314</v>
      </c>
      <c r="D31" s="19">
        <v>2627</v>
      </c>
      <c r="E31" s="20">
        <f t="shared" si="10"/>
        <v>7.3662420382165603</v>
      </c>
      <c r="F31" s="20">
        <f t="shared" si="11"/>
        <v>-8.5306406685236813E-2</v>
      </c>
      <c r="G31" s="19">
        <f t="shared" si="12"/>
        <v>2313</v>
      </c>
      <c r="H31" s="19">
        <f t="shared" si="13"/>
        <v>-245</v>
      </c>
      <c r="I31" s="20">
        <f t="shared" si="18"/>
        <v>7.5255171465484893E-3</v>
      </c>
      <c r="J31" s="17"/>
      <c r="K31" s="19">
        <v>5640</v>
      </c>
      <c r="L31" s="19">
        <v>662</v>
      </c>
      <c r="M31" s="19">
        <v>4932</v>
      </c>
      <c r="N31" s="20">
        <f t="shared" si="14"/>
        <v>6.450151057401813</v>
      </c>
      <c r="O31" s="20">
        <f t="shared" si="15"/>
        <v>-0.12553191489361704</v>
      </c>
      <c r="P31" s="19">
        <f t="shared" si="16"/>
        <v>4270</v>
      </c>
      <c r="Q31" s="19">
        <f t="shared" si="17"/>
        <v>-708</v>
      </c>
      <c r="R31" s="20">
        <f t="shared" si="19"/>
        <v>7.9191260059473731E-3</v>
      </c>
      <c r="S31" s="33"/>
      <c r="T31" s="33"/>
      <c r="U31" s="33"/>
      <c r="V31" s="34"/>
      <c r="X31" s="36"/>
    </row>
    <row r="32" spans="1:24" ht="15" x14ac:dyDescent="0.25">
      <c r="A32" s="42" t="s">
        <v>28</v>
      </c>
      <c r="B32" s="19">
        <v>264</v>
      </c>
      <c r="C32" s="19">
        <v>26</v>
      </c>
      <c r="D32" s="19">
        <v>327</v>
      </c>
      <c r="E32" s="20">
        <f t="shared" si="10"/>
        <v>11.576923076923077</v>
      </c>
      <c r="F32" s="20">
        <f t="shared" si="11"/>
        <v>0.23863636363636354</v>
      </c>
      <c r="G32" s="19">
        <f t="shared" si="12"/>
        <v>301</v>
      </c>
      <c r="H32" s="19">
        <f t="shared" si="13"/>
        <v>63</v>
      </c>
      <c r="I32" s="20">
        <f t="shared" si="18"/>
        <v>9.3675070686005169E-4</v>
      </c>
      <c r="J32" s="17"/>
      <c r="K32" s="19">
        <v>722</v>
      </c>
      <c r="L32" s="19">
        <v>53</v>
      </c>
      <c r="M32" s="19">
        <v>658</v>
      </c>
      <c r="N32" s="20">
        <f t="shared" si="14"/>
        <v>11.415094339622641</v>
      </c>
      <c r="O32" s="20">
        <f t="shared" si="15"/>
        <v>-8.8642659279778435E-2</v>
      </c>
      <c r="P32" s="19">
        <f t="shared" si="16"/>
        <v>605</v>
      </c>
      <c r="Q32" s="19">
        <f t="shared" si="17"/>
        <v>-64</v>
      </c>
      <c r="R32" s="20">
        <f t="shared" si="19"/>
        <v>1.0565257323425328E-3</v>
      </c>
      <c r="S32" s="33"/>
      <c r="T32" s="33"/>
      <c r="U32" s="33"/>
      <c r="V32" s="34"/>
      <c r="X32" s="36"/>
    </row>
    <row r="33" spans="1:24" ht="15" x14ac:dyDescent="0.25">
      <c r="A33" s="42" t="s">
        <v>29</v>
      </c>
      <c r="B33" s="19">
        <v>11670</v>
      </c>
      <c r="C33" s="19">
        <v>101</v>
      </c>
      <c r="D33" s="19">
        <v>8703</v>
      </c>
      <c r="E33" s="20">
        <f t="shared" si="10"/>
        <v>85.168316831683171</v>
      </c>
      <c r="F33" s="20">
        <f t="shared" si="11"/>
        <v>-0.25424164524421589</v>
      </c>
      <c r="G33" s="19">
        <f t="shared" si="12"/>
        <v>8602</v>
      </c>
      <c r="H33" s="19">
        <f t="shared" si="13"/>
        <v>-2967</v>
      </c>
      <c r="I33" s="20">
        <f t="shared" si="18"/>
        <v>2.49313192715689E-2</v>
      </c>
      <c r="J33" s="17"/>
      <c r="K33" s="19">
        <v>23076</v>
      </c>
      <c r="L33" s="19">
        <v>237</v>
      </c>
      <c r="M33" s="19">
        <v>16894</v>
      </c>
      <c r="N33" s="20">
        <f t="shared" si="14"/>
        <v>70.28270042194093</v>
      </c>
      <c r="O33" s="20">
        <f t="shared" si="15"/>
        <v>-0.26789738256196916</v>
      </c>
      <c r="P33" s="19">
        <f t="shared" si="16"/>
        <v>16657</v>
      </c>
      <c r="Q33" s="19">
        <f t="shared" si="17"/>
        <v>-6182</v>
      </c>
      <c r="R33" s="20">
        <f t="shared" si="19"/>
        <v>2.7126057328563446E-2</v>
      </c>
      <c r="S33" s="33"/>
      <c r="T33" s="33"/>
      <c r="U33" s="33"/>
      <c r="V33" s="34"/>
      <c r="X33" s="36"/>
    </row>
    <row r="34" spans="1:24" ht="15" x14ac:dyDescent="0.25">
      <c r="A34" s="42" t="s">
        <v>30</v>
      </c>
      <c r="B34" s="19">
        <v>1340</v>
      </c>
      <c r="C34" s="19">
        <v>180</v>
      </c>
      <c r="D34" s="19">
        <v>1321</v>
      </c>
      <c r="E34" s="20">
        <f t="shared" si="10"/>
        <v>6.3388888888888886</v>
      </c>
      <c r="F34" s="20">
        <f t="shared" si="11"/>
        <v>-1.4179104477611948E-2</v>
      </c>
      <c r="G34" s="19">
        <f t="shared" si="12"/>
        <v>1141</v>
      </c>
      <c r="H34" s="19">
        <f t="shared" si="13"/>
        <v>-19</v>
      </c>
      <c r="I34" s="20">
        <f t="shared" si="18"/>
        <v>3.7842436812297502E-3</v>
      </c>
      <c r="J34" s="17"/>
      <c r="K34" s="19">
        <v>2676</v>
      </c>
      <c r="L34" s="19">
        <v>361</v>
      </c>
      <c r="M34" s="19">
        <v>2378</v>
      </c>
      <c r="N34" s="20">
        <f t="shared" si="14"/>
        <v>5.5872576177285316</v>
      </c>
      <c r="O34" s="20">
        <f t="shared" si="15"/>
        <v>-0.1113602391629297</v>
      </c>
      <c r="P34" s="19">
        <f t="shared" si="16"/>
        <v>2017</v>
      </c>
      <c r="Q34" s="19">
        <f t="shared" si="17"/>
        <v>-298</v>
      </c>
      <c r="R34" s="20">
        <f t="shared" si="19"/>
        <v>3.8182647287394269E-3</v>
      </c>
      <c r="S34" s="33"/>
      <c r="T34" s="33"/>
      <c r="U34" s="33"/>
      <c r="V34" s="34"/>
      <c r="X34" s="36"/>
    </row>
    <row r="35" spans="1:24" ht="15" x14ac:dyDescent="0.25">
      <c r="A35" s="42" t="s">
        <v>31</v>
      </c>
      <c r="B35" s="19">
        <v>13454</v>
      </c>
      <c r="C35" s="19">
        <v>95</v>
      </c>
      <c r="D35" s="19">
        <v>7763</v>
      </c>
      <c r="E35" s="20">
        <f t="shared" si="10"/>
        <v>80.715789473684211</v>
      </c>
      <c r="F35" s="20">
        <f t="shared" si="11"/>
        <v>-0.42299687825182097</v>
      </c>
      <c r="G35" s="19">
        <f t="shared" si="12"/>
        <v>7668</v>
      </c>
      <c r="H35" s="19">
        <f t="shared" si="13"/>
        <v>-5691</v>
      </c>
      <c r="I35" s="20">
        <f t="shared" si="18"/>
        <v>2.2238519074478841E-2</v>
      </c>
      <c r="J35" s="17"/>
      <c r="K35" s="19">
        <v>26345</v>
      </c>
      <c r="L35" s="19">
        <v>205</v>
      </c>
      <c r="M35" s="19">
        <v>15869</v>
      </c>
      <c r="N35" s="20">
        <f t="shared" si="14"/>
        <v>76.409756097560972</v>
      </c>
      <c r="O35" s="20">
        <f t="shared" si="15"/>
        <v>-0.397646612260391</v>
      </c>
      <c r="P35" s="19">
        <f t="shared" si="16"/>
        <v>15664</v>
      </c>
      <c r="Q35" s="19">
        <f t="shared" si="17"/>
        <v>-10476</v>
      </c>
      <c r="R35" s="20">
        <f t="shared" si="19"/>
        <v>2.5480253566175764E-2</v>
      </c>
      <c r="S35" s="33"/>
      <c r="T35" s="33"/>
      <c r="U35" s="33"/>
      <c r="V35" s="34"/>
      <c r="X35" s="36"/>
    </row>
    <row r="36" spans="1:24" ht="15" x14ac:dyDescent="0.25">
      <c r="A36" s="42" t="s">
        <v>32</v>
      </c>
      <c r="B36" s="19">
        <v>129132</v>
      </c>
      <c r="C36" s="19">
        <v>1204</v>
      </c>
      <c r="D36" s="19">
        <v>114746</v>
      </c>
      <c r="E36" s="20">
        <f t="shared" si="10"/>
        <v>94.303986710963457</v>
      </c>
      <c r="F36" s="20">
        <f t="shared" si="11"/>
        <v>-0.11140538363844743</v>
      </c>
      <c r="G36" s="19">
        <f t="shared" si="12"/>
        <v>113542</v>
      </c>
      <c r="H36" s="19">
        <f t="shared" si="13"/>
        <v>-14386</v>
      </c>
      <c r="I36" s="20">
        <f t="shared" si="18"/>
        <v>0.32871069299499539</v>
      </c>
      <c r="J36" s="17"/>
      <c r="K36" s="19">
        <v>257207</v>
      </c>
      <c r="L36" s="19">
        <v>3519</v>
      </c>
      <c r="M36" s="19">
        <v>189556</v>
      </c>
      <c r="N36" s="20">
        <f t="shared" si="14"/>
        <v>52.866439329354932</v>
      </c>
      <c r="O36" s="20">
        <f t="shared" si="15"/>
        <v>-0.26302161294210502</v>
      </c>
      <c r="P36" s="19">
        <f t="shared" si="16"/>
        <v>186037</v>
      </c>
      <c r="Q36" s="19">
        <f t="shared" si="17"/>
        <v>-67651</v>
      </c>
      <c r="R36" s="20">
        <f t="shared" si="19"/>
        <v>0.30436290534942423</v>
      </c>
      <c r="S36" s="33"/>
      <c r="T36" s="33"/>
      <c r="U36" s="33"/>
      <c r="V36" s="34"/>
      <c r="X36" s="36"/>
    </row>
    <row r="37" spans="1:24" ht="15" x14ac:dyDescent="0.25">
      <c r="A37" s="42" t="s">
        <v>33</v>
      </c>
      <c r="B37" s="19">
        <v>15515</v>
      </c>
      <c r="C37" s="19">
        <v>7511</v>
      </c>
      <c r="D37" s="19">
        <v>18369</v>
      </c>
      <c r="E37" s="20">
        <f t="shared" si="10"/>
        <v>1.4456131007855144</v>
      </c>
      <c r="F37" s="20">
        <f t="shared" si="11"/>
        <v>0.18395101514663237</v>
      </c>
      <c r="G37" s="19">
        <f t="shared" si="12"/>
        <v>10858</v>
      </c>
      <c r="H37" s="19">
        <f t="shared" si="13"/>
        <v>2854</v>
      </c>
      <c r="I37" s="20">
        <f t="shared" si="18"/>
        <v>5.2621326404624739E-2</v>
      </c>
      <c r="J37" s="17"/>
      <c r="K37" s="19">
        <v>28310</v>
      </c>
      <c r="L37" s="19">
        <v>12412</v>
      </c>
      <c r="M37" s="19">
        <v>30355</v>
      </c>
      <c r="N37" s="20">
        <f t="shared" si="14"/>
        <v>1.4456171446986787</v>
      </c>
      <c r="O37" s="20">
        <f t="shared" si="15"/>
        <v>7.2235959025079399E-2</v>
      </c>
      <c r="P37" s="19">
        <f t="shared" si="16"/>
        <v>17943</v>
      </c>
      <c r="Q37" s="19">
        <f t="shared" si="17"/>
        <v>2045</v>
      </c>
      <c r="R37" s="20">
        <f t="shared" si="19"/>
        <v>4.8739876299783554E-2</v>
      </c>
      <c r="S37" s="33"/>
      <c r="T37" s="33"/>
      <c r="U37" s="33"/>
      <c r="V37" s="34"/>
      <c r="X37" s="36"/>
    </row>
    <row r="38" spans="1:24" ht="15" x14ac:dyDescent="0.25">
      <c r="A38" s="42" t="s">
        <v>34</v>
      </c>
      <c r="B38" s="19">
        <v>10836</v>
      </c>
      <c r="C38" s="19">
        <v>575</v>
      </c>
      <c r="D38" s="19">
        <v>14346</v>
      </c>
      <c r="E38" s="20">
        <f t="shared" si="10"/>
        <v>23.949565217391303</v>
      </c>
      <c r="F38" s="20">
        <f t="shared" si="11"/>
        <v>0.32392026578073096</v>
      </c>
      <c r="G38" s="19">
        <f t="shared" si="12"/>
        <v>13771</v>
      </c>
      <c r="H38" s="19">
        <f t="shared" si="13"/>
        <v>3510</v>
      </c>
      <c r="I38" s="20">
        <f t="shared" si="18"/>
        <v>4.1096714497291444E-2</v>
      </c>
      <c r="J38" s="17"/>
      <c r="K38" s="19">
        <v>20901</v>
      </c>
      <c r="L38" s="19">
        <v>1026</v>
      </c>
      <c r="M38" s="19">
        <v>28670</v>
      </c>
      <c r="N38" s="20">
        <f t="shared" si="14"/>
        <v>26.943469785575047</v>
      </c>
      <c r="O38" s="20">
        <f t="shared" si="15"/>
        <v>0.37170470312425241</v>
      </c>
      <c r="P38" s="19">
        <f t="shared" si="16"/>
        <v>27644</v>
      </c>
      <c r="Q38" s="19">
        <f t="shared" si="17"/>
        <v>7769</v>
      </c>
      <c r="R38" s="20">
        <f t="shared" si="19"/>
        <v>4.6034335480638927E-2</v>
      </c>
      <c r="S38" s="33"/>
      <c r="T38" s="33"/>
      <c r="U38" s="33"/>
      <c r="V38" s="34"/>
      <c r="X38" s="36"/>
    </row>
    <row r="39" spans="1:24" ht="15" x14ac:dyDescent="0.25">
      <c r="A39" s="42" t="s">
        <v>35</v>
      </c>
      <c r="B39" s="19">
        <v>9796</v>
      </c>
      <c r="C39" s="19">
        <v>495</v>
      </c>
      <c r="D39" s="19">
        <v>13448</v>
      </c>
      <c r="E39" s="20">
        <f t="shared" si="10"/>
        <v>26.167676767676767</v>
      </c>
      <c r="F39" s="20">
        <f t="shared" si="11"/>
        <v>0.37280522662311144</v>
      </c>
      <c r="G39" s="19">
        <f t="shared" si="12"/>
        <v>12953</v>
      </c>
      <c r="H39" s="19">
        <f t="shared" si="13"/>
        <v>3652</v>
      </c>
      <c r="I39" s="20">
        <f t="shared" si="18"/>
        <v>3.8524230904752217E-2</v>
      </c>
      <c r="J39" s="17"/>
      <c r="K39" s="19">
        <v>21836</v>
      </c>
      <c r="L39" s="19">
        <v>1862</v>
      </c>
      <c r="M39" s="19">
        <v>25252</v>
      </c>
      <c r="N39" s="20">
        <f t="shared" si="14"/>
        <v>12.561761546723952</v>
      </c>
      <c r="O39" s="20">
        <f t="shared" si="15"/>
        <v>0.15643890822494955</v>
      </c>
      <c r="P39" s="19">
        <f t="shared" si="16"/>
        <v>23390</v>
      </c>
      <c r="Q39" s="19">
        <f t="shared" si="17"/>
        <v>3416</v>
      </c>
      <c r="R39" s="20">
        <f t="shared" si="19"/>
        <v>4.0546182056403701E-2</v>
      </c>
      <c r="S39" s="33"/>
      <c r="T39" s="33"/>
      <c r="U39" s="33"/>
      <c r="V39" s="34"/>
      <c r="X39" s="36"/>
    </row>
    <row r="40" spans="1:24" ht="15" x14ac:dyDescent="0.25">
      <c r="A40" s="42" t="s">
        <v>36</v>
      </c>
      <c r="B40" s="19">
        <v>7497</v>
      </c>
      <c r="C40" s="19">
        <v>704</v>
      </c>
      <c r="D40" s="19">
        <v>11614</v>
      </c>
      <c r="E40" s="20">
        <f t="shared" si="10"/>
        <v>15.49715909090909</v>
      </c>
      <c r="F40" s="20">
        <f t="shared" si="11"/>
        <v>0.54915299453114574</v>
      </c>
      <c r="G40" s="19">
        <f t="shared" si="12"/>
        <v>10910</v>
      </c>
      <c r="H40" s="19">
        <f t="shared" si="13"/>
        <v>4117</v>
      </c>
      <c r="I40" s="20">
        <f t="shared" si="18"/>
        <v>3.3270405839365871E-2</v>
      </c>
      <c r="J40" s="17"/>
      <c r="K40" s="19">
        <v>15188</v>
      </c>
      <c r="L40" s="19">
        <v>1679</v>
      </c>
      <c r="M40" s="19">
        <v>22314</v>
      </c>
      <c r="N40" s="20">
        <f t="shared" si="14"/>
        <v>12.290053603335318</v>
      </c>
      <c r="O40" s="20">
        <f t="shared" si="15"/>
        <v>0.46918619963128783</v>
      </c>
      <c r="P40" s="19">
        <f t="shared" si="16"/>
        <v>20635</v>
      </c>
      <c r="Q40" s="19">
        <f t="shared" si="17"/>
        <v>7126</v>
      </c>
      <c r="R40" s="20">
        <f t="shared" si="19"/>
        <v>3.582874649162808E-2</v>
      </c>
      <c r="S40" s="33"/>
      <c r="T40" s="33"/>
      <c r="U40" s="33"/>
      <c r="V40" s="34"/>
      <c r="X40" s="36"/>
    </row>
    <row r="41" spans="1:24" ht="15" x14ac:dyDescent="0.25">
      <c r="A41" s="42" t="s">
        <v>37</v>
      </c>
      <c r="B41" s="19">
        <v>11280</v>
      </c>
      <c r="C41" s="19">
        <v>1488</v>
      </c>
      <c r="D41" s="19">
        <v>11531</v>
      </c>
      <c r="E41" s="20">
        <f t="shared" si="10"/>
        <v>6.749327956989247</v>
      </c>
      <c r="F41" s="20">
        <f t="shared" si="11"/>
        <v>2.2251773049645429E-2</v>
      </c>
      <c r="G41" s="19">
        <f t="shared" si="12"/>
        <v>10043</v>
      </c>
      <c r="H41" s="19">
        <f t="shared" si="13"/>
        <v>251</v>
      </c>
      <c r="I41" s="20">
        <f t="shared" si="18"/>
        <v>3.3032637311324942E-2</v>
      </c>
      <c r="J41" s="17"/>
      <c r="K41" s="19">
        <v>24471</v>
      </c>
      <c r="L41" s="19">
        <v>2896</v>
      </c>
      <c r="M41" s="19">
        <v>20883</v>
      </c>
      <c r="N41" s="20">
        <f t="shared" si="14"/>
        <v>6.2109806629834257</v>
      </c>
      <c r="O41" s="20">
        <f t="shared" si="15"/>
        <v>-0.14662253279391935</v>
      </c>
      <c r="P41" s="19">
        <f t="shared" si="16"/>
        <v>17987</v>
      </c>
      <c r="Q41" s="19">
        <f t="shared" si="17"/>
        <v>-3588</v>
      </c>
      <c r="R41" s="20">
        <f t="shared" si="19"/>
        <v>3.3531043873114147E-2</v>
      </c>
      <c r="S41" s="33"/>
      <c r="T41" s="33"/>
      <c r="U41" s="33"/>
      <c r="V41" s="34"/>
      <c r="X41" s="36"/>
    </row>
    <row r="42" spans="1:24" ht="15" x14ac:dyDescent="0.25">
      <c r="A42" s="42" t="s">
        <v>38</v>
      </c>
      <c r="B42" s="19">
        <v>8979</v>
      </c>
      <c r="C42" s="19">
        <v>65</v>
      </c>
      <c r="D42" s="19">
        <v>4350</v>
      </c>
      <c r="E42" s="20">
        <f t="shared" si="10"/>
        <v>65.92307692307692</v>
      </c>
      <c r="F42" s="20">
        <f t="shared" si="11"/>
        <v>-0.51553625125292346</v>
      </c>
      <c r="G42" s="19">
        <f t="shared" si="12"/>
        <v>4285</v>
      </c>
      <c r="H42" s="19">
        <f t="shared" si="13"/>
        <v>-4629</v>
      </c>
      <c r="I42" s="20">
        <f t="shared" si="18"/>
        <v>1.2461362614193349E-2</v>
      </c>
      <c r="J42" s="17"/>
      <c r="K42" s="19">
        <v>17564</v>
      </c>
      <c r="L42" s="19">
        <v>90</v>
      </c>
      <c r="M42" s="19">
        <v>8601</v>
      </c>
      <c r="N42" s="20">
        <f t="shared" si="14"/>
        <v>94.566666666666663</v>
      </c>
      <c r="O42" s="20">
        <f t="shared" si="15"/>
        <v>-0.51030516966522432</v>
      </c>
      <c r="P42" s="19">
        <f t="shared" si="16"/>
        <v>8511</v>
      </c>
      <c r="Q42" s="19">
        <f t="shared" si="17"/>
        <v>-8963</v>
      </c>
      <c r="R42" s="20">
        <f t="shared" si="19"/>
        <v>1.3810300644191677E-2</v>
      </c>
      <c r="S42" s="33"/>
      <c r="T42" s="33"/>
      <c r="U42" s="33"/>
      <c r="V42" s="34"/>
      <c r="X42" s="36"/>
    </row>
    <row r="43" spans="1:24" ht="15" x14ac:dyDescent="0.25">
      <c r="A43" s="42" t="s">
        <v>39</v>
      </c>
      <c r="B43" s="19">
        <v>14021</v>
      </c>
      <c r="C43" s="19">
        <v>577</v>
      </c>
      <c r="D43" s="19">
        <v>5816</v>
      </c>
      <c r="E43" s="20">
        <f t="shared" si="10"/>
        <v>9.0797227036395149</v>
      </c>
      <c r="F43" s="20">
        <f t="shared" si="11"/>
        <v>-0.58519363811425718</v>
      </c>
      <c r="G43" s="19">
        <f t="shared" si="12"/>
        <v>5239</v>
      </c>
      <c r="H43" s="19">
        <f t="shared" si="13"/>
        <v>-8205</v>
      </c>
      <c r="I43" s="20">
        <f t="shared" si="18"/>
        <v>1.6660985049229544E-2</v>
      </c>
      <c r="J43" s="17"/>
      <c r="K43" s="19">
        <v>30733</v>
      </c>
      <c r="L43" s="19">
        <v>1305</v>
      </c>
      <c r="M43" s="19">
        <v>13548</v>
      </c>
      <c r="N43" s="20">
        <f t="shared" si="14"/>
        <v>9.381609195402298</v>
      </c>
      <c r="O43" s="20">
        <f t="shared" si="15"/>
        <v>-0.5591709237627307</v>
      </c>
      <c r="P43" s="19">
        <f t="shared" si="16"/>
        <v>12243</v>
      </c>
      <c r="Q43" s="19">
        <f t="shared" si="17"/>
        <v>-17185</v>
      </c>
      <c r="R43" s="20">
        <f t="shared" si="19"/>
        <v>2.1753511583247162E-2</v>
      </c>
      <c r="S43" s="33"/>
      <c r="T43" s="33"/>
      <c r="U43" s="33"/>
      <c r="V43" s="34"/>
      <c r="X43" s="36"/>
    </row>
    <row r="44" spans="1:24" ht="15" x14ac:dyDescent="0.25">
      <c r="A44" s="42" t="s">
        <v>40</v>
      </c>
      <c r="B44" s="19">
        <v>3118</v>
      </c>
      <c r="C44" s="19">
        <v>447</v>
      </c>
      <c r="D44" s="19">
        <v>3187</v>
      </c>
      <c r="E44" s="20">
        <f t="shared" si="10"/>
        <v>6.1297539149888145</v>
      </c>
      <c r="F44" s="20">
        <f t="shared" si="11"/>
        <v>2.2129570237331642E-2</v>
      </c>
      <c r="G44" s="19">
        <f t="shared" si="12"/>
        <v>2740</v>
      </c>
      <c r="H44" s="19">
        <f t="shared" si="13"/>
        <v>69</v>
      </c>
      <c r="I44" s="20">
        <f t="shared" si="18"/>
        <v>9.1297385405595868E-3</v>
      </c>
      <c r="J44" s="17"/>
      <c r="K44" s="19">
        <v>6225</v>
      </c>
      <c r="L44" s="19">
        <v>1053</v>
      </c>
      <c r="M44" s="19">
        <v>5497</v>
      </c>
      <c r="N44" s="20">
        <f t="shared" si="14"/>
        <v>4.2203228869895533</v>
      </c>
      <c r="O44" s="20">
        <f t="shared" si="15"/>
        <v>-0.11694779116465859</v>
      </c>
      <c r="P44" s="19">
        <f t="shared" si="16"/>
        <v>4444</v>
      </c>
      <c r="Q44" s="19">
        <f t="shared" si="17"/>
        <v>-728</v>
      </c>
      <c r="R44" s="20">
        <f t="shared" si="19"/>
        <v>8.8263251530196086E-3</v>
      </c>
      <c r="S44" s="33"/>
      <c r="T44" s="33"/>
      <c r="U44" s="33"/>
      <c r="V44" s="34"/>
      <c r="X44" s="36"/>
    </row>
    <row r="45" spans="1:24" ht="15" x14ac:dyDescent="0.25">
      <c r="A45" s="41" t="s">
        <v>41</v>
      </c>
      <c r="B45" s="22">
        <f>B29-SUM(B30:B44)</f>
        <v>33330</v>
      </c>
      <c r="C45" s="22">
        <f t="shared" ref="C45:D45" si="22">C29-SUM(C30:C44)</f>
        <v>12300</v>
      </c>
      <c r="D45" s="22">
        <f t="shared" si="22"/>
        <v>44654</v>
      </c>
      <c r="E45" s="23">
        <f t="shared" si="10"/>
        <v>2.6304065040650406</v>
      </c>
      <c r="F45" s="23">
        <f t="shared" si="11"/>
        <v>0.33975397539753982</v>
      </c>
      <c r="G45" s="22">
        <f t="shared" si="12"/>
        <v>32354</v>
      </c>
      <c r="H45" s="22">
        <f t="shared" si="13"/>
        <v>11324</v>
      </c>
      <c r="I45" s="23">
        <f t="shared" si="18"/>
        <v>0.12791946808602064</v>
      </c>
      <c r="J45" s="17"/>
      <c r="K45" s="22">
        <f>K29-SUM(K30:K44)</f>
        <v>71299</v>
      </c>
      <c r="L45" s="22">
        <f t="shared" ref="L45:M45" si="23">L29-SUM(L30:L44)</f>
        <v>21565</v>
      </c>
      <c r="M45" s="22">
        <f t="shared" si="23"/>
        <v>84214</v>
      </c>
      <c r="N45" s="23">
        <f t="shared" si="14"/>
        <v>2.905124043589149</v>
      </c>
      <c r="O45" s="23">
        <f t="shared" si="15"/>
        <v>0.18113858539390448</v>
      </c>
      <c r="P45" s="22">
        <f t="shared" si="16"/>
        <v>62649</v>
      </c>
      <c r="Q45" s="22">
        <f t="shared" si="17"/>
        <v>12915</v>
      </c>
      <c r="R45" s="23">
        <f t="shared" si="19"/>
        <v>0.13521923711777212</v>
      </c>
      <c r="S45" s="33"/>
      <c r="T45" s="33"/>
      <c r="U45" s="33"/>
      <c r="V45" s="34"/>
      <c r="X45" s="36"/>
    </row>
    <row r="46" spans="1:24" ht="21" x14ac:dyDescent="0.35">
      <c r="A46" s="468" t="s">
        <v>42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69"/>
      <c r="O46" s="469"/>
      <c r="P46" s="469"/>
      <c r="Q46" s="469"/>
      <c r="R46" s="470"/>
    </row>
    <row r="47" spans="1:24" ht="15" x14ac:dyDescent="0.25">
      <c r="A47" s="1"/>
      <c r="B47" s="321" t="s">
        <v>110</v>
      </c>
      <c r="C47" s="322"/>
      <c r="D47" s="322"/>
      <c r="E47" s="322"/>
      <c r="F47" s="322"/>
      <c r="G47" s="322"/>
      <c r="H47" s="322"/>
      <c r="I47" s="323"/>
      <c r="J47" s="2"/>
      <c r="K47" s="321" t="str">
        <f>CONCATENATE("acumulado ",B47)</f>
        <v>acumulado febrero</v>
      </c>
      <c r="L47" s="322"/>
      <c r="M47" s="322"/>
      <c r="N47" s="322"/>
      <c r="O47" s="322"/>
      <c r="P47" s="322"/>
      <c r="Q47" s="322"/>
      <c r="R47" s="323"/>
    </row>
    <row r="48" spans="1:24" ht="15" x14ac:dyDescent="0.25">
      <c r="A48" s="3"/>
      <c r="B48" s="4">
        <v>2019</v>
      </c>
      <c r="C48" s="4">
        <v>2021</v>
      </c>
      <c r="D48" s="4">
        <v>2022</v>
      </c>
      <c r="E48" s="4" t="s">
        <v>4</v>
      </c>
      <c r="F48" s="4" t="s">
        <v>5</v>
      </c>
      <c r="G48" s="4" t="s">
        <v>6</v>
      </c>
      <c r="H48" s="4" t="s">
        <v>7</v>
      </c>
      <c r="I48" s="4" t="str">
        <f>CONCATENATE("cuota ",RIGHT(D48,2))</f>
        <v>cuota 22</v>
      </c>
      <c r="J48" s="5"/>
      <c r="K48" s="4">
        <v>2019</v>
      </c>
      <c r="L48" s="4">
        <v>2021</v>
      </c>
      <c r="M48" s="4">
        <v>2022</v>
      </c>
      <c r="N48" s="4" t="s">
        <v>4</v>
      </c>
      <c r="O48" s="4" t="s">
        <v>5</v>
      </c>
      <c r="P48" s="4" t="s">
        <v>6</v>
      </c>
      <c r="Q48" s="4" t="s">
        <v>7</v>
      </c>
      <c r="R48" s="4" t="str">
        <f>CONCATENATE("cuota ",RIGHT(M48,2))</f>
        <v>cuota 22</v>
      </c>
    </row>
    <row r="49" spans="1:18" ht="15" x14ac:dyDescent="0.25">
      <c r="A49" s="6" t="s">
        <v>43</v>
      </c>
      <c r="B49" s="7">
        <v>364413</v>
      </c>
      <c r="C49" s="7">
        <v>56791</v>
      </c>
      <c r="D49" s="7">
        <v>349079</v>
      </c>
      <c r="E49" s="8">
        <f t="shared" ref="E49:E59" si="24">D49/C49-1</f>
        <v>5.1467309961085386</v>
      </c>
      <c r="F49" s="8">
        <f t="shared" ref="F49:F59" si="25">D49/B49-1</f>
        <v>-4.2078630564771236E-2</v>
      </c>
      <c r="G49" s="7">
        <f t="shared" ref="G49:G59" si="26">D49-C49</f>
        <v>292288</v>
      </c>
      <c r="H49" s="7">
        <f t="shared" ref="H49:H59" si="27">D49-B49</f>
        <v>-15334</v>
      </c>
      <c r="I49" s="8">
        <f>D49/$D$49</f>
        <v>1</v>
      </c>
      <c r="J49" s="9"/>
      <c r="K49" s="7">
        <v>737730</v>
      </c>
      <c r="L49" s="7">
        <v>103153</v>
      </c>
      <c r="M49" s="7">
        <v>622796</v>
      </c>
      <c r="N49" s="8">
        <f t="shared" ref="N49:N59" si="28">M49/L49-1</f>
        <v>5.0375946409702097</v>
      </c>
      <c r="O49" s="8">
        <f t="shared" ref="O49:O59" si="29">M49/K49-1</f>
        <v>-0.15579412522196467</v>
      </c>
      <c r="P49" s="7">
        <f t="shared" ref="P49:P59" si="30">M49-L49</f>
        <v>519643</v>
      </c>
      <c r="Q49" s="7">
        <f t="shared" ref="Q49:Q59" si="31">M49-K49</f>
        <v>-114934</v>
      </c>
      <c r="R49" s="8">
        <f>M49/$M$49</f>
        <v>1</v>
      </c>
    </row>
    <row r="50" spans="1:18" ht="15" x14ac:dyDescent="0.25">
      <c r="A50" s="43" t="s">
        <v>44</v>
      </c>
      <c r="B50" s="44">
        <v>129821</v>
      </c>
      <c r="C50" s="44">
        <v>19347</v>
      </c>
      <c r="D50" s="44">
        <v>130897</v>
      </c>
      <c r="E50" s="45">
        <f t="shared" si="24"/>
        <v>5.7657517961441052</v>
      </c>
      <c r="F50" s="45">
        <f t="shared" si="25"/>
        <v>8.2883354773111151E-3</v>
      </c>
      <c r="G50" s="44">
        <f t="shared" si="26"/>
        <v>111550</v>
      </c>
      <c r="H50" s="44">
        <f t="shared" si="27"/>
        <v>1076</v>
      </c>
      <c r="I50" s="45">
        <f t="shared" ref="I50:I59" si="32">D50/$D$49</f>
        <v>0.37497815680691188</v>
      </c>
      <c r="J50" s="46"/>
      <c r="K50" s="44">
        <v>261248</v>
      </c>
      <c r="L50" s="44">
        <v>34529</v>
      </c>
      <c r="M50" s="44">
        <v>230846</v>
      </c>
      <c r="N50" s="45">
        <f t="shared" si="28"/>
        <v>5.6855686524370821</v>
      </c>
      <c r="O50" s="45">
        <f t="shared" si="29"/>
        <v>-0.11637218275355221</v>
      </c>
      <c r="P50" s="44">
        <f t="shared" si="30"/>
        <v>196317</v>
      </c>
      <c r="Q50" s="44">
        <f t="shared" si="31"/>
        <v>-30402</v>
      </c>
      <c r="R50" s="45">
        <f t="shared" ref="R50:R59" si="33">M50/$M$49</f>
        <v>0.37066069788502176</v>
      </c>
    </row>
    <row r="51" spans="1:18" ht="15" x14ac:dyDescent="0.25">
      <c r="A51" s="47" t="s">
        <v>45</v>
      </c>
      <c r="B51" s="19">
        <v>100001</v>
      </c>
      <c r="C51" s="19">
        <v>10131</v>
      </c>
      <c r="D51" s="19">
        <v>88104</v>
      </c>
      <c r="E51" s="20">
        <f t="shared" si="24"/>
        <v>7.6964761622742071</v>
      </c>
      <c r="F51" s="20">
        <f t="shared" si="25"/>
        <v>-0.11896881031189688</v>
      </c>
      <c r="G51" s="19">
        <f t="shared" si="26"/>
        <v>77973</v>
      </c>
      <c r="H51" s="19">
        <f t="shared" si="27"/>
        <v>-11897</v>
      </c>
      <c r="I51" s="20">
        <f t="shared" si="32"/>
        <v>0.25238986017491744</v>
      </c>
      <c r="J51" s="17"/>
      <c r="K51" s="19">
        <v>201910</v>
      </c>
      <c r="L51" s="19">
        <v>18141</v>
      </c>
      <c r="M51" s="19">
        <v>161096</v>
      </c>
      <c r="N51" s="20">
        <f t="shared" si="28"/>
        <v>7.8802160851110745</v>
      </c>
      <c r="O51" s="20">
        <f t="shared" si="29"/>
        <v>-0.20213956713387149</v>
      </c>
      <c r="P51" s="19">
        <f t="shared" si="30"/>
        <v>142955</v>
      </c>
      <c r="Q51" s="19">
        <f t="shared" si="31"/>
        <v>-40814</v>
      </c>
      <c r="R51" s="20">
        <f t="shared" si="33"/>
        <v>0.25866575893229887</v>
      </c>
    </row>
    <row r="52" spans="1:18" ht="15" x14ac:dyDescent="0.25">
      <c r="A52" s="48" t="s">
        <v>46</v>
      </c>
      <c r="B52" s="49">
        <v>3781</v>
      </c>
      <c r="C52" s="49">
        <v>335</v>
      </c>
      <c r="D52" s="49">
        <v>2789</v>
      </c>
      <c r="E52" s="50">
        <f t="shared" si="24"/>
        <v>7.325373134328359</v>
      </c>
      <c r="F52" s="50">
        <f t="shared" si="25"/>
        <v>-0.26236445384818829</v>
      </c>
      <c r="G52" s="49">
        <f t="shared" si="26"/>
        <v>2454</v>
      </c>
      <c r="H52" s="49">
        <f t="shared" si="27"/>
        <v>-992</v>
      </c>
      <c r="I52" s="50">
        <f t="shared" si="32"/>
        <v>7.9895954783874134E-3</v>
      </c>
      <c r="J52" s="17"/>
      <c r="K52" s="49">
        <v>8801</v>
      </c>
      <c r="L52" s="49">
        <v>931</v>
      </c>
      <c r="M52" s="49">
        <v>5352</v>
      </c>
      <c r="N52" s="50">
        <f t="shared" si="28"/>
        <v>4.7486573576799138</v>
      </c>
      <c r="O52" s="50">
        <f t="shared" si="29"/>
        <v>-0.3918872855357346</v>
      </c>
      <c r="P52" s="49">
        <f t="shared" si="30"/>
        <v>4421</v>
      </c>
      <c r="Q52" s="49">
        <f t="shared" si="31"/>
        <v>-3449</v>
      </c>
      <c r="R52" s="50">
        <f t="shared" si="33"/>
        <v>8.5935041329745221E-3</v>
      </c>
    </row>
    <row r="53" spans="1:18" ht="15" x14ac:dyDescent="0.25">
      <c r="A53" s="47" t="s">
        <v>47</v>
      </c>
      <c r="B53" s="19">
        <v>52983</v>
      </c>
      <c r="C53" s="19">
        <v>6183</v>
      </c>
      <c r="D53" s="19">
        <v>50459</v>
      </c>
      <c r="E53" s="20">
        <f t="shared" si="24"/>
        <v>7.1609251172569941</v>
      </c>
      <c r="F53" s="20">
        <f t="shared" si="25"/>
        <v>-4.7637921597493582E-2</v>
      </c>
      <c r="G53" s="19">
        <f t="shared" si="26"/>
        <v>44276</v>
      </c>
      <c r="H53" s="19">
        <f t="shared" si="27"/>
        <v>-2524</v>
      </c>
      <c r="I53" s="20">
        <f t="shared" si="32"/>
        <v>0.14454894164358212</v>
      </c>
      <c r="J53" s="17"/>
      <c r="K53" s="19">
        <v>110334</v>
      </c>
      <c r="L53" s="19">
        <v>10786</v>
      </c>
      <c r="M53" s="19">
        <v>86564</v>
      </c>
      <c r="N53" s="20">
        <f t="shared" si="28"/>
        <v>7.0255887261264593</v>
      </c>
      <c r="O53" s="20">
        <f t="shared" si="29"/>
        <v>-0.21543676473253937</v>
      </c>
      <c r="P53" s="19">
        <f t="shared" si="30"/>
        <v>75778</v>
      </c>
      <c r="Q53" s="19">
        <f t="shared" si="31"/>
        <v>-23770</v>
      </c>
      <c r="R53" s="20">
        <f t="shared" si="33"/>
        <v>0.13899254330470973</v>
      </c>
    </row>
    <row r="54" spans="1:18" ht="15" x14ac:dyDescent="0.25">
      <c r="A54" s="47" t="s">
        <v>48</v>
      </c>
      <c r="B54" s="19">
        <v>12040</v>
      </c>
      <c r="C54" s="19">
        <v>1925</v>
      </c>
      <c r="D54" s="19">
        <v>14671</v>
      </c>
      <c r="E54" s="20">
        <f t="shared" si="24"/>
        <v>6.6212987012987012</v>
      </c>
      <c r="F54" s="20">
        <f t="shared" si="25"/>
        <v>0.21852159468438548</v>
      </c>
      <c r="G54" s="19">
        <f t="shared" si="26"/>
        <v>12746</v>
      </c>
      <c r="H54" s="19">
        <f t="shared" si="27"/>
        <v>2631</v>
      </c>
      <c r="I54" s="20">
        <f t="shared" si="32"/>
        <v>4.2027735842030026E-2</v>
      </c>
      <c r="J54" s="17"/>
      <c r="K54" s="19">
        <v>23851</v>
      </c>
      <c r="L54" s="19">
        <v>4401</v>
      </c>
      <c r="M54" s="19">
        <v>26255</v>
      </c>
      <c r="N54" s="20">
        <f t="shared" si="28"/>
        <v>4.9656896159963644</v>
      </c>
      <c r="O54" s="20">
        <f t="shared" si="29"/>
        <v>0.10079241960504803</v>
      </c>
      <c r="P54" s="19">
        <f t="shared" si="30"/>
        <v>21854</v>
      </c>
      <c r="Q54" s="19">
        <f t="shared" si="31"/>
        <v>2404</v>
      </c>
      <c r="R54" s="20">
        <f t="shared" si="33"/>
        <v>4.2156661250232819E-2</v>
      </c>
    </row>
    <row r="55" spans="1:18" ht="15" x14ac:dyDescent="0.25">
      <c r="A55" s="47" t="s">
        <v>49</v>
      </c>
      <c r="B55" s="19">
        <v>20929</v>
      </c>
      <c r="C55" s="19">
        <v>8041</v>
      </c>
      <c r="D55" s="19">
        <v>17059</v>
      </c>
      <c r="E55" s="20">
        <f t="shared" si="24"/>
        <v>1.1215023007088671</v>
      </c>
      <c r="F55" s="20">
        <f t="shared" si="25"/>
        <v>-0.1849108891968082</v>
      </c>
      <c r="G55" s="19">
        <f t="shared" si="26"/>
        <v>9018</v>
      </c>
      <c r="H55" s="19">
        <f t="shared" si="27"/>
        <v>-3870</v>
      </c>
      <c r="I55" s="20">
        <f t="shared" si="32"/>
        <v>4.8868594215063066E-2</v>
      </c>
      <c r="J55" s="17"/>
      <c r="K55" s="19">
        <v>41482</v>
      </c>
      <c r="L55" s="19">
        <v>12808</v>
      </c>
      <c r="M55" s="19">
        <v>31205</v>
      </c>
      <c r="N55" s="20">
        <f t="shared" si="28"/>
        <v>1.436367895065584</v>
      </c>
      <c r="O55" s="20">
        <f t="shared" si="29"/>
        <v>-0.24774601031772814</v>
      </c>
      <c r="P55" s="19">
        <f t="shared" si="30"/>
        <v>18397</v>
      </c>
      <c r="Q55" s="19">
        <f t="shared" si="31"/>
        <v>-10277</v>
      </c>
      <c r="R55" s="20">
        <f t="shared" si="33"/>
        <v>5.0104689175909926E-2</v>
      </c>
    </row>
    <row r="56" spans="1:18" ht="15" x14ac:dyDescent="0.25">
      <c r="A56" s="47" t="s">
        <v>50</v>
      </c>
      <c r="B56" s="19">
        <v>4935</v>
      </c>
      <c r="C56" s="19">
        <v>1385</v>
      </c>
      <c r="D56" s="19">
        <v>4177</v>
      </c>
      <c r="E56" s="20">
        <f t="shared" si="24"/>
        <v>2.0158844765342958</v>
      </c>
      <c r="F56" s="20">
        <f t="shared" si="25"/>
        <v>-0.15359675785207705</v>
      </c>
      <c r="G56" s="19">
        <f t="shared" si="26"/>
        <v>2792</v>
      </c>
      <c r="H56" s="19">
        <f t="shared" si="27"/>
        <v>-758</v>
      </c>
      <c r="I56" s="20">
        <f t="shared" si="32"/>
        <v>1.1965772790686349E-2</v>
      </c>
      <c r="J56" s="17"/>
      <c r="K56" s="19">
        <v>9651</v>
      </c>
      <c r="L56" s="19">
        <v>2531</v>
      </c>
      <c r="M56" s="19">
        <v>7704</v>
      </c>
      <c r="N56" s="20">
        <f t="shared" si="28"/>
        <v>2.0438561833267483</v>
      </c>
      <c r="O56" s="20">
        <f t="shared" si="29"/>
        <v>-0.20174075225365251</v>
      </c>
      <c r="P56" s="19">
        <f t="shared" si="30"/>
        <v>5173</v>
      </c>
      <c r="Q56" s="19">
        <f t="shared" si="31"/>
        <v>-1947</v>
      </c>
      <c r="R56" s="20">
        <f t="shared" si="33"/>
        <v>1.2370021644326552E-2</v>
      </c>
    </row>
    <row r="57" spans="1:18" ht="15" x14ac:dyDescent="0.25">
      <c r="A57" s="47" t="s">
        <v>51</v>
      </c>
      <c r="B57" s="19">
        <v>19223</v>
      </c>
      <c r="C57" s="19">
        <v>5135</v>
      </c>
      <c r="D57" s="19">
        <v>21666</v>
      </c>
      <c r="E57" s="20">
        <f t="shared" si="24"/>
        <v>3.2192794547224928</v>
      </c>
      <c r="F57" s="20">
        <f t="shared" si="25"/>
        <v>0.12708734328668791</v>
      </c>
      <c r="G57" s="19">
        <f t="shared" si="26"/>
        <v>16531</v>
      </c>
      <c r="H57" s="19">
        <f t="shared" si="27"/>
        <v>2443</v>
      </c>
      <c r="I57" s="20">
        <f t="shared" si="32"/>
        <v>6.2066179861865078E-2</v>
      </c>
      <c r="J57" s="17"/>
      <c r="K57" s="19">
        <v>38963</v>
      </c>
      <c r="L57" s="19">
        <v>11358</v>
      </c>
      <c r="M57" s="19">
        <v>37264</v>
      </c>
      <c r="N57" s="20">
        <f t="shared" si="28"/>
        <v>2.2808593062158833</v>
      </c>
      <c r="O57" s="20">
        <f t="shared" si="29"/>
        <v>-4.3605471857916522E-2</v>
      </c>
      <c r="P57" s="19">
        <f t="shared" si="30"/>
        <v>25906</v>
      </c>
      <c r="Q57" s="19">
        <f t="shared" si="31"/>
        <v>-1699</v>
      </c>
      <c r="R57" s="20">
        <f t="shared" si="33"/>
        <v>5.9833396489380151E-2</v>
      </c>
    </row>
    <row r="58" spans="1:18" ht="15" x14ac:dyDescent="0.25">
      <c r="A58" s="51" t="s">
        <v>52</v>
      </c>
      <c r="B58" s="27">
        <v>10626</v>
      </c>
      <c r="C58" s="27">
        <v>1554</v>
      </c>
      <c r="D58" s="27">
        <v>10397</v>
      </c>
      <c r="E58" s="28">
        <f t="shared" si="24"/>
        <v>5.6904761904761907</v>
      </c>
      <c r="F58" s="28">
        <f t="shared" si="25"/>
        <v>-2.1550912855260673E-2</v>
      </c>
      <c r="G58" s="27">
        <f t="shared" si="26"/>
        <v>8843</v>
      </c>
      <c r="H58" s="27">
        <f t="shared" si="27"/>
        <v>-229</v>
      </c>
      <c r="I58" s="28">
        <f t="shared" si="32"/>
        <v>2.9784088988452469E-2</v>
      </c>
      <c r="J58" s="17"/>
      <c r="K58" s="27">
        <v>20418</v>
      </c>
      <c r="L58" s="27">
        <v>2751</v>
      </c>
      <c r="M58" s="27">
        <v>20293</v>
      </c>
      <c r="N58" s="28">
        <f t="shared" si="28"/>
        <v>6.3765903307888037</v>
      </c>
      <c r="O58" s="28">
        <f t="shared" si="29"/>
        <v>-6.1220491722989712E-3</v>
      </c>
      <c r="P58" s="27">
        <f t="shared" si="30"/>
        <v>17542</v>
      </c>
      <c r="Q58" s="27">
        <f t="shared" si="31"/>
        <v>-125</v>
      </c>
      <c r="R58" s="28">
        <f t="shared" si="33"/>
        <v>3.2583703170861726E-2</v>
      </c>
    </row>
    <row r="59" spans="1:18" ht="15" x14ac:dyDescent="0.25">
      <c r="A59" s="52" t="s">
        <v>53</v>
      </c>
      <c r="B59" s="53">
        <f>B49-SUM(B50:B58)</f>
        <v>10074</v>
      </c>
      <c r="C59" s="53">
        <f t="shared" ref="C59:D59" si="34">C49-SUM(C50:C58)</f>
        <v>2755</v>
      </c>
      <c r="D59" s="53">
        <f t="shared" si="34"/>
        <v>8860</v>
      </c>
      <c r="E59" s="54">
        <f t="shared" si="24"/>
        <v>2.2159709618874772</v>
      </c>
      <c r="F59" s="54">
        <f t="shared" si="25"/>
        <v>-0.12050823903116936</v>
      </c>
      <c r="G59" s="53">
        <f t="shared" si="26"/>
        <v>6105</v>
      </c>
      <c r="H59" s="53">
        <f t="shared" si="27"/>
        <v>-1214</v>
      </c>
      <c r="I59" s="54">
        <f t="shared" si="32"/>
        <v>2.5381074198104155E-2</v>
      </c>
      <c r="J59" s="17"/>
      <c r="K59" s="53">
        <f>K49-SUM(K50:K58)</f>
        <v>21072</v>
      </c>
      <c r="L59" s="53">
        <f t="shared" ref="L59:M59" si="35">L49-SUM(L50:L58)</f>
        <v>4917</v>
      </c>
      <c r="M59" s="53">
        <f t="shared" si="35"/>
        <v>16217</v>
      </c>
      <c r="N59" s="54">
        <f t="shared" si="28"/>
        <v>2.2981492780150496</v>
      </c>
      <c r="O59" s="54">
        <f t="shared" si="29"/>
        <v>-0.23040053151100992</v>
      </c>
      <c r="P59" s="53">
        <f t="shared" si="30"/>
        <v>11300</v>
      </c>
      <c r="Q59" s="53">
        <f t="shared" si="31"/>
        <v>-4855</v>
      </c>
      <c r="R59" s="54">
        <f t="shared" si="33"/>
        <v>2.6039024014283971E-2</v>
      </c>
    </row>
    <row r="60" spans="1:18" ht="21" x14ac:dyDescent="0.35">
      <c r="A60" s="467" t="s">
        <v>54</v>
      </c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</row>
    <row r="61" spans="1:18" ht="15" x14ac:dyDescent="0.25">
      <c r="A61" s="55"/>
      <c r="B61" s="321" t="s">
        <v>110</v>
      </c>
      <c r="C61" s="322"/>
      <c r="D61" s="322"/>
      <c r="E61" s="322"/>
      <c r="F61" s="322"/>
      <c r="G61" s="322"/>
      <c r="H61" s="322"/>
      <c r="I61" s="323"/>
      <c r="J61" s="56"/>
      <c r="K61" s="321" t="str">
        <f>CONCATENATE("acumulado ",B61)</f>
        <v>acumulado febrero</v>
      </c>
      <c r="L61" s="322"/>
      <c r="M61" s="322"/>
      <c r="N61" s="322"/>
      <c r="O61" s="322"/>
      <c r="P61" s="322"/>
      <c r="Q61" s="322"/>
      <c r="R61" s="323"/>
    </row>
    <row r="62" spans="1:18" ht="15" x14ac:dyDescent="0.25">
      <c r="A62" s="3"/>
      <c r="B62" s="4">
        <v>2019</v>
      </c>
      <c r="C62" s="4">
        <v>2021</v>
      </c>
      <c r="D62" s="4">
        <v>2022</v>
      </c>
      <c r="E62" s="4" t="s">
        <v>4</v>
      </c>
      <c r="F62" s="4" t="s">
        <v>5</v>
      </c>
      <c r="G62" s="4" t="s">
        <v>6</v>
      </c>
      <c r="H62" s="4" t="s">
        <v>7</v>
      </c>
      <c r="I62" s="4" t="str">
        <f>CONCATENATE("cuota ",RIGHT(D62,2))</f>
        <v>cuota 22</v>
      </c>
      <c r="J62" s="57"/>
      <c r="K62" s="4">
        <v>2019</v>
      </c>
      <c r="L62" s="4">
        <v>2021</v>
      </c>
      <c r="M62" s="4">
        <v>2022</v>
      </c>
      <c r="N62" s="4" t="s">
        <v>4</v>
      </c>
      <c r="O62" s="4" t="s">
        <v>5</v>
      </c>
      <c r="P62" s="4" t="s">
        <v>6</v>
      </c>
      <c r="Q62" s="4" t="s">
        <v>7</v>
      </c>
      <c r="R62" s="4" t="str">
        <f>CONCATENATE("cuota ",RIGHT(M62,2))</f>
        <v>cuota 22</v>
      </c>
    </row>
    <row r="63" spans="1:18" ht="15" x14ac:dyDescent="0.25">
      <c r="A63" s="58" t="s">
        <v>8</v>
      </c>
      <c r="B63" s="59">
        <v>2699390</v>
      </c>
      <c r="C63" s="59">
        <v>253867</v>
      </c>
      <c r="D63" s="59">
        <v>2235961</v>
      </c>
      <c r="E63" s="60">
        <f t="shared" ref="E63:E74" si="36">D63/C63-1</f>
        <v>7.8076079206828766</v>
      </c>
      <c r="F63" s="60">
        <f t="shared" ref="F63:F74" si="37">D63/B63-1</f>
        <v>-0.17167915714291004</v>
      </c>
      <c r="G63" s="59">
        <f t="shared" ref="G63:G74" si="38">D63-C63</f>
        <v>1982094</v>
      </c>
      <c r="H63" s="59">
        <f t="shared" ref="H63:H74" si="39">D63-B63</f>
        <v>-463429</v>
      </c>
      <c r="I63" s="60">
        <f>D63/$D$63</f>
        <v>1</v>
      </c>
      <c r="J63" s="61"/>
      <c r="K63" s="59">
        <v>5647384</v>
      </c>
      <c r="L63" s="59">
        <v>514028</v>
      </c>
      <c r="M63" s="59">
        <v>4253563</v>
      </c>
      <c r="N63" s="60">
        <f t="shared" ref="N63:N74" si="40">M63/L63-1</f>
        <v>7.2749636206587969</v>
      </c>
      <c r="O63" s="60">
        <f t="shared" ref="O63:O74" si="41">M63/K63-1</f>
        <v>-0.24680825670788453</v>
      </c>
      <c r="P63" s="59">
        <f t="shared" ref="P63:P74" si="42">M63-L63</f>
        <v>3739535</v>
      </c>
      <c r="Q63" s="59">
        <f t="shared" ref="Q63:Q74" si="43">M63-K63</f>
        <v>-1393821</v>
      </c>
      <c r="R63" s="60">
        <f>M63/$M$63</f>
        <v>1</v>
      </c>
    </row>
    <row r="64" spans="1:18" ht="15" x14ac:dyDescent="0.25">
      <c r="A64" s="62" t="s">
        <v>9</v>
      </c>
      <c r="B64" s="63">
        <v>1876383</v>
      </c>
      <c r="C64" s="63">
        <v>183147</v>
      </c>
      <c r="D64" s="63">
        <v>1695833</v>
      </c>
      <c r="E64" s="64">
        <f t="shared" si="36"/>
        <v>8.2594091085303063</v>
      </c>
      <c r="F64" s="64">
        <f t="shared" si="37"/>
        <v>-9.6222359720803285E-2</v>
      </c>
      <c r="G64" s="63">
        <f t="shared" si="38"/>
        <v>1512686</v>
      </c>
      <c r="H64" s="63">
        <f t="shared" si="39"/>
        <v>-180550</v>
      </c>
      <c r="I64" s="64">
        <f t="shared" ref="I64:I74" si="44">D64/$D$63</f>
        <v>0.75843585822829651</v>
      </c>
      <c r="J64" s="65"/>
      <c r="K64" s="63">
        <v>3931423</v>
      </c>
      <c r="L64" s="63">
        <v>370390</v>
      </c>
      <c r="M64" s="63">
        <v>3177965</v>
      </c>
      <c r="N64" s="64">
        <f t="shared" si="40"/>
        <v>7.5800507573098628</v>
      </c>
      <c r="O64" s="64">
        <f t="shared" si="41"/>
        <v>-0.1916501989228836</v>
      </c>
      <c r="P64" s="63">
        <f t="shared" si="42"/>
        <v>2807575</v>
      </c>
      <c r="Q64" s="63">
        <f t="shared" si="43"/>
        <v>-753458</v>
      </c>
      <c r="R64" s="64">
        <f t="shared" ref="R64:R74" si="45">M64/$M$63</f>
        <v>0.74713011186151468</v>
      </c>
    </row>
    <row r="65" spans="1:18" ht="15" x14ac:dyDescent="0.25">
      <c r="A65" s="25" t="s">
        <v>10</v>
      </c>
      <c r="B65" s="19">
        <v>307074</v>
      </c>
      <c r="C65" s="19">
        <v>49322</v>
      </c>
      <c r="D65" s="19">
        <v>365141</v>
      </c>
      <c r="E65" s="20">
        <f t="shared" si="36"/>
        <v>6.4032074936133974</v>
      </c>
      <c r="F65" s="20">
        <f t="shared" si="37"/>
        <v>0.18909774191237294</v>
      </c>
      <c r="G65" s="19">
        <f t="shared" si="38"/>
        <v>315819</v>
      </c>
      <c r="H65" s="19">
        <f t="shared" si="39"/>
        <v>58067</v>
      </c>
      <c r="I65" s="20">
        <f t="shared" si="44"/>
        <v>0.16330383222247616</v>
      </c>
      <c r="J65" s="66"/>
      <c r="K65" s="19">
        <v>617682</v>
      </c>
      <c r="L65" s="19">
        <v>98085</v>
      </c>
      <c r="M65" s="19">
        <v>699744</v>
      </c>
      <c r="N65" s="20">
        <f t="shared" si="40"/>
        <v>6.1340571952897998</v>
      </c>
      <c r="O65" s="20">
        <f t="shared" si="41"/>
        <v>0.13285476993015832</v>
      </c>
      <c r="P65" s="19">
        <f t="shared" si="42"/>
        <v>601659</v>
      </c>
      <c r="Q65" s="19">
        <f t="shared" si="43"/>
        <v>82062</v>
      </c>
      <c r="R65" s="20">
        <f t="shared" si="45"/>
        <v>0.16450773151825893</v>
      </c>
    </row>
    <row r="66" spans="1:18" ht="15" x14ac:dyDescent="0.25">
      <c r="A66" s="25" t="s">
        <v>11</v>
      </c>
      <c r="B66" s="19">
        <v>1188128</v>
      </c>
      <c r="C66" s="19">
        <v>93319</v>
      </c>
      <c r="D66" s="19">
        <v>1026910</v>
      </c>
      <c r="E66" s="20">
        <f t="shared" si="36"/>
        <v>10.004297088481445</v>
      </c>
      <c r="F66" s="20">
        <f t="shared" si="37"/>
        <v>-0.13569076732473273</v>
      </c>
      <c r="G66" s="19">
        <f t="shared" si="38"/>
        <v>933591</v>
      </c>
      <c r="H66" s="19">
        <f t="shared" si="39"/>
        <v>-161218</v>
      </c>
      <c r="I66" s="20">
        <f t="shared" si="44"/>
        <v>0.45927008565891803</v>
      </c>
      <c r="J66" s="66"/>
      <c r="K66" s="19">
        <v>2512512</v>
      </c>
      <c r="L66" s="19">
        <v>181693</v>
      </c>
      <c r="M66" s="19">
        <v>1911905</v>
      </c>
      <c r="N66" s="20">
        <f t="shared" si="40"/>
        <v>9.5227223943685235</v>
      </c>
      <c r="O66" s="20">
        <f t="shared" si="41"/>
        <v>-0.23904642047480773</v>
      </c>
      <c r="P66" s="19">
        <f t="shared" si="42"/>
        <v>1730212</v>
      </c>
      <c r="Q66" s="19">
        <f t="shared" si="43"/>
        <v>-600607</v>
      </c>
      <c r="R66" s="20">
        <f t="shared" si="45"/>
        <v>0.44948317445868324</v>
      </c>
    </row>
    <row r="67" spans="1:18" ht="15" x14ac:dyDescent="0.25">
      <c r="A67" s="25" t="s">
        <v>12</v>
      </c>
      <c r="B67" s="19">
        <v>315241</v>
      </c>
      <c r="C67" s="19">
        <v>35817</v>
      </c>
      <c r="D67" s="19">
        <v>267099</v>
      </c>
      <c r="E67" s="20">
        <f t="shared" si="36"/>
        <v>6.4573247340648292</v>
      </c>
      <c r="F67" s="20">
        <f t="shared" si="37"/>
        <v>-0.15271490700765444</v>
      </c>
      <c r="G67" s="19">
        <f t="shared" si="38"/>
        <v>231282</v>
      </c>
      <c r="H67" s="19">
        <f t="shared" si="39"/>
        <v>-48142</v>
      </c>
      <c r="I67" s="20">
        <f t="shared" si="44"/>
        <v>0.11945601913450189</v>
      </c>
      <c r="J67" s="66"/>
      <c r="K67" s="19">
        <v>665024</v>
      </c>
      <c r="L67" s="19">
        <v>80851</v>
      </c>
      <c r="M67" s="19">
        <v>497111</v>
      </c>
      <c r="N67" s="20">
        <f t="shared" si="40"/>
        <v>5.1484830119602725</v>
      </c>
      <c r="O67" s="20">
        <f t="shared" si="41"/>
        <v>-0.25249163939948027</v>
      </c>
      <c r="P67" s="19">
        <f t="shared" si="42"/>
        <v>416260</v>
      </c>
      <c r="Q67" s="19">
        <f t="shared" si="43"/>
        <v>-167913</v>
      </c>
      <c r="R67" s="20">
        <f t="shared" si="45"/>
        <v>0.11686931638252449</v>
      </c>
    </row>
    <row r="68" spans="1:18" ht="15" x14ac:dyDescent="0.25">
      <c r="A68" s="25" t="s">
        <v>13</v>
      </c>
      <c r="B68" s="19">
        <v>46307</v>
      </c>
      <c r="C68" s="19">
        <v>1727</v>
      </c>
      <c r="D68" s="19">
        <v>29168</v>
      </c>
      <c r="E68" s="20">
        <f t="shared" si="36"/>
        <v>15.889403590040533</v>
      </c>
      <c r="F68" s="20">
        <f t="shared" si="37"/>
        <v>-0.37011682898913767</v>
      </c>
      <c r="G68" s="19">
        <f t="shared" si="38"/>
        <v>27441</v>
      </c>
      <c r="H68" s="19">
        <f t="shared" si="39"/>
        <v>-17139</v>
      </c>
      <c r="I68" s="20">
        <f t="shared" si="44"/>
        <v>1.3044950247343312E-2</v>
      </c>
      <c r="J68" s="66"/>
      <c r="K68" s="19">
        <v>96419</v>
      </c>
      <c r="L68" s="19">
        <v>3352</v>
      </c>
      <c r="M68" s="19">
        <v>56967</v>
      </c>
      <c r="N68" s="20">
        <f t="shared" si="40"/>
        <v>15.994928400954652</v>
      </c>
      <c r="O68" s="20">
        <f t="shared" si="41"/>
        <v>-0.40917246600773705</v>
      </c>
      <c r="P68" s="19">
        <f t="shared" si="42"/>
        <v>53615</v>
      </c>
      <c r="Q68" s="19">
        <f t="shared" si="43"/>
        <v>-39452</v>
      </c>
      <c r="R68" s="20">
        <f t="shared" si="45"/>
        <v>1.3392772130094229E-2</v>
      </c>
    </row>
    <row r="69" spans="1:18" ht="15" x14ac:dyDescent="0.25">
      <c r="A69" s="67" t="s">
        <v>14</v>
      </c>
      <c r="B69" s="22">
        <v>19633</v>
      </c>
      <c r="C69" s="22">
        <v>2962</v>
      </c>
      <c r="D69" s="22">
        <v>7515</v>
      </c>
      <c r="E69" s="23">
        <f t="shared" si="36"/>
        <v>1.5371370695476028</v>
      </c>
      <c r="F69" s="23">
        <f t="shared" si="37"/>
        <v>-0.61722609891509195</v>
      </c>
      <c r="G69" s="22">
        <f t="shared" si="38"/>
        <v>4553</v>
      </c>
      <c r="H69" s="22">
        <f t="shared" si="39"/>
        <v>-12118</v>
      </c>
      <c r="I69" s="23">
        <f t="shared" si="44"/>
        <v>3.3609709650570829E-3</v>
      </c>
      <c r="J69" s="66"/>
      <c r="K69" s="22">
        <v>39786</v>
      </c>
      <c r="L69" s="22">
        <v>6409</v>
      </c>
      <c r="M69" s="22">
        <v>12238</v>
      </c>
      <c r="N69" s="23">
        <f t="shared" si="40"/>
        <v>0.90950226244343901</v>
      </c>
      <c r="O69" s="23">
        <f t="shared" si="41"/>
        <v>-0.69240436334388988</v>
      </c>
      <c r="P69" s="22">
        <f t="shared" si="42"/>
        <v>5829</v>
      </c>
      <c r="Q69" s="22">
        <f t="shared" si="43"/>
        <v>-27548</v>
      </c>
      <c r="R69" s="23">
        <f t="shared" si="45"/>
        <v>2.8771173719538187E-3</v>
      </c>
    </row>
    <row r="70" spans="1:18" ht="15" x14ac:dyDescent="0.25">
      <c r="A70" s="62" t="s">
        <v>15</v>
      </c>
      <c r="B70" s="63">
        <v>823007</v>
      </c>
      <c r="C70" s="63">
        <v>70720</v>
      </c>
      <c r="D70" s="63">
        <v>540128</v>
      </c>
      <c r="E70" s="64">
        <f t="shared" si="36"/>
        <v>6.6375565610859733</v>
      </c>
      <c r="F70" s="64">
        <f t="shared" si="37"/>
        <v>-0.34371396598084825</v>
      </c>
      <c r="G70" s="63">
        <f t="shared" si="38"/>
        <v>469408</v>
      </c>
      <c r="H70" s="63">
        <f t="shared" si="39"/>
        <v>-282879</v>
      </c>
      <c r="I70" s="64">
        <f t="shared" si="44"/>
        <v>0.24156414177170354</v>
      </c>
      <c r="J70" s="65"/>
      <c r="K70" s="63">
        <v>1715961</v>
      </c>
      <c r="L70" s="63">
        <v>143638</v>
      </c>
      <c r="M70" s="63">
        <v>1075598</v>
      </c>
      <c r="N70" s="64">
        <f t="shared" si="40"/>
        <v>6.4882551970926912</v>
      </c>
      <c r="O70" s="64">
        <f t="shared" si="41"/>
        <v>-0.3731803927944749</v>
      </c>
      <c r="P70" s="63">
        <f t="shared" si="42"/>
        <v>931960</v>
      </c>
      <c r="Q70" s="63">
        <f t="shared" si="43"/>
        <v>-640363</v>
      </c>
      <c r="R70" s="64">
        <f t="shared" si="45"/>
        <v>0.25286988813848532</v>
      </c>
    </row>
    <row r="71" spans="1:18" ht="15" x14ac:dyDescent="0.25">
      <c r="A71" s="24" t="s">
        <v>16</v>
      </c>
      <c r="B71" s="19">
        <v>40435</v>
      </c>
      <c r="C71" s="19">
        <v>8720</v>
      </c>
      <c r="D71" s="19">
        <v>40023</v>
      </c>
      <c r="E71" s="20">
        <f t="shared" si="36"/>
        <v>3.5897935779816512</v>
      </c>
      <c r="F71" s="20">
        <f t="shared" si="37"/>
        <v>-1.0189192531222968E-2</v>
      </c>
      <c r="G71" s="19">
        <f t="shared" si="38"/>
        <v>31303</v>
      </c>
      <c r="H71" s="19">
        <f t="shared" si="39"/>
        <v>-412</v>
      </c>
      <c r="I71" s="20">
        <f t="shared" si="44"/>
        <v>1.7899686085759099E-2</v>
      </c>
      <c r="J71" s="66"/>
      <c r="K71" s="19">
        <v>83754</v>
      </c>
      <c r="L71" s="19">
        <v>16015</v>
      </c>
      <c r="M71" s="19">
        <v>92134</v>
      </c>
      <c r="N71" s="20">
        <f t="shared" si="40"/>
        <v>4.7529815797689663</v>
      </c>
      <c r="O71" s="20">
        <f t="shared" si="41"/>
        <v>0.10005492274995831</v>
      </c>
      <c r="P71" s="19">
        <f t="shared" si="42"/>
        <v>76119</v>
      </c>
      <c r="Q71" s="19">
        <f t="shared" si="43"/>
        <v>8380</v>
      </c>
      <c r="R71" s="20">
        <f t="shared" si="45"/>
        <v>2.1660429150808392E-2</v>
      </c>
    </row>
    <row r="72" spans="1:18" ht="15" x14ac:dyDescent="0.25">
      <c r="A72" s="25" t="s">
        <v>12</v>
      </c>
      <c r="B72" s="19">
        <v>453670</v>
      </c>
      <c r="C72" s="19">
        <v>45736</v>
      </c>
      <c r="D72" s="19">
        <v>313439</v>
      </c>
      <c r="E72" s="20">
        <f t="shared" si="36"/>
        <v>5.8532228441490295</v>
      </c>
      <c r="F72" s="20">
        <f t="shared" si="37"/>
        <v>-0.30910353340533869</v>
      </c>
      <c r="G72" s="19">
        <f t="shared" si="38"/>
        <v>267703</v>
      </c>
      <c r="H72" s="19">
        <f t="shared" si="39"/>
        <v>-140231</v>
      </c>
      <c r="I72" s="20">
        <f t="shared" si="44"/>
        <v>0.14018088866487385</v>
      </c>
      <c r="J72" s="66"/>
      <c r="K72" s="19">
        <v>953057</v>
      </c>
      <c r="L72" s="19">
        <v>91101</v>
      </c>
      <c r="M72" s="19">
        <v>616682</v>
      </c>
      <c r="N72" s="20">
        <f t="shared" si="40"/>
        <v>5.769212193060449</v>
      </c>
      <c r="O72" s="20">
        <f t="shared" si="41"/>
        <v>-0.35294321326006739</v>
      </c>
      <c r="P72" s="19">
        <f t="shared" si="42"/>
        <v>525581</v>
      </c>
      <c r="Q72" s="19">
        <f t="shared" si="43"/>
        <v>-336375</v>
      </c>
      <c r="R72" s="20">
        <f t="shared" si="45"/>
        <v>0.14498010256342742</v>
      </c>
    </row>
    <row r="73" spans="1:18" ht="15" x14ac:dyDescent="0.25">
      <c r="A73" s="25" t="s">
        <v>13</v>
      </c>
      <c r="B73" s="19">
        <v>223745</v>
      </c>
      <c r="C73" s="19">
        <v>10262</v>
      </c>
      <c r="D73" s="19">
        <v>131426</v>
      </c>
      <c r="E73" s="20">
        <f t="shared" si="36"/>
        <v>11.807055154940558</v>
      </c>
      <c r="F73" s="20">
        <f t="shared" si="37"/>
        <v>-0.41260810297436812</v>
      </c>
      <c r="G73" s="19">
        <f t="shared" si="38"/>
        <v>121164</v>
      </c>
      <c r="H73" s="19">
        <f t="shared" si="39"/>
        <v>-92319</v>
      </c>
      <c r="I73" s="20">
        <f t="shared" si="44"/>
        <v>5.8778306061688913E-2</v>
      </c>
      <c r="J73" s="66"/>
      <c r="K73" s="19">
        <v>464830</v>
      </c>
      <c r="L73" s="19">
        <v>23548</v>
      </c>
      <c r="M73" s="19">
        <v>255740</v>
      </c>
      <c r="N73" s="20">
        <f t="shared" si="40"/>
        <v>9.8603703074571083</v>
      </c>
      <c r="O73" s="20">
        <f t="shared" si="41"/>
        <v>-0.44982036443430928</v>
      </c>
      <c r="P73" s="19">
        <f t="shared" si="42"/>
        <v>232192</v>
      </c>
      <c r="Q73" s="19">
        <f t="shared" si="43"/>
        <v>-209090</v>
      </c>
      <c r="R73" s="20">
        <f t="shared" si="45"/>
        <v>6.0123712755635689E-2</v>
      </c>
    </row>
    <row r="74" spans="1:18" ht="15" x14ac:dyDescent="0.25">
      <c r="A74" s="26" t="s">
        <v>14</v>
      </c>
      <c r="B74" s="53">
        <v>105157</v>
      </c>
      <c r="C74" s="53">
        <v>6002</v>
      </c>
      <c r="D74" s="53">
        <v>55240</v>
      </c>
      <c r="E74" s="54">
        <f t="shared" si="36"/>
        <v>8.2035988003998668</v>
      </c>
      <c r="F74" s="54">
        <f t="shared" si="37"/>
        <v>-0.47469022509200531</v>
      </c>
      <c r="G74" s="53">
        <f t="shared" si="38"/>
        <v>49238</v>
      </c>
      <c r="H74" s="53">
        <f t="shared" si="39"/>
        <v>-49917</v>
      </c>
      <c r="I74" s="54">
        <f t="shared" si="44"/>
        <v>2.4705260959381671E-2</v>
      </c>
      <c r="J74" s="66"/>
      <c r="K74" s="53">
        <v>214320</v>
      </c>
      <c r="L74" s="53">
        <v>12974</v>
      </c>
      <c r="M74" s="53">
        <v>111042</v>
      </c>
      <c r="N74" s="54">
        <f t="shared" si="40"/>
        <v>7.5588099275474026</v>
      </c>
      <c r="O74" s="54">
        <f t="shared" si="41"/>
        <v>-0.48188689809630458</v>
      </c>
      <c r="P74" s="53">
        <f t="shared" si="42"/>
        <v>98068</v>
      </c>
      <c r="Q74" s="53">
        <f t="shared" si="43"/>
        <v>-103278</v>
      </c>
      <c r="R74" s="54">
        <f t="shared" si="45"/>
        <v>2.6105643668613818E-2</v>
      </c>
    </row>
    <row r="75" spans="1:18" ht="15" x14ac:dyDescent="0.25">
      <c r="A75" s="366" t="s">
        <v>17</v>
      </c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8"/>
    </row>
    <row r="76" spans="1:18" ht="21" x14ac:dyDescent="0.35">
      <c r="A76" s="467" t="s">
        <v>55</v>
      </c>
      <c r="B76" s="467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467"/>
      <c r="Q76" s="467"/>
      <c r="R76" s="467"/>
    </row>
    <row r="77" spans="1:18" ht="15" x14ac:dyDescent="0.25">
      <c r="A77" s="55"/>
      <c r="B77" s="321" t="s">
        <v>110</v>
      </c>
      <c r="C77" s="322"/>
      <c r="D77" s="322"/>
      <c r="E77" s="322"/>
      <c r="F77" s="322"/>
      <c r="G77" s="322"/>
      <c r="H77" s="322"/>
      <c r="I77" s="323"/>
      <c r="J77" s="56"/>
      <c r="K77" s="321" t="str">
        <f>CONCATENATE("acumulado ",B77)</f>
        <v>acumulado febrero</v>
      </c>
      <c r="L77" s="322"/>
      <c r="M77" s="322"/>
      <c r="N77" s="322"/>
      <c r="O77" s="322"/>
      <c r="P77" s="322"/>
      <c r="Q77" s="322"/>
      <c r="R77" s="323"/>
    </row>
    <row r="78" spans="1:18" ht="15" x14ac:dyDescent="0.25">
      <c r="A78" s="3"/>
      <c r="B78" s="4">
        <v>2019</v>
      </c>
      <c r="C78" s="4">
        <v>2021</v>
      </c>
      <c r="D78" s="4">
        <v>2022</v>
      </c>
      <c r="E78" s="4" t="s">
        <v>4</v>
      </c>
      <c r="F78" s="4" t="s">
        <v>5</v>
      </c>
      <c r="G78" s="4" t="s">
        <v>6</v>
      </c>
      <c r="H78" s="4" t="s">
        <v>7</v>
      </c>
      <c r="I78" s="4" t="str">
        <f>CONCATENATE("cuota ",RIGHT(D78,2))</f>
        <v>cuota 22</v>
      </c>
      <c r="J78" s="57"/>
      <c r="K78" s="4">
        <v>2019</v>
      </c>
      <c r="L78" s="4">
        <v>2021</v>
      </c>
      <c r="M78" s="4">
        <v>2022</v>
      </c>
      <c r="N78" s="4" t="s">
        <v>4</v>
      </c>
      <c r="O78" s="4" t="s">
        <v>5</v>
      </c>
      <c r="P78" s="4" t="s">
        <v>6</v>
      </c>
      <c r="Q78" s="4" t="s">
        <v>7</v>
      </c>
      <c r="R78" s="4" t="str">
        <f>CONCATENATE("cuota ",RIGHT(M78,2))</f>
        <v>cuota 22</v>
      </c>
    </row>
    <row r="79" spans="1:18" ht="15" x14ac:dyDescent="0.25">
      <c r="A79" s="58" t="s">
        <v>19</v>
      </c>
      <c r="B79" s="59">
        <v>2699390</v>
      </c>
      <c r="C79" s="59">
        <v>253867</v>
      </c>
      <c r="D79" s="59">
        <v>2235961</v>
      </c>
      <c r="E79" s="60">
        <f t="shared" ref="E79:E101" si="46">D79/C79-1</f>
        <v>7.8076079206828766</v>
      </c>
      <c r="F79" s="60">
        <f t="shared" ref="F79:F101" si="47">D79/B79-1</f>
        <v>-0.17167915714291004</v>
      </c>
      <c r="G79" s="59">
        <f t="shared" ref="G79:G101" si="48">D79-C79</f>
        <v>1982094</v>
      </c>
      <c r="H79" s="59">
        <f t="shared" ref="H79:H101" si="49">D79-B79</f>
        <v>-463429</v>
      </c>
      <c r="I79" s="60">
        <f>D79/$D$79</f>
        <v>1</v>
      </c>
      <c r="J79" s="61"/>
      <c r="K79" s="59">
        <v>5647384</v>
      </c>
      <c r="L79" s="59">
        <v>514028</v>
      </c>
      <c r="M79" s="59">
        <v>4253563</v>
      </c>
      <c r="N79" s="60">
        <f t="shared" ref="N79:N101" si="50">M79/L79-1</f>
        <v>7.2749636206587969</v>
      </c>
      <c r="O79" s="60">
        <f t="shared" ref="O79:O101" si="51">M79/K79-1</f>
        <v>-0.24680825670788453</v>
      </c>
      <c r="P79" s="59">
        <f t="shared" ref="P79:P101" si="52">M79-L79</f>
        <v>3739535</v>
      </c>
      <c r="Q79" s="59">
        <f t="shared" ref="Q79:Q101" si="53">M79-K79</f>
        <v>-1393821</v>
      </c>
      <c r="R79" s="60">
        <f>M79/$M$79</f>
        <v>1</v>
      </c>
    </row>
    <row r="80" spans="1:18" ht="15" x14ac:dyDescent="0.25">
      <c r="A80" s="68" t="s">
        <v>20</v>
      </c>
      <c r="B80" s="69">
        <v>217190</v>
      </c>
      <c r="C80" s="69">
        <v>64986</v>
      </c>
      <c r="D80" s="69">
        <v>210499</v>
      </c>
      <c r="E80" s="70">
        <f t="shared" si="46"/>
        <v>2.2391438155910506</v>
      </c>
      <c r="F80" s="70">
        <f t="shared" si="47"/>
        <v>-3.0807127399972378E-2</v>
      </c>
      <c r="G80" s="69">
        <f t="shared" si="48"/>
        <v>145513</v>
      </c>
      <c r="H80" s="69">
        <f t="shared" si="49"/>
        <v>-6691</v>
      </c>
      <c r="I80" s="70">
        <f t="shared" ref="I80:I101" si="54">D80/$D$79</f>
        <v>9.4142518585968185E-2</v>
      </c>
      <c r="J80" s="71"/>
      <c r="K80" s="69">
        <v>452582</v>
      </c>
      <c r="L80" s="69">
        <v>120035</v>
      </c>
      <c r="M80" s="69">
        <v>399780</v>
      </c>
      <c r="N80" s="70">
        <f t="shared" si="50"/>
        <v>2.3305285958262174</v>
      </c>
      <c r="O80" s="70">
        <f t="shared" si="51"/>
        <v>-0.11666836065066666</v>
      </c>
      <c r="P80" s="69">
        <f t="shared" si="52"/>
        <v>279745</v>
      </c>
      <c r="Q80" s="69">
        <f t="shared" si="53"/>
        <v>-52802</v>
      </c>
      <c r="R80" s="70">
        <f t="shared" ref="R80:R101" si="55">M80/$M$79</f>
        <v>9.3987088001282693E-2</v>
      </c>
    </row>
    <row r="81" spans="1:18" ht="15" hidden="1" x14ac:dyDescent="0.25">
      <c r="A81" s="72" t="s">
        <v>21</v>
      </c>
      <c r="B81" s="27" t="e">
        <v>#REF!</v>
      </c>
      <c r="C81" s="27" t="e">
        <v>#REF!</v>
      </c>
      <c r="D81" s="27" t="e">
        <v>#REF!</v>
      </c>
      <c r="E81" s="28" t="e">
        <f t="shared" si="46"/>
        <v>#REF!</v>
      </c>
      <c r="F81" s="28" t="e">
        <f t="shared" si="47"/>
        <v>#REF!</v>
      </c>
      <c r="G81" s="27" t="e">
        <f t="shared" si="48"/>
        <v>#REF!</v>
      </c>
      <c r="H81" s="27" t="e">
        <f t="shared" si="49"/>
        <v>#REF!</v>
      </c>
      <c r="I81" s="28" t="e">
        <f t="shared" si="54"/>
        <v>#REF!</v>
      </c>
      <c r="J81" s="66"/>
      <c r="K81" s="27" t="e">
        <v>#REF!</v>
      </c>
      <c r="L81" s="27" t="e">
        <v>#REF!</v>
      </c>
      <c r="M81" s="27" t="e">
        <v>#REF!</v>
      </c>
      <c r="N81" s="28" t="e">
        <f t="shared" si="50"/>
        <v>#REF!</v>
      </c>
      <c r="O81" s="28" t="e">
        <f t="shared" si="51"/>
        <v>#REF!</v>
      </c>
      <c r="P81" s="27" t="e">
        <f t="shared" si="52"/>
        <v>#REF!</v>
      </c>
      <c r="Q81" s="27" t="e">
        <f t="shared" si="53"/>
        <v>#REF!</v>
      </c>
      <c r="R81" s="28" t="e">
        <f t="shared" si="55"/>
        <v>#REF!</v>
      </c>
    </row>
    <row r="82" spans="1:18" ht="15" hidden="1" x14ac:dyDescent="0.25">
      <c r="A82" s="38" t="s">
        <v>22</v>
      </c>
      <c r="B82" s="39" t="e">
        <v>#REF!</v>
      </c>
      <c r="C82" s="39" t="e">
        <v>#REF!</v>
      </c>
      <c r="D82" s="39" t="e">
        <v>#REF!</v>
      </c>
      <c r="E82" s="40" t="e">
        <f t="shared" si="46"/>
        <v>#REF!</v>
      </c>
      <c r="F82" s="40" t="e">
        <f t="shared" si="47"/>
        <v>#REF!</v>
      </c>
      <c r="G82" s="39" t="e">
        <f t="shared" si="48"/>
        <v>#REF!</v>
      </c>
      <c r="H82" s="39" t="e">
        <f t="shared" si="49"/>
        <v>#REF!</v>
      </c>
      <c r="I82" s="40" t="e">
        <f t="shared" si="54"/>
        <v>#REF!</v>
      </c>
      <c r="J82" s="71"/>
      <c r="K82" s="39" t="e">
        <v>#REF!</v>
      </c>
      <c r="L82" s="39" t="e">
        <v>#REF!</v>
      </c>
      <c r="M82" s="39" t="e">
        <v>#REF!</v>
      </c>
      <c r="N82" s="40" t="e">
        <f t="shared" si="50"/>
        <v>#REF!</v>
      </c>
      <c r="O82" s="40" t="e">
        <f t="shared" si="51"/>
        <v>#REF!</v>
      </c>
      <c r="P82" s="39" t="e">
        <f t="shared" si="52"/>
        <v>#REF!</v>
      </c>
      <c r="Q82" s="39" t="e">
        <f t="shared" si="53"/>
        <v>#REF!</v>
      </c>
      <c r="R82" s="40" t="e">
        <f t="shared" si="55"/>
        <v>#REF!</v>
      </c>
    </row>
    <row r="83" spans="1:18" ht="15" hidden="1" x14ac:dyDescent="0.25">
      <c r="A83" s="38" t="s">
        <v>23</v>
      </c>
      <c r="B83" s="39" t="e">
        <f>B81-B82</f>
        <v>#REF!</v>
      </c>
      <c r="C83" s="39" t="e">
        <f t="shared" ref="C83:D83" si="56">C81-C82</f>
        <v>#REF!</v>
      </c>
      <c r="D83" s="39" t="e">
        <f t="shared" si="56"/>
        <v>#REF!</v>
      </c>
      <c r="E83" s="40" t="e">
        <f t="shared" si="46"/>
        <v>#REF!</v>
      </c>
      <c r="F83" s="40" t="e">
        <f t="shared" si="47"/>
        <v>#REF!</v>
      </c>
      <c r="G83" s="39" t="e">
        <f t="shared" si="48"/>
        <v>#REF!</v>
      </c>
      <c r="H83" s="39" t="e">
        <f t="shared" si="49"/>
        <v>#REF!</v>
      </c>
      <c r="I83" s="40" t="e">
        <f t="shared" si="54"/>
        <v>#REF!</v>
      </c>
      <c r="J83" s="71"/>
      <c r="K83" s="39" t="e">
        <f>K81-K82</f>
        <v>#REF!</v>
      </c>
      <c r="L83" s="39" t="e">
        <f t="shared" ref="L83:M83" si="57">L81-L82</f>
        <v>#REF!</v>
      </c>
      <c r="M83" s="39" t="e">
        <f t="shared" si="57"/>
        <v>#REF!</v>
      </c>
      <c r="N83" s="40" t="e">
        <f t="shared" si="50"/>
        <v>#REF!</v>
      </c>
      <c r="O83" s="40" t="e">
        <f t="shared" si="51"/>
        <v>#REF!</v>
      </c>
      <c r="P83" s="39" t="e">
        <f t="shared" si="52"/>
        <v>#REF!</v>
      </c>
      <c r="Q83" s="39" t="e">
        <f t="shared" si="53"/>
        <v>#REF!</v>
      </c>
      <c r="R83" s="40" t="e">
        <f t="shared" si="55"/>
        <v>#REF!</v>
      </c>
    </row>
    <row r="84" spans="1:18" ht="15" hidden="1" x14ac:dyDescent="0.25">
      <c r="A84" s="73" t="s">
        <v>24</v>
      </c>
      <c r="B84" s="74" t="e">
        <v>#REF!</v>
      </c>
      <c r="C84" s="74" t="e">
        <v>#REF!</v>
      </c>
      <c r="D84" s="74" t="e">
        <v>#REF!</v>
      </c>
      <c r="E84" s="75" t="e">
        <f t="shared" si="46"/>
        <v>#REF!</v>
      </c>
      <c r="F84" s="75" t="e">
        <f t="shared" si="47"/>
        <v>#REF!</v>
      </c>
      <c r="G84" s="74" t="e">
        <f t="shared" si="48"/>
        <v>#REF!</v>
      </c>
      <c r="H84" s="74" t="e">
        <f t="shared" si="49"/>
        <v>#REF!</v>
      </c>
      <c r="I84" s="75" t="e">
        <f t="shared" si="54"/>
        <v>#REF!</v>
      </c>
      <c r="J84" s="66"/>
      <c r="K84" s="74" t="e">
        <v>#REF!</v>
      </c>
      <c r="L84" s="74" t="e">
        <v>#REF!</v>
      </c>
      <c r="M84" s="74" t="e">
        <v>#REF!</v>
      </c>
      <c r="N84" s="75" t="e">
        <f t="shared" si="50"/>
        <v>#REF!</v>
      </c>
      <c r="O84" s="75" t="e">
        <f t="shared" si="51"/>
        <v>#REF!</v>
      </c>
      <c r="P84" s="74" t="e">
        <f t="shared" si="52"/>
        <v>#REF!</v>
      </c>
      <c r="Q84" s="74" t="e">
        <f t="shared" si="53"/>
        <v>#REF!</v>
      </c>
      <c r="R84" s="75" t="e">
        <f t="shared" si="55"/>
        <v>#REF!</v>
      </c>
    </row>
    <row r="85" spans="1:18" ht="15" x14ac:dyDescent="0.25">
      <c r="A85" s="68" t="s">
        <v>25</v>
      </c>
      <c r="B85" s="69">
        <v>2482200</v>
      </c>
      <c r="C85" s="69">
        <v>188881</v>
      </c>
      <c r="D85" s="69">
        <v>2025462</v>
      </c>
      <c r="E85" s="70">
        <f t="shared" si="46"/>
        <v>9.7234819807180184</v>
      </c>
      <c r="F85" s="70">
        <f t="shared" si="47"/>
        <v>-0.18400531786318586</v>
      </c>
      <c r="G85" s="69">
        <f t="shared" si="48"/>
        <v>1836581</v>
      </c>
      <c r="H85" s="69">
        <f t="shared" si="49"/>
        <v>-456738</v>
      </c>
      <c r="I85" s="70">
        <f t="shared" si="54"/>
        <v>0.90585748141403177</v>
      </c>
      <c r="J85" s="71"/>
      <c r="K85" s="69">
        <v>5194802</v>
      </c>
      <c r="L85" s="69">
        <v>393993</v>
      </c>
      <c r="M85" s="69">
        <v>3853783</v>
      </c>
      <c r="N85" s="70">
        <f t="shared" si="50"/>
        <v>8.7813489072140882</v>
      </c>
      <c r="O85" s="70">
        <f t="shared" si="51"/>
        <v>-0.25814631625998452</v>
      </c>
      <c r="P85" s="69">
        <f t="shared" si="52"/>
        <v>3459790</v>
      </c>
      <c r="Q85" s="69">
        <f t="shared" si="53"/>
        <v>-1341019</v>
      </c>
      <c r="R85" s="70">
        <f t="shared" si="55"/>
        <v>0.90601291199871736</v>
      </c>
    </row>
    <row r="86" spans="1:18" ht="15" x14ac:dyDescent="0.25">
      <c r="A86" s="76" t="s">
        <v>26</v>
      </c>
      <c r="B86" s="77">
        <v>397543</v>
      </c>
      <c r="C86" s="77">
        <v>32115</v>
      </c>
      <c r="D86" s="77">
        <v>234944</v>
      </c>
      <c r="E86" s="78">
        <f t="shared" si="46"/>
        <v>6.3157091701697023</v>
      </c>
      <c r="F86" s="78">
        <f t="shared" si="47"/>
        <v>-0.40900984296038412</v>
      </c>
      <c r="G86" s="77">
        <f t="shared" si="48"/>
        <v>202829</v>
      </c>
      <c r="H86" s="77">
        <f t="shared" si="49"/>
        <v>-162599</v>
      </c>
      <c r="I86" s="78">
        <f t="shared" si="54"/>
        <v>0.1050751779659842</v>
      </c>
      <c r="J86" s="79"/>
      <c r="K86" s="77">
        <v>854958</v>
      </c>
      <c r="L86" s="77">
        <v>64449</v>
      </c>
      <c r="M86" s="77">
        <v>473868</v>
      </c>
      <c r="N86" s="78">
        <f t="shared" si="50"/>
        <v>6.3526043848624489</v>
      </c>
      <c r="O86" s="78">
        <f t="shared" si="51"/>
        <v>-0.44574119430428161</v>
      </c>
      <c r="P86" s="77">
        <f t="shared" si="52"/>
        <v>409419</v>
      </c>
      <c r="Q86" s="77">
        <f t="shared" si="53"/>
        <v>-381090</v>
      </c>
      <c r="R86" s="78">
        <f t="shared" si="55"/>
        <v>0.1114049562684272</v>
      </c>
    </row>
    <row r="87" spans="1:18" ht="15" x14ac:dyDescent="0.25">
      <c r="A87" s="42" t="s">
        <v>27</v>
      </c>
      <c r="B87" s="19">
        <v>29475</v>
      </c>
      <c r="C87" s="19">
        <v>2000</v>
      </c>
      <c r="D87" s="19">
        <v>20889</v>
      </c>
      <c r="E87" s="20">
        <f t="shared" si="46"/>
        <v>9.4444999999999997</v>
      </c>
      <c r="F87" s="20">
        <f t="shared" si="47"/>
        <v>-0.29129770992366411</v>
      </c>
      <c r="G87" s="19">
        <f t="shared" si="48"/>
        <v>18889</v>
      </c>
      <c r="H87" s="19">
        <f t="shared" si="49"/>
        <v>-8586</v>
      </c>
      <c r="I87" s="20">
        <f t="shared" si="54"/>
        <v>9.3422917483802267E-3</v>
      </c>
      <c r="J87" s="80"/>
      <c r="K87" s="19">
        <v>60988</v>
      </c>
      <c r="L87" s="19">
        <v>4676</v>
      </c>
      <c r="M87" s="19">
        <v>42136</v>
      </c>
      <c r="N87" s="20">
        <f t="shared" si="50"/>
        <v>8.0111206159110342</v>
      </c>
      <c r="O87" s="20">
        <f t="shared" si="51"/>
        <v>-0.30910998885026564</v>
      </c>
      <c r="P87" s="19">
        <f t="shared" si="52"/>
        <v>37460</v>
      </c>
      <c r="Q87" s="19">
        <f t="shared" si="53"/>
        <v>-18852</v>
      </c>
      <c r="R87" s="20">
        <f t="shared" si="55"/>
        <v>9.9060481765522214E-3</v>
      </c>
    </row>
    <row r="88" spans="1:18" ht="15" x14ac:dyDescent="0.25">
      <c r="A88" s="42" t="s">
        <v>28</v>
      </c>
      <c r="B88" s="19">
        <v>1887</v>
      </c>
      <c r="C88" s="19">
        <v>213</v>
      </c>
      <c r="D88" s="19">
        <v>1791</v>
      </c>
      <c r="E88" s="20">
        <f t="shared" si="46"/>
        <v>7.408450704225352</v>
      </c>
      <c r="F88" s="20">
        <f t="shared" si="47"/>
        <v>-5.0874403815580282E-2</v>
      </c>
      <c r="G88" s="19">
        <f t="shared" si="48"/>
        <v>1578</v>
      </c>
      <c r="H88" s="19">
        <f t="shared" si="49"/>
        <v>-96</v>
      </c>
      <c r="I88" s="20">
        <f t="shared" si="54"/>
        <v>8.0099787071420301E-4</v>
      </c>
      <c r="J88" s="80"/>
      <c r="K88" s="19">
        <v>5794</v>
      </c>
      <c r="L88" s="19">
        <v>315</v>
      </c>
      <c r="M88" s="19">
        <v>3306</v>
      </c>
      <c r="N88" s="20">
        <f t="shared" si="50"/>
        <v>9.4952380952380953</v>
      </c>
      <c r="O88" s="20">
        <f t="shared" si="51"/>
        <v>-0.42940973420780115</v>
      </c>
      <c r="P88" s="19">
        <f t="shared" si="52"/>
        <v>2991</v>
      </c>
      <c r="Q88" s="19">
        <f t="shared" si="53"/>
        <v>-2488</v>
      </c>
      <c r="R88" s="20">
        <f t="shared" si="55"/>
        <v>7.7723075924818793E-4</v>
      </c>
    </row>
    <row r="89" spans="1:18" ht="15" x14ac:dyDescent="0.25">
      <c r="A89" s="42" t="s">
        <v>29</v>
      </c>
      <c r="B89" s="19">
        <v>93681</v>
      </c>
      <c r="C89" s="19">
        <v>617</v>
      </c>
      <c r="D89" s="19">
        <v>69529</v>
      </c>
      <c r="E89" s="20">
        <f t="shared" si="46"/>
        <v>111.68881685575364</v>
      </c>
      <c r="F89" s="20">
        <f t="shared" si="47"/>
        <v>-0.25781108228989869</v>
      </c>
      <c r="G89" s="19">
        <f t="shared" si="48"/>
        <v>68912</v>
      </c>
      <c r="H89" s="19">
        <f t="shared" si="49"/>
        <v>-24152</v>
      </c>
      <c r="I89" s="20">
        <f t="shared" si="54"/>
        <v>3.1095801760406376E-2</v>
      </c>
      <c r="J89" s="80"/>
      <c r="K89" s="19">
        <v>186821</v>
      </c>
      <c r="L89" s="19">
        <v>1317</v>
      </c>
      <c r="M89" s="19">
        <v>134556</v>
      </c>
      <c r="N89" s="20">
        <f t="shared" si="50"/>
        <v>101.16856492027335</v>
      </c>
      <c r="O89" s="20">
        <f t="shared" si="51"/>
        <v>-0.27975977004726449</v>
      </c>
      <c r="P89" s="19">
        <f t="shared" si="52"/>
        <v>133239</v>
      </c>
      <c r="Q89" s="19">
        <f t="shared" si="53"/>
        <v>-52265</v>
      </c>
      <c r="R89" s="20">
        <f t="shared" si="55"/>
        <v>3.163371507604331E-2</v>
      </c>
    </row>
    <row r="90" spans="1:18" ht="15" x14ac:dyDescent="0.25">
      <c r="A90" s="42" t="s">
        <v>30</v>
      </c>
      <c r="B90" s="19">
        <v>5835</v>
      </c>
      <c r="C90" s="19">
        <v>1459</v>
      </c>
      <c r="D90" s="19">
        <v>6889</v>
      </c>
      <c r="E90" s="20">
        <f t="shared" si="46"/>
        <v>3.721727210418095</v>
      </c>
      <c r="F90" s="20">
        <f t="shared" si="47"/>
        <v>0.18063410454155959</v>
      </c>
      <c r="G90" s="19">
        <f t="shared" si="48"/>
        <v>5430</v>
      </c>
      <c r="H90" s="19">
        <f t="shared" si="49"/>
        <v>1054</v>
      </c>
      <c r="I90" s="20">
        <f t="shared" si="54"/>
        <v>3.0810018600503316E-3</v>
      </c>
      <c r="J90" s="80"/>
      <c r="K90" s="19">
        <v>12606</v>
      </c>
      <c r="L90" s="19">
        <v>2330</v>
      </c>
      <c r="M90" s="19">
        <v>12816</v>
      </c>
      <c r="N90" s="20">
        <f t="shared" si="50"/>
        <v>4.5004291845493558</v>
      </c>
      <c r="O90" s="20">
        <f t="shared" si="51"/>
        <v>1.6658733936220749E-2</v>
      </c>
      <c r="P90" s="19">
        <f t="shared" si="52"/>
        <v>10486</v>
      </c>
      <c r="Q90" s="19">
        <f t="shared" si="53"/>
        <v>210</v>
      </c>
      <c r="R90" s="20">
        <f t="shared" si="55"/>
        <v>3.0130034514594E-3</v>
      </c>
    </row>
    <row r="91" spans="1:18" ht="15" x14ac:dyDescent="0.25">
      <c r="A91" s="42" t="s">
        <v>31</v>
      </c>
      <c r="B91" s="19">
        <v>113827</v>
      </c>
      <c r="C91" s="19">
        <v>488</v>
      </c>
      <c r="D91" s="19">
        <v>60898</v>
      </c>
      <c r="E91" s="20">
        <f t="shared" si="46"/>
        <v>123.79098360655738</v>
      </c>
      <c r="F91" s="20">
        <f t="shared" si="47"/>
        <v>-0.46499512417967614</v>
      </c>
      <c r="G91" s="19">
        <f t="shared" si="48"/>
        <v>60410</v>
      </c>
      <c r="H91" s="19">
        <f t="shared" si="49"/>
        <v>-52929</v>
      </c>
      <c r="I91" s="20">
        <f t="shared" si="54"/>
        <v>2.7235716544250995E-2</v>
      </c>
      <c r="J91" s="80"/>
      <c r="K91" s="19">
        <v>223757</v>
      </c>
      <c r="L91" s="19">
        <v>1284</v>
      </c>
      <c r="M91" s="19">
        <v>123927</v>
      </c>
      <c r="N91" s="20">
        <f t="shared" si="50"/>
        <v>95.516355140186917</v>
      </c>
      <c r="O91" s="20">
        <f t="shared" si="51"/>
        <v>-0.44615363988612644</v>
      </c>
      <c r="P91" s="19">
        <f t="shared" si="52"/>
        <v>122643</v>
      </c>
      <c r="Q91" s="19">
        <f t="shared" si="53"/>
        <v>-99830</v>
      </c>
      <c r="R91" s="20">
        <f t="shared" si="55"/>
        <v>2.9134868814685477E-2</v>
      </c>
    </row>
    <row r="92" spans="1:18" ht="15" x14ac:dyDescent="0.25">
      <c r="A92" s="42" t="s">
        <v>32</v>
      </c>
      <c r="B92" s="19">
        <v>959254</v>
      </c>
      <c r="C92" s="19">
        <v>10447</v>
      </c>
      <c r="D92" s="19">
        <v>809079</v>
      </c>
      <c r="E92" s="20">
        <f t="shared" si="46"/>
        <v>76.44606107016368</v>
      </c>
      <c r="F92" s="20">
        <f t="shared" si="47"/>
        <v>-0.15655394712974879</v>
      </c>
      <c r="G92" s="19">
        <f t="shared" si="48"/>
        <v>798632</v>
      </c>
      <c r="H92" s="19">
        <f t="shared" si="49"/>
        <v>-150175</v>
      </c>
      <c r="I92" s="20">
        <f t="shared" si="54"/>
        <v>0.36184844011143308</v>
      </c>
      <c r="J92" s="80"/>
      <c r="K92" s="19">
        <v>1999069</v>
      </c>
      <c r="L92" s="19">
        <v>45188</v>
      </c>
      <c r="M92" s="19">
        <v>1433339</v>
      </c>
      <c r="N92" s="20">
        <f t="shared" si="50"/>
        <v>30.719460918828009</v>
      </c>
      <c r="O92" s="20">
        <f t="shared" si="51"/>
        <v>-0.28299673498013322</v>
      </c>
      <c r="P92" s="19">
        <f t="shared" si="52"/>
        <v>1388151</v>
      </c>
      <c r="Q92" s="19">
        <f t="shared" si="53"/>
        <v>-565730</v>
      </c>
      <c r="R92" s="20">
        <f t="shared" si="55"/>
        <v>0.3369737323744823</v>
      </c>
    </row>
    <row r="93" spans="1:18" ht="15" x14ac:dyDescent="0.25">
      <c r="A93" s="42" t="s">
        <v>33</v>
      </c>
      <c r="B93" s="19">
        <v>112064</v>
      </c>
      <c r="C93" s="19">
        <v>42634</v>
      </c>
      <c r="D93" s="19">
        <v>114316</v>
      </c>
      <c r="E93" s="20">
        <f t="shared" si="46"/>
        <v>1.6813341464558804</v>
      </c>
      <c r="F93" s="20">
        <f t="shared" si="47"/>
        <v>2.0095659623072581E-2</v>
      </c>
      <c r="G93" s="19">
        <f t="shared" si="48"/>
        <v>71682</v>
      </c>
      <c r="H93" s="19">
        <f t="shared" si="49"/>
        <v>2252</v>
      </c>
      <c r="I93" s="20">
        <f t="shared" si="54"/>
        <v>5.1126115348165732E-2</v>
      </c>
      <c r="J93" s="80"/>
      <c r="K93" s="19">
        <v>214050</v>
      </c>
      <c r="L93" s="19">
        <v>72929</v>
      </c>
      <c r="M93" s="19">
        <v>194710</v>
      </c>
      <c r="N93" s="20">
        <f t="shared" si="50"/>
        <v>1.6698569841901025</v>
      </c>
      <c r="O93" s="20">
        <f t="shared" si="51"/>
        <v>-9.035272132679284E-2</v>
      </c>
      <c r="P93" s="19">
        <f t="shared" si="52"/>
        <v>121781</v>
      </c>
      <c r="Q93" s="19">
        <f t="shared" si="53"/>
        <v>-19340</v>
      </c>
      <c r="R93" s="20">
        <f t="shared" si="55"/>
        <v>4.5775741419605165E-2</v>
      </c>
    </row>
    <row r="94" spans="1:18" ht="15" x14ac:dyDescent="0.25">
      <c r="A94" s="42" t="s">
        <v>34</v>
      </c>
      <c r="B94" s="19">
        <v>87289</v>
      </c>
      <c r="C94" s="19">
        <v>3231</v>
      </c>
      <c r="D94" s="19">
        <v>93483</v>
      </c>
      <c r="E94" s="20">
        <f t="shared" si="46"/>
        <v>27.933147632311979</v>
      </c>
      <c r="F94" s="20">
        <f t="shared" si="47"/>
        <v>7.09596856419481E-2</v>
      </c>
      <c r="G94" s="19">
        <f t="shared" si="48"/>
        <v>90252</v>
      </c>
      <c r="H94" s="19">
        <f t="shared" si="49"/>
        <v>6194</v>
      </c>
      <c r="I94" s="20">
        <f t="shared" si="54"/>
        <v>4.1808868759338827E-2</v>
      </c>
      <c r="J94" s="80"/>
      <c r="K94" s="19">
        <v>170417</v>
      </c>
      <c r="L94" s="19">
        <v>6409</v>
      </c>
      <c r="M94" s="19">
        <v>196294</v>
      </c>
      <c r="N94" s="20">
        <f t="shared" si="50"/>
        <v>29.627867061944141</v>
      </c>
      <c r="O94" s="20">
        <f t="shared" si="51"/>
        <v>0.15184517976492962</v>
      </c>
      <c r="P94" s="19">
        <f t="shared" si="52"/>
        <v>189885</v>
      </c>
      <c r="Q94" s="19">
        <f t="shared" si="53"/>
        <v>25877</v>
      </c>
      <c r="R94" s="20">
        <f t="shared" si="55"/>
        <v>4.6148135104617002E-2</v>
      </c>
    </row>
    <row r="95" spans="1:18" ht="15" x14ac:dyDescent="0.25">
      <c r="A95" s="42" t="s">
        <v>35</v>
      </c>
      <c r="B95" s="19">
        <v>83167</v>
      </c>
      <c r="C95" s="19">
        <v>5298</v>
      </c>
      <c r="D95" s="19">
        <v>91920</v>
      </c>
      <c r="E95" s="20">
        <f t="shared" si="46"/>
        <v>16.349943374858437</v>
      </c>
      <c r="F95" s="20">
        <f t="shared" si="47"/>
        <v>0.10524607115803142</v>
      </c>
      <c r="G95" s="19">
        <f t="shared" si="48"/>
        <v>86622</v>
      </c>
      <c r="H95" s="19">
        <f t="shared" si="49"/>
        <v>8753</v>
      </c>
      <c r="I95" s="20">
        <f t="shared" si="54"/>
        <v>4.1109840466805998E-2</v>
      </c>
      <c r="J95" s="80"/>
      <c r="K95" s="19">
        <v>187843</v>
      </c>
      <c r="L95" s="19">
        <v>21233</v>
      </c>
      <c r="M95" s="19">
        <v>191050</v>
      </c>
      <c r="N95" s="20">
        <f t="shared" si="50"/>
        <v>7.9977864644656904</v>
      </c>
      <c r="O95" s="20">
        <f t="shared" si="51"/>
        <v>1.7072768216010115E-2</v>
      </c>
      <c r="P95" s="19">
        <f t="shared" si="52"/>
        <v>169817</v>
      </c>
      <c r="Q95" s="19">
        <f t="shared" si="53"/>
        <v>3207</v>
      </c>
      <c r="R95" s="20">
        <f t="shared" si="55"/>
        <v>4.4915286314085388E-2</v>
      </c>
    </row>
    <row r="96" spans="1:18" ht="15" x14ac:dyDescent="0.25">
      <c r="A96" s="42" t="s">
        <v>36</v>
      </c>
      <c r="B96" s="19">
        <v>51650</v>
      </c>
      <c r="C96" s="19">
        <v>5732</v>
      </c>
      <c r="D96" s="19">
        <v>79330</v>
      </c>
      <c r="E96" s="20">
        <f t="shared" si="46"/>
        <v>12.839846475924634</v>
      </c>
      <c r="F96" s="20">
        <f t="shared" si="47"/>
        <v>0.53591481122942874</v>
      </c>
      <c r="G96" s="19">
        <f t="shared" si="48"/>
        <v>73598</v>
      </c>
      <c r="H96" s="19">
        <f t="shared" si="49"/>
        <v>27680</v>
      </c>
      <c r="I96" s="20">
        <f t="shared" si="54"/>
        <v>3.5479151917229328E-2</v>
      </c>
      <c r="J96" s="80"/>
      <c r="K96" s="19">
        <v>112586</v>
      </c>
      <c r="L96" s="19">
        <v>14228</v>
      </c>
      <c r="M96" s="19">
        <v>156805</v>
      </c>
      <c r="N96" s="20">
        <f t="shared" si="50"/>
        <v>10.020874332302503</v>
      </c>
      <c r="O96" s="20">
        <f t="shared" si="51"/>
        <v>0.39275753646101652</v>
      </c>
      <c r="P96" s="19">
        <f t="shared" si="52"/>
        <v>142577</v>
      </c>
      <c r="Q96" s="19">
        <f t="shared" si="53"/>
        <v>44219</v>
      </c>
      <c r="R96" s="20">
        <f t="shared" si="55"/>
        <v>3.6864388748914734E-2</v>
      </c>
    </row>
    <row r="97" spans="1:18" ht="15" x14ac:dyDescent="0.25">
      <c r="A97" s="42" t="s">
        <v>37</v>
      </c>
      <c r="B97" s="19">
        <v>94523</v>
      </c>
      <c r="C97" s="19">
        <v>9475</v>
      </c>
      <c r="D97" s="19">
        <v>68860</v>
      </c>
      <c r="E97" s="20">
        <f t="shared" si="46"/>
        <v>6.2675461741424803</v>
      </c>
      <c r="F97" s="20">
        <f t="shared" si="47"/>
        <v>-0.27150005818689626</v>
      </c>
      <c r="G97" s="19">
        <f t="shared" si="48"/>
        <v>59385</v>
      </c>
      <c r="H97" s="19">
        <f t="shared" si="49"/>
        <v>-25663</v>
      </c>
      <c r="I97" s="20">
        <f t="shared" si="54"/>
        <v>3.0796601550742611E-2</v>
      </c>
      <c r="J97" s="80"/>
      <c r="K97" s="19">
        <v>204587</v>
      </c>
      <c r="L97" s="19">
        <v>17002</v>
      </c>
      <c r="M97" s="19">
        <v>138279</v>
      </c>
      <c r="N97" s="20">
        <f t="shared" si="50"/>
        <v>7.1331019880014122</v>
      </c>
      <c r="O97" s="20">
        <f t="shared" si="51"/>
        <v>-0.32410661478979608</v>
      </c>
      <c r="P97" s="19">
        <f t="shared" si="52"/>
        <v>121277</v>
      </c>
      <c r="Q97" s="19">
        <f t="shared" si="53"/>
        <v>-66308</v>
      </c>
      <c r="R97" s="20">
        <f t="shared" si="55"/>
        <v>3.2508981294035143E-2</v>
      </c>
    </row>
    <row r="98" spans="1:18" ht="15" x14ac:dyDescent="0.25">
      <c r="A98" s="42" t="s">
        <v>38</v>
      </c>
      <c r="B98" s="19">
        <v>85466</v>
      </c>
      <c r="C98" s="19">
        <v>333</v>
      </c>
      <c r="D98" s="19">
        <v>34861</v>
      </c>
      <c r="E98" s="20">
        <f t="shared" si="46"/>
        <v>103.68768768768768</v>
      </c>
      <c r="F98" s="20">
        <f t="shared" si="47"/>
        <v>-0.59210680270516924</v>
      </c>
      <c r="G98" s="19">
        <f t="shared" si="48"/>
        <v>34528</v>
      </c>
      <c r="H98" s="19">
        <f t="shared" si="49"/>
        <v>-50605</v>
      </c>
      <c r="I98" s="20">
        <f t="shared" si="54"/>
        <v>1.5591059056933462E-2</v>
      </c>
      <c r="J98" s="80"/>
      <c r="K98" s="19">
        <v>166345</v>
      </c>
      <c r="L98" s="19">
        <v>520</v>
      </c>
      <c r="M98" s="19">
        <v>68458</v>
      </c>
      <c r="N98" s="20">
        <f t="shared" si="50"/>
        <v>130.65</v>
      </c>
      <c r="O98" s="20">
        <f t="shared" si="51"/>
        <v>-0.58845772340617386</v>
      </c>
      <c r="P98" s="19">
        <f t="shared" si="52"/>
        <v>67938</v>
      </c>
      <c r="Q98" s="19">
        <f t="shared" si="53"/>
        <v>-97887</v>
      </c>
      <c r="R98" s="20">
        <f t="shared" si="55"/>
        <v>1.6094272025593603E-2</v>
      </c>
    </row>
    <row r="99" spans="1:18" ht="15" x14ac:dyDescent="0.25">
      <c r="A99" s="42" t="s">
        <v>39</v>
      </c>
      <c r="B99" s="19">
        <v>119019</v>
      </c>
      <c r="C99" s="19">
        <v>4068</v>
      </c>
      <c r="D99" s="19">
        <v>43013</v>
      </c>
      <c r="E99" s="20">
        <f t="shared" si="46"/>
        <v>9.5735004916420845</v>
      </c>
      <c r="F99" s="20">
        <f t="shared" si="47"/>
        <v>-0.63860392038245994</v>
      </c>
      <c r="G99" s="19">
        <f t="shared" si="48"/>
        <v>38945</v>
      </c>
      <c r="H99" s="19">
        <f t="shared" si="49"/>
        <v>-76006</v>
      </c>
      <c r="I99" s="20">
        <f t="shared" si="54"/>
        <v>1.9236918711909554E-2</v>
      </c>
      <c r="J99" s="80"/>
      <c r="K99" s="19">
        <v>262423</v>
      </c>
      <c r="L99" s="19">
        <v>9685</v>
      </c>
      <c r="M99" s="19">
        <v>103999</v>
      </c>
      <c r="N99" s="20">
        <f t="shared" si="50"/>
        <v>9.7381517811048006</v>
      </c>
      <c r="O99" s="20">
        <f t="shared" si="51"/>
        <v>-0.60369708447811354</v>
      </c>
      <c r="P99" s="19">
        <f t="shared" si="52"/>
        <v>94314</v>
      </c>
      <c r="Q99" s="19">
        <f t="shared" si="53"/>
        <v>-158424</v>
      </c>
      <c r="R99" s="20">
        <f t="shared" si="55"/>
        <v>2.4449855333046673E-2</v>
      </c>
    </row>
    <row r="100" spans="1:18" ht="15" x14ac:dyDescent="0.25">
      <c r="A100" s="42" t="s">
        <v>40</v>
      </c>
      <c r="B100" s="19">
        <v>26001</v>
      </c>
      <c r="C100" s="19">
        <v>3573</v>
      </c>
      <c r="D100" s="19">
        <v>21440</v>
      </c>
      <c r="E100" s="20">
        <f t="shared" si="46"/>
        <v>5.0005597537083686</v>
      </c>
      <c r="F100" s="20">
        <f t="shared" si="47"/>
        <v>-0.17541633014114844</v>
      </c>
      <c r="G100" s="19">
        <f t="shared" si="48"/>
        <v>17867</v>
      </c>
      <c r="H100" s="19">
        <f t="shared" si="49"/>
        <v>-4561</v>
      </c>
      <c r="I100" s="20">
        <f t="shared" si="54"/>
        <v>9.5887182289852105E-3</v>
      </c>
      <c r="J100" s="80"/>
      <c r="K100" s="19">
        <v>51768</v>
      </c>
      <c r="L100" s="19">
        <v>8164</v>
      </c>
      <c r="M100" s="19">
        <v>38828</v>
      </c>
      <c r="N100" s="20">
        <f t="shared" si="50"/>
        <v>3.7560019598236156</v>
      </c>
      <c r="O100" s="20">
        <f t="shared" si="51"/>
        <v>-0.24996136609488484</v>
      </c>
      <c r="P100" s="19">
        <f t="shared" si="52"/>
        <v>30664</v>
      </c>
      <c r="Q100" s="19">
        <f t="shared" si="53"/>
        <v>-12940</v>
      </c>
      <c r="R100" s="20">
        <f t="shared" si="55"/>
        <v>9.1283472232573017E-3</v>
      </c>
    </row>
    <row r="101" spans="1:18" ht="15" x14ac:dyDescent="0.25">
      <c r="A101" s="81" t="s">
        <v>41</v>
      </c>
      <c r="B101" s="53">
        <f>B85-SUM(B86:B100)</f>
        <v>221519</v>
      </c>
      <c r="C101" s="53">
        <f t="shared" ref="C101:D101" si="58">C85-SUM(C86:C100)</f>
        <v>67198</v>
      </c>
      <c r="D101" s="53">
        <f t="shared" si="58"/>
        <v>274220</v>
      </c>
      <c r="E101" s="54">
        <f t="shared" si="46"/>
        <v>3.080776213577785</v>
      </c>
      <c r="F101" s="54">
        <f t="shared" si="47"/>
        <v>0.2379073578338653</v>
      </c>
      <c r="G101" s="53">
        <f t="shared" si="48"/>
        <v>207022</v>
      </c>
      <c r="H101" s="53">
        <f t="shared" si="49"/>
        <v>52701</v>
      </c>
      <c r="I101" s="54">
        <f t="shared" si="54"/>
        <v>0.12264077951270169</v>
      </c>
      <c r="J101" s="80"/>
      <c r="K101" s="53">
        <f>K85-SUM(K86:K100)</f>
        <v>480790</v>
      </c>
      <c r="L101" s="53">
        <f t="shared" ref="L101:M101" si="59">L85-SUM(L86:L100)</f>
        <v>124264</v>
      </c>
      <c r="M101" s="53">
        <f t="shared" si="59"/>
        <v>541412</v>
      </c>
      <c r="N101" s="54">
        <f t="shared" si="50"/>
        <v>3.3569497199510723</v>
      </c>
      <c r="O101" s="54">
        <f t="shared" si="51"/>
        <v>0.1260883129848791</v>
      </c>
      <c r="P101" s="53">
        <f t="shared" si="52"/>
        <v>417148</v>
      </c>
      <c r="Q101" s="53">
        <f t="shared" si="53"/>
        <v>60622</v>
      </c>
      <c r="R101" s="54">
        <f t="shared" si="55"/>
        <v>0.12728434961466423</v>
      </c>
    </row>
    <row r="102" spans="1:18" ht="21" x14ac:dyDescent="0.35">
      <c r="A102" s="467" t="s">
        <v>56</v>
      </c>
      <c r="B102" s="467"/>
      <c r="C102" s="467"/>
      <c r="D102" s="467"/>
      <c r="E102" s="467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</row>
    <row r="103" spans="1:18" ht="15" x14ac:dyDescent="0.25">
      <c r="A103" s="55"/>
      <c r="B103" s="321" t="s">
        <v>110</v>
      </c>
      <c r="C103" s="322"/>
      <c r="D103" s="322"/>
      <c r="E103" s="322"/>
      <c r="F103" s="322"/>
      <c r="G103" s="322"/>
      <c r="H103" s="322"/>
      <c r="I103" s="323"/>
      <c r="J103" s="56"/>
      <c r="K103" s="321" t="str">
        <f>CONCATENATE("acumulado ",B103)</f>
        <v>acumulado febrero</v>
      </c>
      <c r="L103" s="322"/>
      <c r="M103" s="322"/>
      <c r="N103" s="322"/>
      <c r="O103" s="322"/>
      <c r="P103" s="322"/>
      <c r="Q103" s="322"/>
      <c r="R103" s="323"/>
    </row>
    <row r="104" spans="1:18" ht="15" x14ac:dyDescent="0.25">
      <c r="A104" s="3"/>
      <c r="B104" s="4">
        <v>2019</v>
      </c>
      <c r="C104" s="4">
        <v>2021</v>
      </c>
      <c r="D104" s="4">
        <v>2022</v>
      </c>
      <c r="E104" s="4" t="s">
        <v>4</v>
      </c>
      <c r="F104" s="4" t="s">
        <v>5</v>
      </c>
      <c r="G104" s="4" t="s">
        <v>6</v>
      </c>
      <c r="H104" s="4" t="s">
        <v>7</v>
      </c>
      <c r="I104" s="4" t="str">
        <f>CONCATENATE("cuota ",RIGHT(D104,2))</f>
        <v>cuota 22</v>
      </c>
      <c r="J104" s="57"/>
      <c r="K104" s="4">
        <v>2019</v>
      </c>
      <c r="L104" s="4">
        <v>2021</v>
      </c>
      <c r="M104" s="4">
        <v>2022</v>
      </c>
      <c r="N104" s="4" t="s">
        <v>4</v>
      </c>
      <c r="O104" s="4" t="s">
        <v>5</v>
      </c>
      <c r="P104" s="4" t="s">
        <v>6</v>
      </c>
      <c r="Q104" s="4" t="s">
        <v>7</v>
      </c>
      <c r="R104" s="4" t="str">
        <f>CONCATENATE("cuota ",RIGHT(M104,2))</f>
        <v>cuota 22</v>
      </c>
    </row>
    <row r="105" spans="1:18" ht="15" x14ac:dyDescent="0.25">
      <c r="A105" s="58" t="s">
        <v>43</v>
      </c>
      <c r="B105" s="59">
        <v>2699390</v>
      </c>
      <c r="C105" s="59">
        <v>253867</v>
      </c>
      <c r="D105" s="59">
        <v>2235961</v>
      </c>
      <c r="E105" s="60">
        <f t="shared" ref="E105:E115" si="60">D105/C105-1</f>
        <v>7.8076079206828766</v>
      </c>
      <c r="F105" s="60">
        <f t="shared" ref="F105:F115" si="61">D105/B105-1</f>
        <v>-0.17167915714291004</v>
      </c>
      <c r="G105" s="59">
        <f t="shared" ref="G105:G115" si="62">D105-C105</f>
        <v>1982094</v>
      </c>
      <c r="H105" s="59">
        <f t="shared" ref="H105:H115" si="63">D105-B105</f>
        <v>-463429</v>
      </c>
      <c r="I105" s="60">
        <f>D105/$D$105</f>
        <v>1</v>
      </c>
      <c r="J105" s="61"/>
      <c r="K105" s="59">
        <v>5647384</v>
      </c>
      <c r="L105" s="59">
        <v>514028</v>
      </c>
      <c r="M105" s="59">
        <v>4253563</v>
      </c>
      <c r="N105" s="60">
        <f t="shared" ref="N105:N115" si="64">M105/L105-1</f>
        <v>7.2749636206587969</v>
      </c>
      <c r="O105" s="60">
        <f t="shared" ref="O105:O115" si="65">M105/K105-1</f>
        <v>-0.24680825670788453</v>
      </c>
      <c r="P105" s="59">
        <f t="shared" ref="P105:P115" si="66">M105-L105</f>
        <v>3739535</v>
      </c>
      <c r="Q105" s="59">
        <f t="shared" ref="Q105:Q115" si="67">M105-K105</f>
        <v>-1393821</v>
      </c>
      <c r="R105" s="60">
        <f>M105/$M$105</f>
        <v>1</v>
      </c>
    </row>
    <row r="106" spans="1:18" ht="15" x14ac:dyDescent="0.25">
      <c r="A106" s="82" t="s">
        <v>44</v>
      </c>
      <c r="B106" s="83">
        <v>1015720</v>
      </c>
      <c r="C106" s="83">
        <v>103727</v>
      </c>
      <c r="D106" s="83">
        <v>912484</v>
      </c>
      <c r="E106" s="84">
        <f t="shared" si="60"/>
        <v>7.7969766791674306</v>
      </c>
      <c r="F106" s="84">
        <f t="shared" si="61"/>
        <v>-0.10163824676091837</v>
      </c>
      <c r="G106" s="83">
        <f t="shared" si="62"/>
        <v>808757</v>
      </c>
      <c r="H106" s="83">
        <f t="shared" si="63"/>
        <v>-103236</v>
      </c>
      <c r="I106" s="84">
        <f t="shared" ref="I106:I115" si="68">D106/$D$105</f>
        <v>0.40809477446162967</v>
      </c>
      <c r="J106" s="80"/>
      <c r="K106" s="83">
        <v>2124849</v>
      </c>
      <c r="L106" s="83">
        <v>202139</v>
      </c>
      <c r="M106" s="83">
        <v>1698842</v>
      </c>
      <c r="N106" s="84">
        <f t="shared" si="64"/>
        <v>7.4043257362507973</v>
      </c>
      <c r="O106" s="84">
        <f t="shared" si="65"/>
        <v>-0.20048812880350553</v>
      </c>
      <c r="P106" s="83">
        <f t="shared" si="66"/>
        <v>1496703</v>
      </c>
      <c r="Q106" s="83">
        <f t="shared" si="67"/>
        <v>-426007</v>
      </c>
      <c r="R106" s="84">
        <f t="shared" ref="R106:R115" si="69">M106/$M$105</f>
        <v>0.39939269736924082</v>
      </c>
    </row>
    <row r="107" spans="1:18" ht="15" x14ac:dyDescent="0.25">
      <c r="A107" s="85" t="s">
        <v>45</v>
      </c>
      <c r="B107" s="19">
        <v>803828</v>
      </c>
      <c r="C107" s="19">
        <v>53867</v>
      </c>
      <c r="D107" s="19">
        <v>608977</v>
      </c>
      <c r="E107" s="20">
        <f t="shared" si="60"/>
        <v>10.305196131212059</v>
      </c>
      <c r="F107" s="20">
        <f t="shared" si="61"/>
        <v>-0.24240384758928524</v>
      </c>
      <c r="G107" s="19">
        <f t="shared" si="62"/>
        <v>555110</v>
      </c>
      <c r="H107" s="19">
        <f t="shared" si="63"/>
        <v>-194851</v>
      </c>
      <c r="I107" s="20">
        <f t="shared" si="68"/>
        <v>0.27235582373753386</v>
      </c>
      <c r="J107" s="80"/>
      <c r="K107" s="19">
        <v>1679396</v>
      </c>
      <c r="L107" s="19">
        <v>105534</v>
      </c>
      <c r="M107" s="19">
        <v>1185438</v>
      </c>
      <c r="N107" s="20">
        <f t="shared" si="64"/>
        <v>10.232759110807891</v>
      </c>
      <c r="O107" s="20">
        <f t="shared" si="65"/>
        <v>-0.29412836519796404</v>
      </c>
      <c r="P107" s="19">
        <f t="shared" si="66"/>
        <v>1079904</v>
      </c>
      <c r="Q107" s="19">
        <f t="shared" si="67"/>
        <v>-493958</v>
      </c>
      <c r="R107" s="20">
        <f t="shared" si="69"/>
        <v>0.27869294518501314</v>
      </c>
    </row>
    <row r="108" spans="1:18" ht="15" x14ac:dyDescent="0.25">
      <c r="A108" s="85" t="s">
        <v>46</v>
      </c>
      <c r="B108" s="19">
        <v>19884</v>
      </c>
      <c r="C108" s="19">
        <v>2006</v>
      </c>
      <c r="D108" s="19">
        <v>13217</v>
      </c>
      <c r="E108" s="20">
        <f t="shared" si="60"/>
        <v>5.5887337986041876</v>
      </c>
      <c r="F108" s="20">
        <f t="shared" si="61"/>
        <v>-0.33529470931402128</v>
      </c>
      <c r="G108" s="19">
        <f t="shared" si="62"/>
        <v>11211</v>
      </c>
      <c r="H108" s="19">
        <f t="shared" si="63"/>
        <v>-6667</v>
      </c>
      <c r="I108" s="20">
        <f t="shared" si="68"/>
        <v>5.911104889575444E-3</v>
      </c>
      <c r="J108" s="80"/>
      <c r="K108" s="19">
        <v>44465</v>
      </c>
      <c r="L108" s="19">
        <v>4966</v>
      </c>
      <c r="M108" s="19">
        <v>27139</v>
      </c>
      <c r="N108" s="20">
        <f t="shared" si="64"/>
        <v>4.4649617398308497</v>
      </c>
      <c r="O108" s="20">
        <f t="shared" si="65"/>
        <v>-0.3896547846620938</v>
      </c>
      <c r="P108" s="19">
        <f t="shared" si="66"/>
        <v>22173</v>
      </c>
      <c r="Q108" s="19">
        <f t="shared" si="67"/>
        <v>-17326</v>
      </c>
      <c r="R108" s="20">
        <f t="shared" si="69"/>
        <v>6.3802981171314499E-3</v>
      </c>
    </row>
    <row r="109" spans="1:18" ht="15" x14ac:dyDescent="0.25">
      <c r="A109" s="85" t="s">
        <v>47</v>
      </c>
      <c r="B109" s="19">
        <v>434819</v>
      </c>
      <c r="C109" s="19">
        <v>25901</v>
      </c>
      <c r="D109" s="19">
        <v>300105</v>
      </c>
      <c r="E109" s="20">
        <f t="shared" si="60"/>
        <v>10.586618277286592</v>
      </c>
      <c r="F109" s="20">
        <f t="shared" si="61"/>
        <v>-0.30981626837833676</v>
      </c>
      <c r="G109" s="19">
        <f t="shared" si="62"/>
        <v>274204</v>
      </c>
      <c r="H109" s="19">
        <f t="shared" si="63"/>
        <v>-134714</v>
      </c>
      <c r="I109" s="20">
        <f t="shared" si="68"/>
        <v>0.13421745728123166</v>
      </c>
      <c r="J109" s="80"/>
      <c r="K109" s="19">
        <v>923353</v>
      </c>
      <c r="L109" s="19">
        <v>55548</v>
      </c>
      <c r="M109" s="19">
        <v>562616</v>
      </c>
      <c r="N109" s="20">
        <f t="shared" si="64"/>
        <v>9.1284654713040982</v>
      </c>
      <c r="O109" s="20">
        <f t="shared" si="65"/>
        <v>-0.39068157032034334</v>
      </c>
      <c r="P109" s="19">
        <f t="shared" si="66"/>
        <v>507068</v>
      </c>
      <c r="Q109" s="19">
        <f t="shared" si="67"/>
        <v>-360737</v>
      </c>
      <c r="R109" s="20">
        <f t="shared" si="69"/>
        <v>0.13226934689811812</v>
      </c>
    </row>
    <row r="110" spans="1:18" ht="15" x14ac:dyDescent="0.25">
      <c r="A110" s="85" t="s">
        <v>48</v>
      </c>
      <c r="B110" s="19">
        <v>90570</v>
      </c>
      <c r="C110" s="19">
        <v>9638</v>
      </c>
      <c r="D110" s="19">
        <v>101150</v>
      </c>
      <c r="E110" s="20">
        <f t="shared" si="60"/>
        <v>9.4949159576675655</v>
      </c>
      <c r="F110" s="20">
        <f t="shared" si="61"/>
        <v>0.11681572264546758</v>
      </c>
      <c r="G110" s="19">
        <f t="shared" si="62"/>
        <v>91512</v>
      </c>
      <c r="H110" s="19">
        <f t="shared" si="63"/>
        <v>10580</v>
      </c>
      <c r="I110" s="20">
        <f t="shared" si="68"/>
        <v>4.5237819443183488E-2</v>
      </c>
      <c r="J110" s="80"/>
      <c r="K110" s="19">
        <v>187397</v>
      </c>
      <c r="L110" s="19">
        <v>28110</v>
      </c>
      <c r="M110" s="19">
        <v>197034</v>
      </c>
      <c r="N110" s="20">
        <f t="shared" si="64"/>
        <v>6.0093916755602992</v>
      </c>
      <c r="O110" s="20">
        <f t="shared" si="65"/>
        <v>5.1425583120327412E-2</v>
      </c>
      <c r="P110" s="19">
        <f t="shared" si="66"/>
        <v>168924</v>
      </c>
      <c r="Q110" s="19">
        <f t="shared" si="67"/>
        <v>9637</v>
      </c>
      <c r="R110" s="20">
        <f t="shared" si="69"/>
        <v>4.6322106901907883E-2</v>
      </c>
    </row>
    <row r="111" spans="1:18" ht="15" x14ac:dyDescent="0.25">
      <c r="A111" s="85" t="s">
        <v>49</v>
      </c>
      <c r="B111" s="19">
        <v>47287</v>
      </c>
      <c r="C111" s="19">
        <v>15142</v>
      </c>
      <c r="D111" s="19">
        <v>41909</v>
      </c>
      <c r="E111" s="20">
        <f t="shared" si="60"/>
        <v>1.7677321357812708</v>
      </c>
      <c r="F111" s="20">
        <f t="shared" si="61"/>
        <v>-0.11373104658785715</v>
      </c>
      <c r="G111" s="19">
        <f t="shared" si="62"/>
        <v>26767</v>
      </c>
      <c r="H111" s="19">
        <f t="shared" si="63"/>
        <v>-5378</v>
      </c>
      <c r="I111" s="20">
        <f t="shared" si="68"/>
        <v>1.8743171280715541E-2</v>
      </c>
      <c r="J111" s="80"/>
      <c r="K111" s="19">
        <v>97385</v>
      </c>
      <c r="L111" s="19">
        <v>24210</v>
      </c>
      <c r="M111" s="19">
        <v>81974</v>
      </c>
      <c r="N111" s="20">
        <f t="shared" si="64"/>
        <v>2.3859562164394879</v>
      </c>
      <c r="O111" s="20">
        <f t="shared" si="65"/>
        <v>-0.15824819017302461</v>
      </c>
      <c r="P111" s="19">
        <f t="shared" si="66"/>
        <v>57764</v>
      </c>
      <c r="Q111" s="19">
        <f t="shared" si="67"/>
        <v>-15411</v>
      </c>
      <c r="R111" s="20">
        <f t="shared" si="69"/>
        <v>1.9271843393409243E-2</v>
      </c>
    </row>
    <row r="112" spans="1:18" ht="15" x14ac:dyDescent="0.25">
      <c r="A112" s="85" t="s">
        <v>50</v>
      </c>
      <c r="B112" s="19">
        <v>13453</v>
      </c>
      <c r="C112" s="19">
        <v>3097</v>
      </c>
      <c r="D112" s="19">
        <v>11383</v>
      </c>
      <c r="E112" s="20">
        <f t="shared" si="60"/>
        <v>2.6754924120116241</v>
      </c>
      <c r="F112" s="20">
        <f t="shared" si="61"/>
        <v>-0.15386902549617187</v>
      </c>
      <c r="G112" s="19">
        <f t="shared" si="62"/>
        <v>8286</v>
      </c>
      <c r="H112" s="19">
        <f t="shared" si="63"/>
        <v>-2070</v>
      </c>
      <c r="I112" s="20">
        <f t="shared" si="68"/>
        <v>5.0908759142042279E-3</v>
      </c>
      <c r="J112" s="80"/>
      <c r="K112" s="19">
        <v>25882</v>
      </c>
      <c r="L112" s="19">
        <v>5860</v>
      </c>
      <c r="M112" s="19">
        <v>22783</v>
      </c>
      <c r="N112" s="20">
        <f t="shared" si="64"/>
        <v>2.8878839590443688</v>
      </c>
      <c r="O112" s="20">
        <f t="shared" si="65"/>
        <v>-0.11973572366895913</v>
      </c>
      <c r="P112" s="19">
        <f t="shared" si="66"/>
        <v>16923</v>
      </c>
      <c r="Q112" s="19">
        <f t="shared" si="67"/>
        <v>-3099</v>
      </c>
      <c r="R112" s="20">
        <f t="shared" si="69"/>
        <v>5.3562154833489009E-3</v>
      </c>
    </row>
    <row r="113" spans="1:24" ht="15" x14ac:dyDescent="0.25">
      <c r="A113" s="85" t="s">
        <v>51</v>
      </c>
      <c r="B113" s="19">
        <v>144826</v>
      </c>
      <c r="C113" s="19">
        <v>18511</v>
      </c>
      <c r="D113" s="19">
        <v>141290</v>
      </c>
      <c r="E113" s="20">
        <f t="shared" si="60"/>
        <v>6.6327589001134459</v>
      </c>
      <c r="F113" s="20">
        <f t="shared" si="61"/>
        <v>-2.4415505503155521E-2</v>
      </c>
      <c r="G113" s="19">
        <f t="shared" si="62"/>
        <v>122779</v>
      </c>
      <c r="H113" s="19">
        <f t="shared" si="63"/>
        <v>-3536</v>
      </c>
      <c r="I113" s="20">
        <f t="shared" si="68"/>
        <v>6.3189832023009346E-2</v>
      </c>
      <c r="J113" s="80"/>
      <c r="K113" s="19">
        <v>301158</v>
      </c>
      <c r="L113" s="19">
        <v>44980</v>
      </c>
      <c r="M113" s="19">
        <v>256160</v>
      </c>
      <c r="N113" s="20">
        <f t="shared" si="64"/>
        <v>4.6949755446865273</v>
      </c>
      <c r="O113" s="20">
        <f t="shared" si="65"/>
        <v>-0.14941658531402124</v>
      </c>
      <c r="P113" s="19">
        <f t="shared" si="66"/>
        <v>211180</v>
      </c>
      <c r="Q113" s="19">
        <f t="shared" si="67"/>
        <v>-44998</v>
      </c>
      <c r="R113" s="20">
        <f t="shared" si="69"/>
        <v>6.0222453505449434E-2</v>
      </c>
    </row>
    <row r="114" spans="1:24" ht="15" x14ac:dyDescent="0.25">
      <c r="A114" s="86" t="s">
        <v>52</v>
      </c>
      <c r="B114" s="27">
        <v>66960</v>
      </c>
      <c r="C114" s="27">
        <v>12940</v>
      </c>
      <c r="D114" s="27">
        <v>56495</v>
      </c>
      <c r="E114" s="28">
        <f t="shared" si="60"/>
        <v>3.3659196290571867</v>
      </c>
      <c r="F114" s="28">
        <f t="shared" si="61"/>
        <v>-0.15628733572281961</v>
      </c>
      <c r="G114" s="27">
        <f t="shared" si="62"/>
        <v>43555</v>
      </c>
      <c r="H114" s="27">
        <f t="shared" si="63"/>
        <v>-10465</v>
      </c>
      <c r="I114" s="28">
        <f t="shared" si="68"/>
        <v>2.5266540874371243E-2</v>
      </c>
      <c r="J114" s="80"/>
      <c r="K114" s="27">
        <v>131692</v>
      </c>
      <c r="L114" s="27">
        <v>25853</v>
      </c>
      <c r="M114" s="27">
        <v>127192</v>
      </c>
      <c r="N114" s="28">
        <f t="shared" si="64"/>
        <v>3.9198158821026574</v>
      </c>
      <c r="O114" s="28">
        <f t="shared" si="65"/>
        <v>-3.4170640585608814E-2</v>
      </c>
      <c r="P114" s="27">
        <f t="shared" si="66"/>
        <v>101339</v>
      </c>
      <c r="Q114" s="27">
        <f t="shared" si="67"/>
        <v>-4500</v>
      </c>
      <c r="R114" s="28">
        <f t="shared" si="69"/>
        <v>2.9902460595975656E-2</v>
      </c>
    </row>
    <row r="115" spans="1:24" ht="15" x14ac:dyDescent="0.25">
      <c r="A115" s="87" t="s">
        <v>53</v>
      </c>
      <c r="B115" s="88">
        <f>B105-SUM(B106:B114)</f>
        <v>62043</v>
      </c>
      <c r="C115" s="88">
        <f t="shared" ref="C115:D115" si="70">C105-SUM(C106:C114)</f>
        <v>9038</v>
      </c>
      <c r="D115" s="88">
        <f t="shared" si="70"/>
        <v>48951</v>
      </c>
      <c r="E115" s="89">
        <f t="shared" si="60"/>
        <v>4.4161318875857489</v>
      </c>
      <c r="F115" s="89">
        <f t="shared" si="61"/>
        <v>-0.21101494125042308</v>
      </c>
      <c r="G115" s="88">
        <f t="shared" si="62"/>
        <v>39913</v>
      </c>
      <c r="H115" s="88">
        <f t="shared" si="63"/>
        <v>-13092</v>
      </c>
      <c r="I115" s="89">
        <f t="shared" si="68"/>
        <v>2.1892600094545477E-2</v>
      </c>
      <c r="J115" s="80"/>
      <c r="K115" s="88">
        <f>K105-SUM(K106:K114)</f>
        <v>131807</v>
      </c>
      <c r="L115" s="88">
        <f t="shared" ref="L115:M115" si="71">L105-SUM(L106:L114)</f>
        <v>16828</v>
      </c>
      <c r="M115" s="88">
        <f t="shared" si="71"/>
        <v>94385</v>
      </c>
      <c r="N115" s="89">
        <f t="shared" si="64"/>
        <v>4.6088067506536721</v>
      </c>
      <c r="O115" s="89">
        <f t="shared" si="65"/>
        <v>-0.28391511831693306</v>
      </c>
      <c r="P115" s="88">
        <f t="shared" si="66"/>
        <v>77557</v>
      </c>
      <c r="Q115" s="88">
        <f t="shared" si="67"/>
        <v>-37422</v>
      </c>
      <c r="R115" s="89">
        <f t="shared" si="69"/>
        <v>2.2189632550405389E-2</v>
      </c>
    </row>
    <row r="116" spans="1:24" ht="21" x14ac:dyDescent="0.35">
      <c r="A116" s="436" t="s">
        <v>57</v>
      </c>
      <c r="B116" s="436"/>
      <c r="C116" s="436"/>
      <c r="D116" s="436"/>
      <c r="E116" s="436"/>
      <c r="F116" s="436"/>
      <c r="G116" s="436"/>
      <c r="H116" s="436"/>
      <c r="I116" s="436"/>
      <c r="J116" s="436"/>
      <c r="K116" s="436"/>
      <c r="L116" s="436"/>
      <c r="M116" s="436"/>
      <c r="N116" s="436"/>
      <c r="O116" s="436"/>
      <c r="P116" s="436"/>
      <c r="Q116" s="436"/>
      <c r="R116" s="436"/>
    </row>
    <row r="117" spans="1:24" ht="15" x14ac:dyDescent="0.25">
      <c r="A117" s="55"/>
      <c r="B117" s="321" t="s">
        <v>110</v>
      </c>
      <c r="C117" s="322"/>
      <c r="D117" s="322"/>
      <c r="E117" s="322"/>
      <c r="F117" s="322"/>
      <c r="G117" s="322"/>
      <c r="H117" s="322"/>
      <c r="I117" s="323"/>
      <c r="J117" s="90"/>
      <c r="K117" s="321" t="str">
        <f>CONCATENATE("acumulado ",B117)</f>
        <v>acumulado febrero</v>
      </c>
      <c r="L117" s="322"/>
      <c r="M117" s="322"/>
      <c r="N117" s="322"/>
      <c r="O117" s="322"/>
      <c r="P117" s="322"/>
      <c r="Q117" s="322"/>
      <c r="R117" s="323"/>
    </row>
    <row r="118" spans="1:24" ht="15" x14ac:dyDescent="0.25">
      <c r="A118" s="3"/>
      <c r="B118" s="91">
        <v>2019</v>
      </c>
      <c r="C118" s="321">
        <v>2021</v>
      </c>
      <c r="D118" s="323"/>
      <c r="E118" s="92">
        <v>2022</v>
      </c>
      <c r="F118" s="309" t="s">
        <v>6</v>
      </c>
      <c r="G118" s="310"/>
      <c r="H118" s="309" t="s">
        <v>7</v>
      </c>
      <c r="I118" s="310"/>
      <c r="J118" s="93"/>
      <c r="K118" s="91">
        <v>2019</v>
      </c>
      <c r="L118" s="321">
        <v>2021</v>
      </c>
      <c r="M118" s="323"/>
      <c r="N118" s="92">
        <v>2022</v>
      </c>
      <c r="O118" s="309" t="s">
        <v>6</v>
      </c>
      <c r="P118" s="310"/>
      <c r="Q118" s="309" t="s">
        <v>7</v>
      </c>
      <c r="R118" s="310"/>
    </row>
    <row r="119" spans="1:24" ht="15" x14ac:dyDescent="0.25">
      <c r="A119" s="94" t="s">
        <v>8</v>
      </c>
      <c r="B119" s="95">
        <f>B63/B7</f>
        <v>7.4075019277577914</v>
      </c>
      <c r="C119" s="465">
        <f>C63/C7</f>
        <v>4.4701977426000603</v>
      </c>
      <c r="D119" s="466"/>
      <c r="E119" s="95">
        <f t="shared" ref="E119:E130" si="72">D63/D7</f>
        <v>6.4053151292400861</v>
      </c>
      <c r="F119" s="445">
        <f>E119-C119</f>
        <v>1.9351173866400257</v>
      </c>
      <c r="G119" s="446"/>
      <c r="H119" s="445">
        <f>E119-B119</f>
        <v>-1.0021867985177053</v>
      </c>
      <c r="I119" s="446"/>
      <c r="J119" s="96"/>
      <c r="K119" s="95">
        <f>K63/K7</f>
        <v>7.6550824827511423</v>
      </c>
      <c r="L119" s="465">
        <f>L63/L7</f>
        <v>4.9831609356974589</v>
      </c>
      <c r="M119" s="466"/>
      <c r="N119" s="95">
        <f t="shared" ref="N119:N130" si="73">M63/M7</f>
        <v>6.8297853550761403</v>
      </c>
      <c r="O119" s="445">
        <f>N119-L119</f>
        <v>1.8466244193786814</v>
      </c>
      <c r="P119" s="446"/>
      <c r="Q119" s="445">
        <f>N119-K119</f>
        <v>-0.82529712767500207</v>
      </c>
      <c r="R119" s="446"/>
      <c r="W119" s="97"/>
      <c r="X119" s="97"/>
    </row>
    <row r="120" spans="1:24" ht="15" x14ac:dyDescent="0.25">
      <c r="A120" s="98" t="s">
        <v>9</v>
      </c>
      <c r="B120" s="99">
        <f t="shared" ref="B120:C130" si="74">B64/B8</f>
        <v>6.9417507695039662</v>
      </c>
      <c r="C120" s="455">
        <f t="shared" si="74"/>
        <v>4.2176446204863671</v>
      </c>
      <c r="D120" s="456"/>
      <c r="E120" s="99">
        <f t="shared" si="72"/>
        <v>6.0577363410669953</v>
      </c>
      <c r="F120" s="434">
        <f t="shared" ref="F120:F130" si="75">E120-C120</f>
        <v>1.8400917205806282</v>
      </c>
      <c r="G120" s="435"/>
      <c r="H120" s="434">
        <f t="shared" ref="H120:H130" si="76">E120-B120</f>
        <v>-0.88401442843697087</v>
      </c>
      <c r="I120" s="435"/>
      <c r="J120" s="96"/>
      <c r="K120" s="99">
        <f t="shared" ref="K120:L130" si="77">K64/K8</f>
        <v>7.1952689470890752</v>
      </c>
      <c r="L120" s="455">
        <f t="shared" si="77"/>
        <v>4.6828497376572473</v>
      </c>
      <c r="M120" s="456"/>
      <c r="N120" s="99">
        <f t="shared" si="73"/>
        <v>6.4636532449808506</v>
      </c>
      <c r="O120" s="434">
        <f t="shared" ref="O120:O130" si="78">N120-L120</f>
        <v>1.7808035073236033</v>
      </c>
      <c r="P120" s="435"/>
      <c r="Q120" s="434">
        <f t="shared" ref="Q120:Q130" si="79">N120-K120</f>
        <v>-0.73161570210822457</v>
      </c>
      <c r="R120" s="435"/>
      <c r="W120" s="97"/>
      <c r="X120" s="97"/>
    </row>
    <row r="121" spans="1:24" ht="15" x14ac:dyDescent="0.25">
      <c r="A121" s="100" t="s">
        <v>10</v>
      </c>
      <c r="B121" s="101">
        <f t="shared" si="74"/>
        <v>6.655987861710198</v>
      </c>
      <c r="C121" s="463">
        <f t="shared" si="74"/>
        <v>6.112529433634899</v>
      </c>
      <c r="D121" s="464"/>
      <c r="E121" s="101">
        <f t="shared" si="72"/>
        <v>5.9726997628199889</v>
      </c>
      <c r="F121" s="443">
        <f t="shared" si="75"/>
        <v>-0.13982967081491005</v>
      </c>
      <c r="G121" s="444"/>
      <c r="H121" s="443">
        <f t="shared" si="76"/>
        <v>-0.68328809889020903</v>
      </c>
      <c r="I121" s="444"/>
      <c r="J121" s="102"/>
      <c r="K121" s="101">
        <f t="shared" si="77"/>
        <v>6.8191121758426156</v>
      </c>
      <c r="L121" s="463">
        <f t="shared" si="77"/>
        <v>6.8271037794946752</v>
      </c>
      <c r="M121" s="464"/>
      <c r="N121" s="101">
        <f t="shared" si="73"/>
        <v>6.3702274092820854</v>
      </c>
      <c r="O121" s="443">
        <f t="shared" si="78"/>
        <v>-0.45687637021258976</v>
      </c>
      <c r="P121" s="444"/>
      <c r="Q121" s="443">
        <f t="shared" si="79"/>
        <v>-0.44888476656053022</v>
      </c>
      <c r="R121" s="444"/>
      <c r="W121" s="97"/>
      <c r="X121" s="97"/>
    </row>
    <row r="122" spans="1:24" ht="15" x14ac:dyDescent="0.25">
      <c r="A122" s="25" t="s">
        <v>11</v>
      </c>
      <c r="B122" s="103">
        <f t="shared" si="74"/>
        <v>7.2292106528101439</v>
      </c>
      <c r="C122" s="461">
        <f t="shared" si="74"/>
        <v>3.769703090284791</v>
      </c>
      <c r="D122" s="462"/>
      <c r="E122" s="103">
        <f t="shared" si="72"/>
        <v>6.1119410535838634</v>
      </c>
      <c r="F122" s="440">
        <f t="shared" si="75"/>
        <v>2.3422379632990724</v>
      </c>
      <c r="G122" s="441"/>
      <c r="H122" s="440">
        <f t="shared" si="76"/>
        <v>-1.1172695992262804</v>
      </c>
      <c r="I122" s="441"/>
      <c r="J122" s="102"/>
      <c r="K122" s="103">
        <f t="shared" si="77"/>
        <v>7.5221081561716918</v>
      </c>
      <c r="L122" s="461">
        <f t="shared" si="77"/>
        <v>4.0669039305219803</v>
      </c>
      <c r="M122" s="462"/>
      <c r="N122" s="103">
        <f t="shared" si="73"/>
        <v>6.509100256019174</v>
      </c>
      <c r="O122" s="440">
        <f t="shared" si="78"/>
        <v>2.4421963254971937</v>
      </c>
      <c r="P122" s="441"/>
      <c r="Q122" s="440">
        <f t="shared" si="79"/>
        <v>-1.0130079001525178</v>
      </c>
      <c r="R122" s="441"/>
      <c r="W122" s="97"/>
      <c r="X122" s="97"/>
    </row>
    <row r="123" spans="1:24" ht="15" x14ac:dyDescent="0.25">
      <c r="A123" s="25" t="s">
        <v>12</v>
      </c>
      <c r="B123" s="103">
        <f t="shared" si="74"/>
        <v>7.2424242424242422</v>
      </c>
      <c r="C123" s="461">
        <f t="shared" si="74"/>
        <v>4.0234778701415408</v>
      </c>
      <c r="D123" s="462"/>
      <c r="E123" s="103">
        <f t="shared" si="72"/>
        <v>6.2444241829148552</v>
      </c>
      <c r="F123" s="440">
        <f t="shared" si="75"/>
        <v>2.2209463127733144</v>
      </c>
      <c r="G123" s="441"/>
      <c r="H123" s="440">
        <f t="shared" si="76"/>
        <v>-0.99800005950938697</v>
      </c>
      <c r="I123" s="441"/>
      <c r="J123" s="102"/>
      <c r="K123" s="103">
        <f t="shared" si="77"/>
        <v>7.4331764784780985</v>
      </c>
      <c r="L123" s="461">
        <f t="shared" si="77"/>
        <v>4.8177213681325233</v>
      </c>
      <c r="M123" s="462"/>
      <c r="N123" s="103">
        <f t="shared" si="73"/>
        <v>6.7946611628987723</v>
      </c>
      <c r="O123" s="440">
        <f t="shared" si="78"/>
        <v>1.976939794766249</v>
      </c>
      <c r="P123" s="441"/>
      <c r="Q123" s="440">
        <f t="shared" si="79"/>
        <v>-0.63851531557932617</v>
      </c>
      <c r="R123" s="441"/>
      <c r="W123" s="97"/>
      <c r="X123" s="97"/>
    </row>
    <row r="124" spans="1:24" ht="15" x14ac:dyDescent="0.25">
      <c r="A124" s="25" t="s">
        <v>13</v>
      </c>
      <c r="B124" s="103">
        <f t="shared" si="74"/>
        <v>3.950098097756547</v>
      </c>
      <c r="C124" s="461">
        <f t="shared" si="74"/>
        <v>5.1706586826347305</v>
      </c>
      <c r="D124" s="462"/>
      <c r="E124" s="103">
        <f t="shared" si="72"/>
        <v>4.6841175525935439</v>
      </c>
      <c r="F124" s="440">
        <f t="shared" si="75"/>
        <v>-0.4865411300411866</v>
      </c>
      <c r="G124" s="441"/>
      <c r="H124" s="440">
        <f t="shared" si="76"/>
        <v>0.73401945483699693</v>
      </c>
      <c r="I124" s="441"/>
      <c r="J124" s="102"/>
      <c r="K124" s="103">
        <f t="shared" si="77"/>
        <v>4.0829557484649586</v>
      </c>
      <c r="L124" s="461">
        <f t="shared" si="77"/>
        <v>4.2269861286254731</v>
      </c>
      <c r="M124" s="462"/>
      <c r="N124" s="103">
        <f t="shared" si="73"/>
        <v>4.8449566252764074</v>
      </c>
      <c r="O124" s="440">
        <f t="shared" si="78"/>
        <v>0.61797049665093429</v>
      </c>
      <c r="P124" s="441"/>
      <c r="Q124" s="440">
        <f t="shared" si="79"/>
        <v>0.76200087681144879</v>
      </c>
      <c r="R124" s="441"/>
      <c r="W124" s="97"/>
      <c r="X124" s="97"/>
    </row>
    <row r="125" spans="1:24" ht="15" x14ac:dyDescent="0.25">
      <c r="A125" s="104" t="s">
        <v>14</v>
      </c>
      <c r="B125" s="105">
        <f t="shared" si="74"/>
        <v>4.2979422066549908</v>
      </c>
      <c r="C125" s="457">
        <f t="shared" si="74"/>
        <v>2.1715542521994133</v>
      </c>
      <c r="D125" s="458"/>
      <c r="E125" s="105">
        <f t="shared" si="72"/>
        <v>4.1936383928571432</v>
      </c>
      <c r="F125" s="459">
        <f t="shared" si="75"/>
        <v>2.0220841406577299</v>
      </c>
      <c r="G125" s="460"/>
      <c r="H125" s="459">
        <f t="shared" si="76"/>
        <v>-0.10430381379784759</v>
      </c>
      <c r="I125" s="460"/>
      <c r="J125" s="102"/>
      <c r="K125" s="105">
        <f t="shared" si="77"/>
        <v>4.567853042479908</v>
      </c>
      <c r="L125" s="457">
        <f t="shared" si="77"/>
        <v>2.5874041178845379</v>
      </c>
      <c r="M125" s="458"/>
      <c r="N125" s="105">
        <f t="shared" si="73"/>
        <v>3.8569177434604476</v>
      </c>
      <c r="O125" s="459">
        <f t="shared" si="78"/>
        <v>1.2695136255759096</v>
      </c>
      <c r="P125" s="460"/>
      <c r="Q125" s="459">
        <f t="shared" si="79"/>
        <v>-0.7109352990194604</v>
      </c>
      <c r="R125" s="460"/>
      <c r="W125" s="97"/>
      <c r="X125" s="97"/>
    </row>
    <row r="126" spans="1:24" ht="15" x14ac:dyDescent="0.25">
      <c r="A126" s="106" t="s">
        <v>15</v>
      </c>
      <c r="B126" s="107">
        <f t="shared" si="74"/>
        <v>8.7452528451051439</v>
      </c>
      <c r="C126" s="455">
        <f t="shared" si="74"/>
        <v>5.2906411311438619</v>
      </c>
      <c r="D126" s="456"/>
      <c r="E126" s="107">
        <f t="shared" si="72"/>
        <v>7.8127694043451843</v>
      </c>
      <c r="F126" s="434">
        <f t="shared" si="75"/>
        <v>2.5221282732013224</v>
      </c>
      <c r="G126" s="435"/>
      <c r="H126" s="434">
        <f t="shared" si="76"/>
        <v>-0.93248344075995959</v>
      </c>
      <c r="I126" s="435"/>
      <c r="J126" s="96"/>
      <c r="K126" s="107">
        <f t="shared" si="77"/>
        <v>8.9681248040137973</v>
      </c>
      <c r="L126" s="455">
        <f t="shared" si="77"/>
        <v>5.970487987363871</v>
      </c>
      <c r="M126" s="456"/>
      <c r="N126" s="107">
        <f t="shared" si="73"/>
        <v>8.2025943917821387</v>
      </c>
      <c r="O126" s="434">
        <f t="shared" si="78"/>
        <v>2.2321064044182677</v>
      </c>
      <c r="P126" s="435"/>
      <c r="Q126" s="434">
        <f t="shared" si="79"/>
        <v>-0.76553041223165863</v>
      </c>
      <c r="R126" s="435"/>
      <c r="W126" s="97"/>
      <c r="X126" s="97"/>
    </row>
    <row r="127" spans="1:24" ht="15" x14ac:dyDescent="0.25">
      <c r="A127" s="24" t="s">
        <v>16</v>
      </c>
      <c r="B127" s="108">
        <f t="shared" si="74"/>
        <v>7.9346546310832027</v>
      </c>
      <c r="C127" s="453">
        <f t="shared" si="74"/>
        <v>4.2871189773844645</v>
      </c>
      <c r="D127" s="454"/>
      <c r="E127" s="108">
        <f t="shared" si="72"/>
        <v>6.9375975039001556</v>
      </c>
      <c r="F127" s="431">
        <f t="shared" si="75"/>
        <v>2.6504785265156912</v>
      </c>
      <c r="G127" s="432"/>
      <c r="H127" s="431">
        <f t="shared" si="76"/>
        <v>-0.99705712718304706</v>
      </c>
      <c r="I127" s="432"/>
      <c r="J127" s="102"/>
      <c r="K127" s="108">
        <f t="shared" si="77"/>
        <v>8.233779001179709</v>
      </c>
      <c r="L127" s="453">
        <f t="shared" si="77"/>
        <v>4.3471769815418027</v>
      </c>
      <c r="M127" s="454"/>
      <c r="N127" s="108">
        <f t="shared" si="73"/>
        <v>7.173310495172843</v>
      </c>
      <c r="O127" s="431">
        <f t="shared" si="78"/>
        <v>2.8261335136310404</v>
      </c>
      <c r="P127" s="432"/>
      <c r="Q127" s="431">
        <f t="shared" si="79"/>
        <v>-1.0604685060068659</v>
      </c>
      <c r="R127" s="432"/>
      <c r="W127" s="97"/>
      <c r="X127" s="97"/>
    </row>
    <row r="128" spans="1:24" ht="15" x14ac:dyDescent="0.25">
      <c r="A128" s="25" t="s">
        <v>12</v>
      </c>
      <c r="B128" s="109">
        <f t="shared" si="74"/>
        <v>8.8063902476900378</v>
      </c>
      <c r="C128" s="451">
        <f t="shared" si="74"/>
        <v>5.2758103587495677</v>
      </c>
      <c r="D128" s="452"/>
      <c r="E128" s="109">
        <f t="shared" si="72"/>
        <v>8.1338782924613984</v>
      </c>
      <c r="F128" s="427">
        <f t="shared" si="75"/>
        <v>2.8580679337118307</v>
      </c>
      <c r="G128" s="428"/>
      <c r="H128" s="427">
        <f t="shared" si="76"/>
        <v>-0.67251195522863938</v>
      </c>
      <c r="I128" s="428"/>
      <c r="J128" s="102"/>
      <c r="K128" s="109">
        <f t="shared" si="77"/>
        <v>9.0932744325391912</v>
      </c>
      <c r="L128" s="451">
        <f t="shared" si="77"/>
        <v>6.0013833992094865</v>
      </c>
      <c r="M128" s="452"/>
      <c r="N128" s="109">
        <f t="shared" si="73"/>
        <v>8.5557590388190565</v>
      </c>
      <c r="O128" s="427">
        <f t="shared" si="78"/>
        <v>2.55437563960957</v>
      </c>
      <c r="P128" s="428"/>
      <c r="Q128" s="427">
        <f t="shared" si="79"/>
        <v>-0.53751539372013468</v>
      </c>
      <c r="R128" s="428"/>
      <c r="W128" s="97"/>
      <c r="X128" s="97"/>
    </row>
    <row r="129" spans="1:24" ht="15" x14ac:dyDescent="0.25">
      <c r="A129" s="25" t="s">
        <v>13</v>
      </c>
      <c r="B129" s="109">
        <f t="shared" si="74"/>
        <v>8.5067675461942063</v>
      </c>
      <c r="C129" s="451">
        <f t="shared" si="74"/>
        <v>5.8339965889710061</v>
      </c>
      <c r="D129" s="452"/>
      <c r="E129" s="109">
        <f t="shared" si="72"/>
        <v>7.5562582648191805</v>
      </c>
      <c r="F129" s="427">
        <f t="shared" si="75"/>
        <v>1.7222616758481744</v>
      </c>
      <c r="G129" s="428"/>
      <c r="H129" s="427">
        <f t="shared" si="76"/>
        <v>-0.95050928137502577</v>
      </c>
      <c r="I129" s="428"/>
      <c r="J129" s="102"/>
      <c r="K129" s="109">
        <f t="shared" si="77"/>
        <v>8.7583140203116461</v>
      </c>
      <c r="L129" s="451">
        <f t="shared" si="77"/>
        <v>7.0187779433681072</v>
      </c>
      <c r="M129" s="452"/>
      <c r="N129" s="109">
        <f t="shared" si="73"/>
        <v>8.0053840856445255</v>
      </c>
      <c r="O129" s="427">
        <f t="shared" si="78"/>
        <v>0.9866061422764183</v>
      </c>
      <c r="P129" s="428"/>
      <c r="Q129" s="427">
        <f t="shared" si="79"/>
        <v>-0.75292993466712055</v>
      </c>
      <c r="R129" s="428"/>
      <c r="W129" s="97"/>
      <c r="X129" s="97"/>
    </row>
    <row r="130" spans="1:24" ht="15" x14ac:dyDescent="0.25">
      <c r="A130" s="26" t="s">
        <v>14</v>
      </c>
      <c r="B130" s="110">
        <f t="shared" si="74"/>
        <v>9.3932112550245641</v>
      </c>
      <c r="C130" s="447">
        <f t="shared" si="74"/>
        <v>6.6320441988950281</v>
      </c>
      <c r="D130" s="448"/>
      <c r="E130" s="110">
        <f t="shared" si="72"/>
        <v>7.427726233696383</v>
      </c>
      <c r="F130" s="449">
        <f t="shared" si="75"/>
        <v>0.79568203480135491</v>
      </c>
      <c r="G130" s="450"/>
      <c r="H130" s="449">
        <f t="shared" si="76"/>
        <v>-1.9654850213281811</v>
      </c>
      <c r="I130" s="450"/>
      <c r="J130" s="102"/>
      <c r="K130" s="110">
        <f t="shared" si="77"/>
        <v>9.2038134501417161</v>
      </c>
      <c r="L130" s="447">
        <f t="shared" si="77"/>
        <v>7.0549211528004347</v>
      </c>
      <c r="M130" s="448"/>
      <c r="N130" s="110">
        <f t="shared" si="73"/>
        <v>7.7864104901479561</v>
      </c>
      <c r="O130" s="449">
        <f t="shared" si="78"/>
        <v>0.73148933734752131</v>
      </c>
      <c r="P130" s="450"/>
      <c r="Q130" s="449">
        <f t="shared" si="79"/>
        <v>-1.4174029599937601</v>
      </c>
      <c r="R130" s="450"/>
      <c r="W130" s="97"/>
      <c r="X130" s="97"/>
    </row>
    <row r="131" spans="1:24" ht="15" x14ac:dyDescent="0.25">
      <c r="A131" s="366" t="s">
        <v>17</v>
      </c>
      <c r="B131" s="367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8"/>
    </row>
    <row r="132" spans="1:24" ht="21" x14ac:dyDescent="0.35">
      <c r="A132" s="436" t="s">
        <v>58</v>
      </c>
      <c r="B132" s="436"/>
      <c r="C132" s="436"/>
      <c r="D132" s="436"/>
      <c r="E132" s="436"/>
      <c r="F132" s="436"/>
      <c r="G132" s="436"/>
      <c r="H132" s="436"/>
      <c r="I132" s="436"/>
      <c r="J132" s="436"/>
      <c r="K132" s="436"/>
      <c r="L132" s="436"/>
      <c r="M132" s="436"/>
      <c r="N132" s="436"/>
      <c r="O132" s="436"/>
      <c r="P132" s="436"/>
      <c r="Q132" s="436"/>
      <c r="R132" s="436"/>
    </row>
    <row r="133" spans="1:24" ht="15" x14ac:dyDescent="0.25">
      <c r="A133" s="55"/>
      <c r="B133" s="321" t="s">
        <v>110</v>
      </c>
      <c r="C133" s="322"/>
      <c r="D133" s="322"/>
      <c r="E133" s="322"/>
      <c r="F133" s="322"/>
      <c r="G133" s="322"/>
      <c r="H133" s="322"/>
      <c r="I133" s="323"/>
      <c r="J133" s="90"/>
      <c r="K133" s="321" t="str">
        <f>CONCATENATE("acumulado ",B133)</f>
        <v>acumulado febrero</v>
      </c>
      <c r="L133" s="322"/>
      <c r="M133" s="322"/>
      <c r="N133" s="322"/>
      <c r="O133" s="322"/>
      <c r="P133" s="322"/>
      <c r="Q133" s="322"/>
      <c r="R133" s="323"/>
    </row>
    <row r="134" spans="1:24" ht="15" x14ac:dyDescent="0.25">
      <c r="A134" s="3"/>
      <c r="B134" s="91">
        <v>2019</v>
      </c>
      <c r="C134" s="321">
        <v>2021</v>
      </c>
      <c r="D134" s="323"/>
      <c r="E134" s="92">
        <v>2022</v>
      </c>
      <c r="F134" s="309" t="s">
        <v>6</v>
      </c>
      <c r="G134" s="310"/>
      <c r="H134" s="309" t="s">
        <v>7</v>
      </c>
      <c r="I134" s="310"/>
      <c r="J134" s="93"/>
      <c r="K134" s="91">
        <v>2019</v>
      </c>
      <c r="L134" s="321">
        <v>2021</v>
      </c>
      <c r="M134" s="323"/>
      <c r="N134" s="92">
        <v>2022</v>
      </c>
      <c r="O134" s="309" t="s">
        <v>6</v>
      </c>
      <c r="P134" s="310"/>
      <c r="Q134" s="309" t="s">
        <v>7</v>
      </c>
      <c r="R134" s="310"/>
    </row>
    <row r="135" spans="1:24" ht="15" x14ac:dyDescent="0.25">
      <c r="A135" s="94" t="s">
        <v>19</v>
      </c>
      <c r="B135" s="95">
        <f t="shared" ref="B135:D150" si="80">B79/B23</f>
        <v>7.4075019277577914</v>
      </c>
      <c r="C135" s="433">
        <f t="shared" si="80"/>
        <v>4.4701977426000603</v>
      </c>
      <c r="D135" s="433">
        <f t="shared" si="80"/>
        <v>6.4053151292400861</v>
      </c>
      <c r="E135" s="111">
        <f t="shared" ref="E135:E157" si="81">D79/D23</f>
        <v>6.4053151292400861</v>
      </c>
      <c r="F135" s="445">
        <f>E135-C135</f>
        <v>1.9351173866400257</v>
      </c>
      <c r="G135" s="446"/>
      <c r="H135" s="445">
        <f>E135-B135</f>
        <v>-1.0021867985177053</v>
      </c>
      <c r="I135" s="446"/>
      <c r="J135" s="96"/>
      <c r="K135" s="95">
        <f t="shared" ref="K135:M150" si="82">K79/K23</f>
        <v>7.6550824827511423</v>
      </c>
      <c r="L135" s="433">
        <f t="shared" si="82"/>
        <v>4.9831609356974589</v>
      </c>
      <c r="M135" s="433">
        <f t="shared" si="82"/>
        <v>6.8297853550761403</v>
      </c>
      <c r="N135" s="111">
        <f t="shared" ref="N135:N157" si="83">M79/M23</f>
        <v>6.8297853550761403</v>
      </c>
      <c r="O135" s="445">
        <f>N135-L135</f>
        <v>1.8466244193786814</v>
      </c>
      <c r="P135" s="446"/>
      <c r="Q135" s="445">
        <f>N135-K135</f>
        <v>-0.82529712767500207</v>
      </c>
      <c r="R135" s="446"/>
      <c r="W135" s="97"/>
      <c r="X135" s="97"/>
    </row>
    <row r="136" spans="1:24" ht="15" x14ac:dyDescent="0.25">
      <c r="A136" s="112" t="s">
        <v>20</v>
      </c>
      <c r="B136" s="95">
        <f t="shared" si="80"/>
        <v>4.338420358755144</v>
      </c>
      <c r="C136" s="433">
        <f t="shared" si="80"/>
        <v>2.4426235669986847</v>
      </c>
      <c r="D136" s="433">
        <f t="shared" si="80"/>
        <v>3.6884998861027878</v>
      </c>
      <c r="E136" s="111">
        <f t="shared" si="81"/>
        <v>3.6884998861027878</v>
      </c>
      <c r="F136" s="434">
        <f t="shared" ref="F136:F157" si="84">E136-C136</f>
        <v>1.2458763191041031</v>
      </c>
      <c r="G136" s="435"/>
      <c r="H136" s="434">
        <f t="shared" ref="H136:H157" si="85">E136-B136</f>
        <v>-0.6499204726523562</v>
      </c>
      <c r="I136" s="435"/>
      <c r="J136" s="96"/>
      <c r="K136" s="95">
        <f t="shared" si="82"/>
        <v>4.6118776367008376</v>
      </c>
      <c r="L136" s="433">
        <f t="shared" si="82"/>
        <v>2.5966426547255934</v>
      </c>
      <c r="M136" s="433">
        <f t="shared" si="82"/>
        <v>4.0446778158861205</v>
      </c>
      <c r="N136" s="111">
        <f t="shared" si="83"/>
        <v>4.0446778158861205</v>
      </c>
      <c r="O136" s="434">
        <f t="shared" ref="O136:O157" si="86">N136-L136</f>
        <v>1.4480351611605271</v>
      </c>
      <c r="P136" s="435"/>
      <c r="Q136" s="434">
        <f t="shared" ref="Q136:Q157" si="87">N136-K136</f>
        <v>-0.56719982081471709</v>
      </c>
      <c r="R136" s="435"/>
      <c r="W136" s="97"/>
      <c r="X136" s="97"/>
    </row>
    <row r="137" spans="1:24" ht="15" hidden="1" x14ac:dyDescent="0.25">
      <c r="A137" s="113" t="s">
        <v>21</v>
      </c>
      <c r="B137" s="101" t="e">
        <f t="shared" si="80"/>
        <v>#REF!</v>
      </c>
      <c r="C137" s="442" t="e">
        <f t="shared" si="80"/>
        <v>#REF!</v>
      </c>
      <c r="D137" s="442" t="e">
        <f t="shared" si="80"/>
        <v>#REF!</v>
      </c>
      <c r="E137" s="114" t="e">
        <f t="shared" si="81"/>
        <v>#REF!</v>
      </c>
      <c r="F137" s="443" t="e">
        <f t="shared" si="84"/>
        <v>#REF!</v>
      </c>
      <c r="G137" s="444"/>
      <c r="H137" s="443" t="e">
        <f t="shared" si="85"/>
        <v>#REF!</v>
      </c>
      <c r="I137" s="444"/>
      <c r="J137" s="102"/>
      <c r="K137" s="101" t="e">
        <f t="shared" si="82"/>
        <v>#REF!</v>
      </c>
      <c r="L137" s="442" t="e">
        <f t="shared" si="82"/>
        <v>#REF!</v>
      </c>
      <c r="M137" s="442" t="e">
        <f t="shared" si="82"/>
        <v>#REF!</v>
      </c>
      <c r="N137" s="114" t="e">
        <f t="shared" si="83"/>
        <v>#REF!</v>
      </c>
      <c r="O137" s="443" t="e">
        <f t="shared" si="86"/>
        <v>#REF!</v>
      </c>
      <c r="P137" s="444"/>
      <c r="Q137" s="443" t="e">
        <f t="shared" si="87"/>
        <v>#REF!</v>
      </c>
      <c r="R137" s="444"/>
      <c r="W137" s="97"/>
      <c r="X137" s="97"/>
    </row>
    <row r="138" spans="1:24" ht="15" hidden="1" x14ac:dyDescent="0.25">
      <c r="A138" s="100" t="s">
        <v>22</v>
      </c>
      <c r="B138" s="101" t="e">
        <f t="shared" si="80"/>
        <v>#REF!</v>
      </c>
      <c r="C138" s="442" t="e">
        <f t="shared" si="80"/>
        <v>#REF!</v>
      </c>
      <c r="D138" s="442" t="e">
        <f t="shared" si="80"/>
        <v>#REF!</v>
      </c>
      <c r="E138" s="114" t="e">
        <f t="shared" si="81"/>
        <v>#REF!</v>
      </c>
      <c r="F138" s="443" t="e">
        <f t="shared" si="84"/>
        <v>#REF!</v>
      </c>
      <c r="G138" s="444"/>
      <c r="H138" s="443" t="e">
        <f t="shared" si="85"/>
        <v>#REF!</v>
      </c>
      <c r="I138" s="444"/>
      <c r="J138" s="102"/>
      <c r="K138" s="101" t="e">
        <f t="shared" si="82"/>
        <v>#REF!</v>
      </c>
      <c r="L138" s="442" t="e">
        <f t="shared" si="82"/>
        <v>#REF!</v>
      </c>
      <c r="M138" s="442" t="e">
        <f t="shared" si="82"/>
        <v>#REF!</v>
      </c>
      <c r="N138" s="114" t="e">
        <f t="shared" si="83"/>
        <v>#REF!</v>
      </c>
      <c r="O138" s="443" t="e">
        <f t="shared" si="86"/>
        <v>#REF!</v>
      </c>
      <c r="P138" s="444"/>
      <c r="Q138" s="443" t="e">
        <f t="shared" si="87"/>
        <v>#REF!</v>
      </c>
      <c r="R138" s="444"/>
      <c r="W138" s="97"/>
      <c r="X138" s="97"/>
    </row>
    <row r="139" spans="1:24" ht="15" hidden="1" x14ac:dyDescent="0.25">
      <c r="A139" s="100" t="s">
        <v>23</v>
      </c>
      <c r="B139" s="101" t="e">
        <f t="shared" si="80"/>
        <v>#REF!</v>
      </c>
      <c r="C139" s="442" t="e">
        <f t="shared" si="80"/>
        <v>#REF!</v>
      </c>
      <c r="D139" s="442" t="e">
        <f t="shared" si="80"/>
        <v>#REF!</v>
      </c>
      <c r="E139" s="114" t="e">
        <f t="shared" si="81"/>
        <v>#REF!</v>
      </c>
      <c r="F139" s="443" t="e">
        <f t="shared" si="84"/>
        <v>#REF!</v>
      </c>
      <c r="G139" s="444"/>
      <c r="H139" s="443" t="e">
        <f t="shared" si="85"/>
        <v>#REF!</v>
      </c>
      <c r="I139" s="444"/>
      <c r="J139" s="102"/>
      <c r="K139" s="101" t="e">
        <f t="shared" si="82"/>
        <v>#REF!</v>
      </c>
      <c r="L139" s="442" t="e">
        <f t="shared" si="82"/>
        <v>#REF!</v>
      </c>
      <c r="M139" s="442" t="e">
        <f t="shared" si="82"/>
        <v>#REF!</v>
      </c>
      <c r="N139" s="114" t="e">
        <f t="shared" si="83"/>
        <v>#REF!</v>
      </c>
      <c r="O139" s="443" t="e">
        <f t="shared" si="86"/>
        <v>#REF!</v>
      </c>
      <c r="P139" s="444"/>
      <c r="Q139" s="443" t="e">
        <f t="shared" si="87"/>
        <v>#REF!</v>
      </c>
      <c r="R139" s="444"/>
      <c r="W139" s="97"/>
      <c r="X139" s="97"/>
    </row>
    <row r="140" spans="1:24" ht="15" hidden="1" x14ac:dyDescent="0.25">
      <c r="A140" s="115" t="s">
        <v>59</v>
      </c>
      <c r="B140" s="105" t="e">
        <f t="shared" si="80"/>
        <v>#REF!</v>
      </c>
      <c r="C140" s="439" t="e">
        <f t="shared" si="80"/>
        <v>#REF!</v>
      </c>
      <c r="D140" s="439" t="e">
        <f t="shared" si="80"/>
        <v>#REF!</v>
      </c>
      <c r="E140" s="116" t="e">
        <f t="shared" si="81"/>
        <v>#REF!</v>
      </c>
      <c r="F140" s="440" t="e">
        <f t="shared" si="84"/>
        <v>#REF!</v>
      </c>
      <c r="G140" s="441"/>
      <c r="H140" s="440" t="e">
        <f t="shared" si="85"/>
        <v>#REF!</v>
      </c>
      <c r="I140" s="441"/>
      <c r="J140" s="102"/>
      <c r="K140" s="105" t="e">
        <f t="shared" si="82"/>
        <v>#REF!</v>
      </c>
      <c r="L140" s="439" t="e">
        <f t="shared" si="82"/>
        <v>#REF!</v>
      </c>
      <c r="M140" s="439" t="e">
        <f t="shared" si="82"/>
        <v>#REF!</v>
      </c>
      <c r="N140" s="116" t="e">
        <f t="shared" si="83"/>
        <v>#REF!</v>
      </c>
      <c r="O140" s="440" t="e">
        <f t="shared" si="86"/>
        <v>#REF!</v>
      </c>
      <c r="P140" s="441"/>
      <c r="Q140" s="440" t="e">
        <f t="shared" si="87"/>
        <v>#REF!</v>
      </c>
      <c r="R140" s="441"/>
      <c r="W140" s="97"/>
      <c r="X140" s="97"/>
    </row>
    <row r="141" spans="1:24" ht="15" x14ac:dyDescent="0.25">
      <c r="A141" s="117" t="s">
        <v>25</v>
      </c>
      <c r="B141" s="99">
        <f t="shared" si="80"/>
        <v>7.8962688205222822</v>
      </c>
      <c r="C141" s="438">
        <f t="shared" si="80"/>
        <v>6.2572384549128737</v>
      </c>
      <c r="D141" s="438">
        <f t="shared" si="80"/>
        <v>6.9362761549262011</v>
      </c>
      <c r="E141" s="118">
        <f t="shared" si="81"/>
        <v>6.9362761549262011</v>
      </c>
      <c r="F141" s="434">
        <f t="shared" si="84"/>
        <v>0.67903770001332742</v>
      </c>
      <c r="G141" s="435"/>
      <c r="H141" s="434">
        <f t="shared" si="85"/>
        <v>-0.9599926655960811</v>
      </c>
      <c r="I141" s="435"/>
      <c r="J141" s="96"/>
      <c r="K141" s="99">
        <f t="shared" si="82"/>
        <v>8.1220051407450953</v>
      </c>
      <c r="L141" s="438">
        <f t="shared" si="82"/>
        <v>6.9211432385904503</v>
      </c>
      <c r="M141" s="438">
        <f t="shared" si="82"/>
        <v>7.3551793570058495</v>
      </c>
      <c r="N141" s="118">
        <f t="shared" si="83"/>
        <v>7.3551793570058495</v>
      </c>
      <c r="O141" s="434">
        <f t="shared" si="86"/>
        <v>0.43403611841539913</v>
      </c>
      <c r="P141" s="435"/>
      <c r="Q141" s="434">
        <f t="shared" si="87"/>
        <v>-0.76682578373924581</v>
      </c>
      <c r="R141" s="435"/>
      <c r="W141" s="97"/>
      <c r="X141" s="97"/>
    </row>
    <row r="142" spans="1:24" ht="15" x14ac:dyDescent="0.25">
      <c r="A142" s="119" t="s">
        <v>26</v>
      </c>
      <c r="B142" s="120">
        <f t="shared" si="80"/>
        <v>9.638107013843431</v>
      </c>
      <c r="C142" s="437">
        <f t="shared" si="80"/>
        <v>7.8252923976608191</v>
      </c>
      <c r="D142" s="437">
        <f t="shared" si="80"/>
        <v>8.0438236099698717</v>
      </c>
      <c r="E142" s="121">
        <f t="shared" si="81"/>
        <v>8.0438236099698717</v>
      </c>
      <c r="F142" s="431">
        <f t="shared" si="84"/>
        <v>0.21853121230905259</v>
      </c>
      <c r="G142" s="432"/>
      <c r="H142" s="431">
        <f t="shared" si="85"/>
        <v>-1.5942834038735594</v>
      </c>
      <c r="I142" s="432"/>
      <c r="J142" s="102"/>
      <c r="K142" s="120">
        <f t="shared" si="82"/>
        <v>9.7817923869890055</v>
      </c>
      <c r="L142" s="437">
        <f t="shared" si="82"/>
        <v>8.0551181102362204</v>
      </c>
      <c r="M142" s="437">
        <f t="shared" si="82"/>
        <v>8.7213899215960549</v>
      </c>
      <c r="N142" s="121">
        <f t="shared" si="83"/>
        <v>8.7213899215960549</v>
      </c>
      <c r="O142" s="431">
        <f t="shared" si="86"/>
        <v>0.66627181135983449</v>
      </c>
      <c r="P142" s="432"/>
      <c r="Q142" s="431">
        <f t="shared" si="87"/>
        <v>-1.0604024653929507</v>
      </c>
      <c r="R142" s="432"/>
      <c r="W142" s="97"/>
      <c r="X142" s="97"/>
    </row>
    <row r="143" spans="1:24" ht="15" x14ac:dyDescent="0.25">
      <c r="A143" s="122" t="s">
        <v>27</v>
      </c>
      <c r="B143" s="109">
        <f t="shared" si="80"/>
        <v>10.262883008356546</v>
      </c>
      <c r="C143" s="429">
        <f t="shared" si="80"/>
        <v>6.369426751592357</v>
      </c>
      <c r="D143" s="429">
        <f t="shared" si="80"/>
        <v>7.9516558812333464</v>
      </c>
      <c r="E143" s="123">
        <f t="shared" si="81"/>
        <v>7.9516558812333464</v>
      </c>
      <c r="F143" s="427">
        <f t="shared" si="84"/>
        <v>1.5822291296409894</v>
      </c>
      <c r="G143" s="428"/>
      <c r="H143" s="427">
        <f t="shared" si="85"/>
        <v>-2.3112271271231997</v>
      </c>
      <c r="I143" s="428"/>
      <c r="J143" s="102"/>
      <c r="K143" s="109">
        <f t="shared" si="82"/>
        <v>10.813475177304964</v>
      </c>
      <c r="L143" s="429">
        <f t="shared" si="82"/>
        <v>7.0634441087613293</v>
      </c>
      <c r="M143" s="429">
        <f t="shared" si="82"/>
        <v>8.5433901054339003</v>
      </c>
      <c r="N143" s="123">
        <f t="shared" si="83"/>
        <v>8.5433901054339003</v>
      </c>
      <c r="O143" s="427">
        <f t="shared" si="86"/>
        <v>1.479945996672571</v>
      </c>
      <c r="P143" s="428"/>
      <c r="Q143" s="427">
        <f t="shared" si="87"/>
        <v>-2.2700850718710637</v>
      </c>
      <c r="R143" s="428"/>
      <c r="W143" s="97"/>
      <c r="X143" s="97"/>
    </row>
    <row r="144" spans="1:24" ht="15" x14ac:dyDescent="0.25">
      <c r="A144" s="122" t="s">
        <v>28</v>
      </c>
      <c r="B144" s="109">
        <f t="shared" si="80"/>
        <v>7.1477272727272725</v>
      </c>
      <c r="C144" s="429">
        <f t="shared" si="80"/>
        <v>8.1923076923076916</v>
      </c>
      <c r="D144" s="429">
        <f t="shared" si="80"/>
        <v>5.477064220183486</v>
      </c>
      <c r="E144" s="123">
        <f t="shared" si="81"/>
        <v>5.477064220183486</v>
      </c>
      <c r="F144" s="427">
        <f t="shared" si="84"/>
        <v>-2.7152434721242056</v>
      </c>
      <c r="G144" s="428"/>
      <c r="H144" s="427">
        <f t="shared" si="85"/>
        <v>-1.6706630525437864</v>
      </c>
      <c r="I144" s="428"/>
      <c r="J144" s="102"/>
      <c r="K144" s="109">
        <f t="shared" si="82"/>
        <v>8.0249307479224381</v>
      </c>
      <c r="L144" s="429">
        <f t="shared" si="82"/>
        <v>5.9433962264150946</v>
      </c>
      <c r="M144" s="429">
        <f t="shared" si="82"/>
        <v>5.0243161094224922</v>
      </c>
      <c r="N144" s="123">
        <f t="shared" si="83"/>
        <v>5.0243161094224922</v>
      </c>
      <c r="O144" s="427">
        <f t="shared" si="86"/>
        <v>-0.91908011699260239</v>
      </c>
      <c r="P144" s="428"/>
      <c r="Q144" s="427">
        <f t="shared" si="87"/>
        <v>-3.0006146384999459</v>
      </c>
      <c r="R144" s="428"/>
      <c r="W144" s="97"/>
      <c r="X144" s="97"/>
    </row>
    <row r="145" spans="1:24" ht="15" x14ac:dyDescent="0.25">
      <c r="A145" s="122" t="s">
        <v>29</v>
      </c>
      <c r="B145" s="109">
        <f t="shared" si="80"/>
        <v>8.0275064267352185</v>
      </c>
      <c r="C145" s="429">
        <f t="shared" si="80"/>
        <v>6.108910891089109</v>
      </c>
      <c r="D145" s="429">
        <f t="shared" si="80"/>
        <v>7.9890842238308633</v>
      </c>
      <c r="E145" s="123">
        <f t="shared" si="81"/>
        <v>7.9890842238308633</v>
      </c>
      <c r="F145" s="427">
        <f t="shared" si="84"/>
        <v>1.8801733327417542</v>
      </c>
      <c r="G145" s="428"/>
      <c r="H145" s="427">
        <f t="shared" si="85"/>
        <v>-3.8422202904355274E-2</v>
      </c>
      <c r="I145" s="428"/>
      <c r="J145" s="102"/>
      <c r="K145" s="109">
        <f t="shared" si="82"/>
        <v>8.0959005026867743</v>
      </c>
      <c r="L145" s="429">
        <f t="shared" si="82"/>
        <v>5.556962025316456</v>
      </c>
      <c r="M145" s="429">
        <f t="shared" si="82"/>
        <v>7.964721202793891</v>
      </c>
      <c r="N145" s="123">
        <f t="shared" si="83"/>
        <v>7.964721202793891</v>
      </c>
      <c r="O145" s="427">
        <f t="shared" si="86"/>
        <v>2.407759177477435</v>
      </c>
      <c r="P145" s="428"/>
      <c r="Q145" s="427">
        <f t="shared" si="87"/>
        <v>-0.13117929989288335</v>
      </c>
      <c r="R145" s="428"/>
      <c r="W145" s="97"/>
      <c r="X145" s="97"/>
    </row>
    <row r="146" spans="1:24" ht="15" x14ac:dyDescent="0.25">
      <c r="A146" s="122" t="s">
        <v>30</v>
      </c>
      <c r="B146" s="109">
        <f t="shared" si="80"/>
        <v>4.3544776119402986</v>
      </c>
      <c r="C146" s="429">
        <f t="shared" si="80"/>
        <v>8.1055555555555561</v>
      </c>
      <c r="D146" s="429">
        <f t="shared" si="80"/>
        <v>5.2149886449659348</v>
      </c>
      <c r="E146" s="123">
        <f t="shared" si="81"/>
        <v>5.2149886449659348</v>
      </c>
      <c r="F146" s="427">
        <f t="shared" si="84"/>
        <v>-2.8905669105896212</v>
      </c>
      <c r="G146" s="428"/>
      <c r="H146" s="427">
        <f t="shared" si="85"/>
        <v>0.86051103302563625</v>
      </c>
      <c r="I146" s="428"/>
      <c r="J146" s="102"/>
      <c r="K146" s="109">
        <f t="shared" si="82"/>
        <v>4.7107623318385654</v>
      </c>
      <c r="L146" s="429">
        <f t="shared" si="82"/>
        <v>6.4542936288088644</v>
      </c>
      <c r="M146" s="429">
        <f t="shared" si="82"/>
        <v>5.3894028595458368</v>
      </c>
      <c r="N146" s="123">
        <f t="shared" si="83"/>
        <v>5.3894028595458368</v>
      </c>
      <c r="O146" s="427">
        <f t="shared" si="86"/>
        <v>-1.0648907692630276</v>
      </c>
      <c r="P146" s="428"/>
      <c r="Q146" s="427">
        <f t="shared" si="87"/>
        <v>0.67864052770727135</v>
      </c>
      <c r="R146" s="428"/>
      <c r="W146" s="97"/>
      <c r="X146" s="97"/>
    </row>
    <row r="147" spans="1:24" ht="15" x14ac:dyDescent="0.25">
      <c r="A147" s="122" t="s">
        <v>31</v>
      </c>
      <c r="B147" s="109">
        <f t="shared" si="80"/>
        <v>8.460457856399584</v>
      </c>
      <c r="C147" s="429">
        <f t="shared" si="80"/>
        <v>5.1368421052631579</v>
      </c>
      <c r="D147" s="429">
        <f t="shared" si="80"/>
        <v>7.844647687749581</v>
      </c>
      <c r="E147" s="123">
        <f t="shared" si="81"/>
        <v>7.844647687749581</v>
      </c>
      <c r="F147" s="427">
        <f t="shared" si="84"/>
        <v>2.7078055824864231</v>
      </c>
      <c r="G147" s="428"/>
      <c r="H147" s="427">
        <f t="shared" si="85"/>
        <v>-0.61581016865000304</v>
      </c>
      <c r="I147" s="428"/>
      <c r="J147" s="102"/>
      <c r="K147" s="109">
        <f t="shared" si="82"/>
        <v>8.4933383943822349</v>
      </c>
      <c r="L147" s="429">
        <f t="shared" si="82"/>
        <v>6.2634146341463417</v>
      </c>
      <c r="M147" s="429">
        <f t="shared" si="82"/>
        <v>7.8093767723233976</v>
      </c>
      <c r="N147" s="123">
        <f t="shared" si="83"/>
        <v>7.8093767723233976</v>
      </c>
      <c r="O147" s="427">
        <f t="shared" si="86"/>
        <v>1.5459621381770559</v>
      </c>
      <c r="P147" s="428"/>
      <c r="Q147" s="427">
        <f t="shared" si="87"/>
        <v>-0.68396162205883737</v>
      </c>
      <c r="R147" s="428"/>
      <c r="W147" s="97"/>
      <c r="X147" s="97"/>
    </row>
    <row r="148" spans="1:24" ht="15" x14ac:dyDescent="0.25">
      <c r="A148" s="122" t="s">
        <v>32</v>
      </c>
      <c r="B148" s="109">
        <f t="shared" si="80"/>
        <v>7.4284762878295076</v>
      </c>
      <c r="C148" s="429">
        <f t="shared" si="80"/>
        <v>8.6769102990033229</v>
      </c>
      <c r="D148" s="429">
        <f t="shared" si="80"/>
        <v>7.0510431736182522</v>
      </c>
      <c r="E148" s="123">
        <f t="shared" si="81"/>
        <v>7.0510431736182522</v>
      </c>
      <c r="F148" s="427">
        <f t="shared" si="84"/>
        <v>-1.6258671253850707</v>
      </c>
      <c r="G148" s="428"/>
      <c r="H148" s="427">
        <f t="shared" si="85"/>
        <v>-0.37743311421125547</v>
      </c>
      <c r="I148" s="428"/>
      <c r="J148" s="102"/>
      <c r="K148" s="109">
        <f t="shared" si="82"/>
        <v>7.772218485500006</v>
      </c>
      <c r="L148" s="429">
        <f t="shared" si="82"/>
        <v>12.841148053424268</v>
      </c>
      <c r="M148" s="429">
        <f t="shared" si="82"/>
        <v>7.561559644643272</v>
      </c>
      <c r="N148" s="123">
        <f t="shared" si="83"/>
        <v>7.561559644643272</v>
      </c>
      <c r="O148" s="427">
        <f t="shared" si="86"/>
        <v>-5.2795884087809961</v>
      </c>
      <c r="P148" s="428"/>
      <c r="Q148" s="427">
        <f t="shared" si="87"/>
        <v>-0.21065884085673403</v>
      </c>
      <c r="R148" s="428"/>
      <c r="W148" s="97"/>
      <c r="X148" s="97"/>
    </row>
    <row r="149" spans="1:24" ht="15" x14ac:dyDescent="0.25">
      <c r="A149" s="122" t="s">
        <v>33</v>
      </c>
      <c r="B149" s="109">
        <f t="shared" si="80"/>
        <v>7.2229455365775053</v>
      </c>
      <c r="C149" s="429">
        <f t="shared" si="80"/>
        <v>5.6762082279323662</v>
      </c>
      <c r="D149" s="429">
        <f t="shared" si="80"/>
        <v>6.2233110131199307</v>
      </c>
      <c r="E149" s="123">
        <f t="shared" si="81"/>
        <v>6.2233110131199307</v>
      </c>
      <c r="F149" s="427">
        <f t="shared" si="84"/>
        <v>0.5471027851875645</v>
      </c>
      <c r="G149" s="428"/>
      <c r="H149" s="427">
        <f t="shared" si="85"/>
        <v>-0.99963452345757453</v>
      </c>
      <c r="I149" s="428"/>
      <c r="J149" s="102"/>
      <c r="K149" s="109">
        <f t="shared" si="82"/>
        <v>7.5609325326739665</v>
      </c>
      <c r="L149" s="429">
        <f t="shared" si="82"/>
        <v>5.8756848211408315</v>
      </c>
      <c r="M149" s="429">
        <f t="shared" si="82"/>
        <v>6.4144292538296819</v>
      </c>
      <c r="N149" s="123">
        <f t="shared" si="83"/>
        <v>6.4144292538296819</v>
      </c>
      <c r="O149" s="427">
        <f t="shared" si="86"/>
        <v>0.53874443268885042</v>
      </c>
      <c r="P149" s="428"/>
      <c r="Q149" s="427">
        <f t="shared" si="87"/>
        <v>-1.1465032788442846</v>
      </c>
      <c r="R149" s="428"/>
      <c r="W149" s="97"/>
      <c r="X149" s="97"/>
    </row>
    <row r="150" spans="1:24" ht="15" x14ac:dyDescent="0.25">
      <c r="A150" s="122" t="s">
        <v>34</v>
      </c>
      <c r="B150" s="109">
        <f t="shared" si="80"/>
        <v>8.0554632705795495</v>
      </c>
      <c r="C150" s="429">
        <f t="shared" si="80"/>
        <v>5.6191304347826083</v>
      </c>
      <c r="D150" s="429">
        <f t="shared" si="80"/>
        <v>6.5163111668757843</v>
      </c>
      <c r="E150" s="123">
        <f t="shared" si="81"/>
        <v>6.5163111668757843</v>
      </c>
      <c r="F150" s="427">
        <f t="shared" si="84"/>
        <v>0.89718073209317595</v>
      </c>
      <c r="G150" s="428"/>
      <c r="H150" s="427">
        <f t="shared" si="85"/>
        <v>-1.5391521037037652</v>
      </c>
      <c r="I150" s="428"/>
      <c r="J150" s="102"/>
      <c r="K150" s="109">
        <f t="shared" si="82"/>
        <v>8.1535333237644139</v>
      </c>
      <c r="L150" s="429">
        <f t="shared" si="82"/>
        <v>6.2465886939571149</v>
      </c>
      <c r="M150" s="429">
        <f t="shared" si="82"/>
        <v>6.8466689919776771</v>
      </c>
      <c r="N150" s="123">
        <f t="shared" si="83"/>
        <v>6.8466689919776771</v>
      </c>
      <c r="O150" s="427">
        <f t="shared" si="86"/>
        <v>0.60008029802056218</v>
      </c>
      <c r="P150" s="428"/>
      <c r="Q150" s="427">
        <f t="shared" si="87"/>
        <v>-1.3068643317867368</v>
      </c>
      <c r="R150" s="428"/>
      <c r="W150" s="97"/>
      <c r="X150" s="97"/>
    </row>
    <row r="151" spans="1:24" ht="15" x14ac:dyDescent="0.25">
      <c r="A151" s="122" t="s">
        <v>35</v>
      </c>
      <c r="B151" s="109">
        <f t="shared" ref="B151:D157" si="88">B95/B39</f>
        <v>8.4898938342180479</v>
      </c>
      <c r="C151" s="429">
        <f t="shared" si="88"/>
        <v>10.703030303030303</v>
      </c>
      <c r="D151" s="429">
        <f t="shared" si="88"/>
        <v>6.8352171326591318</v>
      </c>
      <c r="E151" s="123">
        <f t="shared" si="81"/>
        <v>6.8352171326591318</v>
      </c>
      <c r="F151" s="427">
        <f t="shared" si="84"/>
        <v>-3.8678131703711713</v>
      </c>
      <c r="G151" s="428"/>
      <c r="H151" s="427">
        <f t="shared" si="85"/>
        <v>-1.6546767015589161</v>
      </c>
      <c r="I151" s="428"/>
      <c r="J151" s="102"/>
      <c r="K151" s="109">
        <f t="shared" ref="K151:M157" si="89">K95/K39</f>
        <v>8.6024455028393483</v>
      </c>
      <c r="L151" s="429">
        <f t="shared" si="89"/>
        <v>11.403329752953812</v>
      </c>
      <c r="M151" s="429">
        <f t="shared" si="89"/>
        <v>7.565737367337241</v>
      </c>
      <c r="N151" s="123">
        <f t="shared" si="83"/>
        <v>7.565737367337241</v>
      </c>
      <c r="O151" s="427">
        <f t="shared" si="86"/>
        <v>-3.8375923856165715</v>
      </c>
      <c r="P151" s="428"/>
      <c r="Q151" s="427">
        <f t="shared" si="87"/>
        <v>-1.0367081355021073</v>
      </c>
      <c r="R151" s="428"/>
      <c r="W151" s="97"/>
      <c r="X151" s="97"/>
    </row>
    <row r="152" spans="1:24" ht="15" x14ac:dyDescent="0.25">
      <c r="A152" s="122" t="s">
        <v>36</v>
      </c>
      <c r="B152" s="109">
        <f t="shared" si="88"/>
        <v>6.889422435640923</v>
      </c>
      <c r="C152" s="429">
        <f t="shared" si="88"/>
        <v>8.142045454545455</v>
      </c>
      <c r="D152" s="429">
        <f t="shared" si="88"/>
        <v>6.83054933700706</v>
      </c>
      <c r="E152" s="123">
        <f t="shared" si="81"/>
        <v>6.83054933700706</v>
      </c>
      <c r="F152" s="427">
        <f t="shared" si="84"/>
        <v>-1.311496117538395</v>
      </c>
      <c r="G152" s="428"/>
      <c r="H152" s="427">
        <f t="shared" si="85"/>
        <v>-5.887309863386303E-2</v>
      </c>
      <c r="I152" s="428"/>
      <c r="J152" s="102"/>
      <c r="K152" s="109">
        <f t="shared" si="89"/>
        <v>7.4128259151962075</v>
      </c>
      <c r="L152" s="429">
        <f t="shared" si="89"/>
        <v>8.4740917212626563</v>
      </c>
      <c r="M152" s="429">
        <f t="shared" si="89"/>
        <v>7.0272026530429326</v>
      </c>
      <c r="N152" s="123">
        <f t="shared" si="83"/>
        <v>7.0272026530429326</v>
      </c>
      <c r="O152" s="427">
        <f t="shared" si="86"/>
        <v>-1.4468890682197237</v>
      </c>
      <c r="P152" s="428"/>
      <c r="Q152" s="427">
        <f t="shared" si="87"/>
        <v>-0.38562326215327491</v>
      </c>
      <c r="R152" s="428"/>
      <c r="W152" s="97"/>
      <c r="X152" s="97"/>
    </row>
    <row r="153" spans="1:24" ht="15" x14ac:dyDescent="0.25">
      <c r="A153" s="122" t="s">
        <v>37</v>
      </c>
      <c r="B153" s="109">
        <f t="shared" si="88"/>
        <v>8.3796985815602838</v>
      </c>
      <c r="C153" s="429">
        <f t="shared" si="88"/>
        <v>6.36760752688172</v>
      </c>
      <c r="D153" s="429">
        <f t="shared" si="88"/>
        <v>5.9717283843552167</v>
      </c>
      <c r="E153" s="123">
        <f t="shared" si="81"/>
        <v>5.9717283843552167</v>
      </c>
      <c r="F153" s="427">
        <f t="shared" si="84"/>
        <v>-0.39587914252650336</v>
      </c>
      <c r="G153" s="428"/>
      <c r="H153" s="427">
        <f t="shared" si="85"/>
        <v>-2.4079701972050671</v>
      </c>
      <c r="I153" s="428"/>
      <c r="J153" s="102"/>
      <c r="K153" s="109">
        <f t="shared" si="89"/>
        <v>8.3603857627395701</v>
      </c>
      <c r="L153" s="429">
        <f t="shared" si="89"/>
        <v>5.8708563535911606</v>
      </c>
      <c r="M153" s="429">
        <f t="shared" si="89"/>
        <v>6.6216060910788679</v>
      </c>
      <c r="N153" s="123">
        <f t="shared" si="83"/>
        <v>6.6216060910788679</v>
      </c>
      <c r="O153" s="427">
        <f t="shared" si="86"/>
        <v>0.75074973748770724</v>
      </c>
      <c r="P153" s="428"/>
      <c r="Q153" s="427">
        <f t="shared" si="87"/>
        <v>-1.7387796716607022</v>
      </c>
      <c r="R153" s="428"/>
      <c r="W153" s="97"/>
      <c r="X153" s="97"/>
    </row>
    <row r="154" spans="1:24" ht="15" x14ac:dyDescent="0.25">
      <c r="A154" s="122" t="s">
        <v>38</v>
      </c>
      <c r="B154" s="109">
        <f t="shared" si="88"/>
        <v>9.5184318966477335</v>
      </c>
      <c r="C154" s="429">
        <f t="shared" si="88"/>
        <v>5.1230769230769226</v>
      </c>
      <c r="D154" s="429">
        <f t="shared" si="88"/>
        <v>8.0140229885057472</v>
      </c>
      <c r="E154" s="123">
        <f t="shared" si="81"/>
        <v>8.0140229885057472</v>
      </c>
      <c r="F154" s="427">
        <f t="shared" si="84"/>
        <v>2.8909460654288246</v>
      </c>
      <c r="G154" s="428"/>
      <c r="H154" s="427">
        <f t="shared" si="85"/>
        <v>-1.5044089081419862</v>
      </c>
      <c r="I154" s="428"/>
      <c r="J154" s="102"/>
      <c r="K154" s="109">
        <f t="shared" si="89"/>
        <v>9.470792530175359</v>
      </c>
      <c r="L154" s="429">
        <f t="shared" si="89"/>
        <v>5.7777777777777777</v>
      </c>
      <c r="M154" s="429">
        <f t="shared" si="89"/>
        <v>7.9593070573189166</v>
      </c>
      <c r="N154" s="123">
        <f t="shared" si="83"/>
        <v>7.9593070573189166</v>
      </c>
      <c r="O154" s="427">
        <f t="shared" si="86"/>
        <v>2.181529279541139</v>
      </c>
      <c r="P154" s="428"/>
      <c r="Q154" s="427">
        <f t="shared" si="87"/>
        <v>-1.5114854728564424</v>
      </c>
      <c r="R154" s="428"/>
      <c r="W154" s="97"/>
      <c r="X154" s="97"/>
    </row>
    <row r="155" spans="1:24" ht="15" x14ac:dyDescent="0.25">
      <c r="A155" s="122" t="s">
        <v>39</v>
      </c>
      <c r="B155" s="109">
        <f t="shared" si="88"/>
        <v>8.4886242065473212</v>
      </c>
      <c r="C155" s="429">
        <f t="shared" si="88"/>
        <v>7.050259965337955</v>
      </c>
      <c r="D155" s="429">
        <f t="shared" si="88"/>
        <v>7.395632737276479</v>
      </c>
      <c r="E155" s="123">
        <f t="shared" si="81"/>
        <v>7.395632737276479</v>
      </c>
      <c r="F155" s="427">
        <f t="shared" si="84"/>
        <v>0.345372771938524</v>
      </c>
      <c r="G155" s="428"/>
      <c r="H155" s="427">
        <f t="shared" si="85"/>
        <v>-1.0929914692708422</v>
      </c>
      <c r="I155" s="428"/>
      <c r="J155" s="102"/>
      <c r="K155" s="109">
        <f t="shared" si="89"/>
        <v>8.5388019392835055</v>
      </c>
      <c r="L155" s="429">
        <f t="shared" si="89"/>
        <v>7.421455938697318</v>
      </c>
      <c r="M155" s="429">
        <f t="shared" si="89"/>
        <v>7.6763359905521114</v>
      </c>
      <c r="N155" s="123">
        <f t="shared" si="83"/>
        <v>7.6763359905521114</v>
      </c>
      <c r="O155" s="427">
        <f t="shared" si="86"/>
        <v>0.25488005185479334</v>
      </c>
      <c r="P155" s="428"/>
      <c r="Q155" s="427">
        <f t="shared" si="87"/>
        <v>-0.86246594873139415</v>
      </c>
      <c r="R155" s="428"/>
      <c r="W155" s="97"/>
      <c r="X155" s="97"/>
    </row>
    <row r="156" spans="1:24" ht="15" x14ac:dyDescent="0.25">
      <c r="A156" s="122" t="s">
        <v>40</v>
      </c>
      <c r="B156" s="109">
        <f t="shared" si="88"/>
        <v>8.3389993585631821</v>
      </c>
      <c r="C156" s="429">
        <f t="shared" si="88"/>
        <v>7.9932885906040267</v>
      </c>
      <c r="D156" s="429">
        <f t="shared" si="88"/>
        <v>6.7273297772199561</v>
      </c>
      <c r="E156" s="123">
        <f t="shared" si="81"/>
        <v>6.7273297772199561</v>
      </c>
      <c r="F156" s="427">
        <f t="shared" si="84"/>
        <v>-1.2659588133840707</v>
      </c>
      <c r="G156" s="428"/>
      <c r="H156" s="427">
        <f t="shared" si="85"/>
        <v>-1.611669581343226</v>
      </c>
      <c r="I156" s="428"/>
      <c r="J156" s="102"/>
      <c r="K156" s="109">
        <f t="shared" si="89"/>
        <v>8.3161445783132528</v>
      </c>
      <c r="L156" s="429">
        <f t="shared" si="89"/>
        <v>7.7530864197530862</v>
      </c>
      <c r="M156" s="429">
        <f t="shared" si="89"/>
        <v>7.0634891759141354</v>
      </c>
      <c r="N156" s="123">
        <f t="shared" si="83"/>
        <v>7.0634891759141354</v>
      </c>
      <c r="O156" s="427">
        <f t="shared" si="86"/>
        <v>-0.68959724383895082</v>
      </c>
      <c r="P156" s="428"/>
      <c r="Q156" s="427">
        <f t="shared" si="87"/>
        <v>-1.2526554023991174</v>
      </c>
      <c r="R156" s="428"/>
      <c r="W156" s="97"/>
      <c r="X156" s="97"/>
    </row>
    <row r="157" spans="1:24" ht="15" x14ac:dyDescent="0.25">
      <c r="A157" s="124" t="s">
        <v>41</v>
      </c>
      <c r="B157" s="110">
        <f t="shared" si="88"/>
        <v>6.6462346234623464</v>
      </c>
      <c r="C157" s="426">
        <f t="shared" si="88"/>
        <v>5.4632520325203249</v>
      </c>
      <c r="D157" s="426">
        <f t="shared" si="88"/>
        <v>6.140995207596184</v>
      </c>
      <c r="E157" s="125">
        <f t="shared" si="81"/>
        <v>6.140995207596184</v>
      </c>
      <c r="F157" s="427">
        <f t="shared" si="84"/>
        <v>0.67774317507585913</v>
      </c>
      <c r="G157" s="428"/>
      <c r="H157" s="427">
        <f t="shared" si="85"/>
        <v>-0.50523941586616239</v>
      </c>
      <c r="I157" s="428"/>
      <c r="J157" s="102"/>
      <c r="K157" s="110">
        <f t="shared" si="89"/>
        <v>6.7432923322907756</v>
      </c>
      <c r="L157" s="426">
        <f t="shared" si="89"/>
        <v>5.762300023185718</v>
      </c>
      <c r="M157" s="426">
        <f t="shared" si="89"/>
        <v>6.4290023036549746</v>
      </c>
      <c r="N157" s="125">
        <f t="shared" si="83"/>
        <v>6.4290023036549746</v>
      </c>
      <c r="O157" s="427">
        <f t="shared" si="86"/>
        <v>0.66670228046925661</v>
      </c>
      <c r="P157" s="428"/>
      <c r="Q157" s="427">
        <f t="shared" si="87"/>
        <v>-0.31429002863580102</v>
      </c>
      <c r="R157" s="428"/>
      <c r="W157" s="97"/>
      <c r="X157" s="97"/>
    </row>
    <row r="158" spans="1:24" ht="21" x14ac:dyDescent="0.35">
      <c r="A158" s="436" t="s">
        <v>60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6"/>
      <c r="R158" s="436"/>
    </row>
    <row r="159" spans="1:24" ht="15" x14ac:dyDescent="0.25">
      <c r="A159" s="55"/>
      <c r="B159" s="321" t="s">
        <v>110</v>
      </c>
      <c r="C159" s="322"/>
      <c r="D159" s="322"/>
      <c r="E159" s="322"/>
      <c r="F159" s="322"/>
      <c r="G159" s="322"/>
      <c r="H159" s="322"/>
      <c r="I159" s="323"/>
      <c r="J159" s="90"/>
      <c r="K159" s="321" t="str">
        <f>CONCATENATE("acumulado ",B159)</f>
        <v>acumulado febrero</v>
      </c>
      <c r="L159" s="322"/>
      <c r="M159" s="322"/>
      <c r="N159" s="322"/>
      <c r="O159" s="322"/>
      <c r="P159" s="322"/>
      <c r="Q159" s="322"/>
      <c r="R159" s="323"/>
    </row>
    <row r="160" spans="1:24" ht="15" x14ac:dyDescent="0.25">
      <c r="A160" s="3"/>
      <c r="B160" s="91">
        <v>2019</v>
      </c>
      <c r="C160" s="321">
        <v>2021</v>
      </c>
      <c r="D160" s="323"/>
      <c r="E160" s="126">
        <v>2022</v>
      </c>
      <c r="F160" s="309" t="s">
        <v>6</v>
      </c>
      <c r="G160" s="310"/>
      <c r="H160" s="309" t="s">
        <v>7</v>
      </c>
      <c r="I160" s="310"/>
      <c r="J160" s="93"/>
      <c r="K160" s="91">
        <v>2019</v>
      </c>
      <c r="L160" s="321">
        <v>2021</v>
      </c>
      <c r="M160" s="323"/>
      <c r="N160" s="126">
        <v>2022</v>
      </c>
      <c r="O160" s="309" t="s">
        <v>6</v>
      </c>
      <c r="P160" s="310"/>
      <c r="Q160" s="309" t="s">
        <v>7</v>
      </c>
      <c r="R160" s="310"/>
    </row>
    <row r="161" spans="1:24" ht="15" x14ac:dyDescent="0.25">
      <c r="A161" s="94" t="s">
        <v>43</v>
      </c>
      <c r="B161" s="127">
        <f t="shared" ref="B161:D171" si="90">B105/B49</f>
        <v>7.4075019277577914</v>
      </c>
      <c r="C161" s="433">
        <f t="shared" si="90"/>
        <v>4.4701977426000603</v>
      </c>
      <c r="D161" s="433">
        <f t="shared" si="90"/>
        <v>6.4053151292400861</v>
      </c>
      <c r="E161" s="128">
        <f t="shared" ref="E161:E171" si="91">D105/D49</f>
        <v>6.4053151292400861</v>
      </c>
      <c r="F161" s="434">
        <f t="shared" ref="F161:F171" si="92">E161-C161</f>
        <v>1.9351173866400257</v>
      </c>
      <c r="G161" s="435"/>
      <c r="H161" s="434">
        <f t="shared" ref="H161:H171" si="93">E161-B161</f>
        <v>-1.0021867985177053</v>
      </c>
      <c r="I161" s="435"/>
      <c r="J161" s="96"/>
      <c r="K161" s="127">
        <f t="shared" ref="K161:M171" si="94">K105/K49</f>
        <v>7.6550824827511423</v>
      </c>
      <c r="L161" s="433">
        <f t="shared" si="94"/>
        <v>4.9831609356974589</v>
      </c>
      <c r="M161" s="433">
        <f t="shared" si="94"/>
        <v>6.8297853550761403</v>
      </c>
      <c r="N161" s="128">
        <f t="shared" ref="N161:N171" si="95">M105/M49</f>
        <v>6.8297853550761403</v>
      </c>
      <c r="O161" s="434">
        <f t="shared" ref="O161:O171" si="96">N161-L161</f>
        <v>1.8466244193786814</v>
      </c>
      <c r="P161" s="435"/>
      <c r="Q161" s="434">
        <f t="shared" ref="Q161:Q171" si="97">N161-K161</f>
        <v>-0.82529712767500207</v>
      </c>
      <c r="R161" s="435"/>
      <c r="W161" s="97"/>
      <c r="X161" s="97"/>
    </row>
    <row r="162" spans="1:24" ht="15" x14ac:dyDescent="0.25">
      <c r="A162" s="129" t="s">
        <v>44</v>
      </c>
      <c r="B162" s="130">
        <f t="shared" si="90"/>
        <v>7.8240038206453502</v>
      </c>
      <c r="C162" s="430">
        <f t="shared" si="90"/>
        <v>5.3613997002119191</v>
      </c>
      <c r="D162" s="430">
        <f t="shared" si="90"/>
        <v>6.9710077389092184</v>
      </c>
      <c r="E162" s="131">
        <f t="shared" si="91"/>
        <v>6.9710077389092184</v>
      </c>
      <c r="F162" s="431">
        <f t="shared" si="92"/>
        <v>1.6096080386972993</v>
      </c>
      <c r="G162" s="432"/>
      <c r="H162" s="431">
        <f t="shared" si="93"/>
        <v>-0.85299608173613173</v>
      </c>
      <c r="I162" s="432"/>
      <c r="J162" s="102"/>
      <c r="K162" s="130">
        <f t="shared" si="94"/>
        <v>8.1334555671239581</v>
      </c>
      <c r="L162" s="430">
        <f t="shared" si="94"/>
        <v>5.8541805438906422</v>
      </c>
      <c r="M162" s="430">
        <f t="shared" si="94"/>
        <v>7.3592005059650161</v>
      </c>
      <c r="N162" s="131">
        <f t="shared" si="95"/>
        <v>7.3592005059650161</v>
      </c>
      <c r="O162" s="431">
        <f t="shared" si="96"/>
        <v>1.5050199620743738</v>
      </c>
      <c r="P162" s="432"/>
      <c r="Q162" s="431">
        <f t="shared" si="97"/>
        <v>-0.77425506115894205</v>
      </c>
      <c r="R162" s="432"/>
      <c r="W162" s="97"/>
      <c r="X162" s="97"/>
    </row>
    <row r="163" spans="1:24" ht="15" x14ac:dyDescent="0.25">
      <c r="A163" s="132" t="s">
        <v>45</v>
      </c>
      <c r="B163" s="133">
        <f t="shared" si="90"/>
        <v>8.0381996180038193</v>
      </c>
      <c r="C163" s="429">
        <f t="shared" si="90"/>
        <v>5.3170466883821934</v>
      </c>
      <c r="D163" s="429">
        <f t="shared" si="90"/>
        <v>6.9120244256787435</v>
      </c>
      <c r="E163" s="134">
        <f t="shared" si="91"/>
        <v>6.9120244256787435</v>
      </c>
      <c r="F163" s="427">
        <f t="shared" si="92"/>
        <v>1.5949777372965501</v>
      </c>
      <c r="G163" s="428"/>
      <c r="H163" s="427">
        <f t="shared" si="93"/>
        <v>-1.1261751923250758</v>
      </c>
      <c r="I163" s="428"/>
      <c r="J163" s="102"/>
      <c r="K163" s="133">
        <f t="shared" si="94"/>
        <v>8.317547422118766</v>
      </c>
      <c r="L163" s="429">
        <f t="shared" si="94"/>
        <v>5.8174301306432943</v>
      </c>
      <c r="M163" s="429">
        <f t="shared" si="94"/>
        <v>7.3585812186522324</v>
      </c>
      <c r="N163" s="134">
        <f t="shared" si="95"/>
        <v>7.3585812186522324</v>
      </c>
      <c r="O163" s="427">
        <f t="shared" si="96"/>
        <v>1.5411510880089381</v>
      </c>
      <c r="P163" s="428"/>
      <c r="Q163" s="427">
        <f t="shared" si="97"/>
        <v>-0.95896620346653361</v>
      </c>
      <c r="R163" s="428"/>
      <c r="W163" s="97"/>
      <c r="X163" s="97"/>
    </row>
    <row r="164" spans="1:24" ht="15" x14ac:dyDescent="0.25">
      <c r="A164" s="132" t="s">
        <v>46</v>
      </c>
      <c r="B164" s="133">
        <f t="shared" si="90"/>
        <v>5.2589262099973553</v>
      </c>
      <c r="C164" s="429">
        <f t="shared" si="90"/>
        <v>5.9880597014925376</v>
      </c>
      <c r="D164" s="429">
        <f t="shared" si="90"/>
        <v>4.7389745428468988</v>
      </c>
      <c r="E164" s="134">
        <f t="shared" si="91"/>
        <v>4.7389745428468988</v>
      </c>
      <c r="F164" s="427">
        <f t="shared" si="92"/>
        <v>-1.2490851586456388</v>
      </c>
      <c r="G164" s="428"/>
      <c r="H164" s="427">
        <f t="shared" si="93"/>
        <v>-0.51995166715045649</v>
      </c>
      <c r="I164" s="428"/>
      <c r="J164" s="102"/>
      <c r="K164" s="133">
        <f t="shared" si="94"/>
        <v>5.0522667878650154</v>
      </c>
      <c r="L164" s="429">
        <f t="shared" si="94"/>
        <v>5.3340494092373794</v>
      </c>
      <c r="M164" s="429">
        <f t="shared" si="94"/>
        <v>5.0708146487294465</v>
      </c>
      <c r="N164" s="134">
        <f t="shared" si="95"/>
        <v>5.0708146487294465</v>
      </c>
      <c r="O164" s="427">
        <f t="shared" si="96"/>
        <v>-0.26323476050793282</v>
      </c>
      <c r="P164" s="428"/>
      <c r="Q164" s="427">
        <f t="shared" si="97"/>
        <v>1.8547860864431165E-2</v>
      </c>
      <c r="R164" s="428"/>
      <c r="W164" s="97"/>
      <c r="X164" s="97"/>
    </row>
    <row r="165" spans="1:24" ht="15" x14ac:dyDescent="0.25">
      <c r="A165" s="132" t="s">
        <v>47</v>
      </c>
      <c r="B165" s="133">
        <f t="shared" si="90"/>
        <v>8.2067644338750156</v>
      </c>
      <c r="C165" s="429">
        <f t="shared" si="90"/>
        <v>4.1890667960536954</v>
      </c>
      <c r="D165" s="429">
        <f t="shared" si="90"/>
        <v>5.9475019322618365</v>
      </c>
      <c r="E165" s="134">
        <f t="shared" si="91"/>
        <v>5.9475019322618365</v>
      </c>
      <c r="F165" s="427">
        <f t="shared" si="92"/>
        <v>1.7584351362081412</v>
      </c>
      <c r="G165" s="428"/>
      <c r="H165" s="427">
        <f t="shared" si="93"/>
        <v>-2.2592625016131791</v>
      </c>
      <c r="I165" s="428"/>
      <c r="J165" s="102"/>
      <c r="K165" s="133">
        <f t="shared" si="94"/>
        <v>8.368707741947178</v>
      </c>
      <c r="L165" s="429">
        <f t="shared" si="94"/>
        <v>5.1500092712775825</v>
      </c>
      <c r="M165" s="429">
        <f t="shared" si="94"/>
        <v>6.4994223926805601</v>
      </c>
      <c r="N165" s="134">
        <f t="shared" si="95"/>
        <v>6.4994223926805601</v>
      </c>
      <c r="O165" s="427">
        <f t="shared" si="96"/>
        <v>1.3494131214029776</v>
      </c>
      <c r="P165" s="428"/>
      <c r="Q165" s="427">
        <f t="shared" si="97"/>
        <v>-1.8692853492666179</v>
      </c>
      <c r="R165" s="428"/>
      <c r="W165" s="97"/>
      <c r="X165" s="97"/>
    </row>
    <row r="166" spans="1:24" ht="15" x14ac:dyDescent="0.25">
      <c r="A166" s="132" t="s">
        <v>48</v>
      </c>
      <c r="B166" s="133">
        <f t="shared" si="90"/>
        <v>7.5224252491694354</v>
      </c>
      <c r="C166" s="429">
        <f t="shared" si="90"/>
        <v>5.006753246753247</v>
      </c>
      <c r="D166" s="429">
        <f t="shared" si="90"/>
        <v>6.8945538818076475</v>
      </c>
      <c r="E166" s="134">
        <f t="shared" si="91"/>
        <v>6.8945538818076475</v>
      </c>
      <c r="F166" s="427">
        <f t="shared" si="92"/>
        <v>1.8878006350544005</v>
      </c>
      <c r="G166" s="428"/>
      <c r="H166" s="427">
        <f t="shared" si="93"/>
        <v>-0.62787136736178795</v>
      </c>
      <c r="I166" s="428"/>
      <c r="J166" s="102"/>
      <c r="K166" s="133">
        <f t="shared" si="94"/>
        <v>7.8569871284222881</v>
      </c>
      <c r="L166" s="429">
        <f t="shared" si="94"/>
        <v>6.3871847307430132</v>
      </c>
      <c r="M166" s="429">
        <f t="shared" si="94"/>
        <v>7.504627689963816</v>
      </c>
      <c r="N166" s="134">
        <f t="shared" si="95"/>
        <v>7.504627689963816</v>
      </c>
      <c r="O166" s="427">
        <f t="shared" si="96"/>
        <v>1.1174429592208028</v>
      </c>
      <c r="P166" s="428"/>
      <c r="Q166" s="427">
        <f t="shared" si="97"/>
        <v>-0.35235943845847206</v>
      </c>
      <c r="R166" s="428"/>
      <c r="W166" s="97"/>
      <c r="X166" s="97"/>
    </row>
    <row r="167" spans="1:24" ht="15" x14ac:dyDescent="0.25">
      <c r="A167" s="132" t="s">
        <v>49</v>
      </c>
      <c r="B167" s="133">
        <f t="shared" si="90"/>
        <v>2.2594008313822926</v>
      </c>
      <c r="C167" s="429">
        <f t="shared" si="90"/>
        <v>1.8830991170252456</v>
      </c>
      <c r="D167" s="429">
        <f t="shared" si="90"/>
        <v>2.4567090685268771</v>
      </c>
      <c r="E167" s="134">
        <f t="shared" si="91"/>
        <v>2.4567090685268771</v>
      </c>
      <c r="F167" s="427">
        <f t="shared" si="92"/>
        <v>0.57360995150163152</v>
      </c>
      <c r="G167" s="428"/>
      <c r="H167" s="427">
        <f t="shared" si="93"/>
        <v>0.19730823714458445</v>
      </c>
      <c r="I167" s="428"/>
      <c r="J167" s="102"/>
      <c r="K167" s="133">
        <f t="shared" si="94"/>
        <v>2.3476447615833376</v>
      </c>
      <c r="L167" s="429">
        <f t="shared" si="94"/>
        <v>1.8902248594628357</v>
      </c>
      <c r="M167" s="429">
        <f t="shared" si="94"/>
        <v>2.6269508091651979</v>
      </c>
      <c r="N167" s="134">
        <f t="shared" si="95"/>
        <v>2.6269508091651979</v>
      </c>
      <c r="O167" s="427">
        <f t="shared" si="96"/>
        <v>0.73672594970236216</v>
      </c>
      <c r="P167" s="428"/>
      <c r="Q167" s="427">
        <f t="shared" si="97"/>
        <v>0.27930604758186028</v>
      </c>
      <c r="R167" s="428"/>
      <c r="W167" s="97"/>
      <c r="X167" s="97"/>
    </row>
    <row r="168" spans="1:24" ht="15" x14ac:dyDescent="0.25">
      <c r="A168" s="132" t="s">
        <v>50</v>
      </c>
      <c r="B168" s="133">
        <f t="shared" si="90"/>
        <v>2.7260385005065855</v>
      </c>
      <c r="C168" s="429">
        <f t="shared" si="90"/>
        <v>2.2361010830324908</v>
      </c>
      <c r="D168" s="429">
        <f t="shared" si="90"/>
        <v>2.7251615992338998</v>
      </c>
      <c r="E168" s="134">
        <f t="shared" si="91"/>
        <v>2.7251615992338998</v>
      </c>
      <c r="F168" s="427">
        <f t="shared" si="92"/>
        <v>0.489060516201409</v>
      </c>
      <c r="G168" s="428"/>
      <c r="H168" s="427">
        <f t="shared" si="93"/>
        <v>-8.7690127268569285E-4</v>
      </c>
      <c r="I168" s="428"/>
      <c r="J168" s="102"/>
      <c r="K168" s="133">
        <f t="shared" si="94"/>
        <v>2.6817946326805511</v>
      </c>
      <c r="L168" s="429">
        <f t="shared" si="94"/>
        <v>2.3152903990517584</v>
      </c>
      <c r="M168" s="429">
        <f t="shared" si="94"/>
        <v>2.9572949117341643</v>
      </c>
      <c r="N168" s="134">
        <f t="shared" si="95"/>
        <v>2.9572949117341643</v>
      </c>
      <c r="O168" s="427">
        <f t="shared" si="96"/>
        <v>0.64200451268240588</v>
      </c>
      <c r="P168" s="428"/>
      <c r="Q168" s="427">
        <f t="shared" si="97"/>
        <v>0.27550027905361318</v>
      </c>
      <c r="R168" s="428"/>
      <c r="W168" s="97"/>
      <c r="X168" s="97"/>
    </row>
    <row r="169" spans="1:24" ht="15" x14ac:dyDescent="0.25">
      <c r="A169" s="132" t="s">
        <v>51</v>
      </c>
      <c r="B169" s="133">
        <f t="shared" si="90"/>
        <v>7.5339957342766475</v>
      </c>
      <c r="C169" s="429">
        <f t="shared" si="90"/>
        <v>3.6048685491723464</v>
      </c>
      <c r="D169" s="429">
        <f t="shared" si="90"/>
        <v>6.5212775777716239</v>
      </c>
      <c r="E169" s="134">
        <f t="shared" si="91"/>
        <v>6.5212775777716239</v>
      </c>
      <c r="F169" s="427">
        <f t="shared" si="92"/>
        <v>2.9164090285992774</v>
      </c>
      <c r="G169" s="428"/>
      <c r="H169" s="427">
        <f t="shared" si="93"/>
        <v>-1.0127181565050236</v>
      </c>
      <c r="I169" s="428"/>
      <c r="J169" s="102"/>
      <c r="K169" s="133">
        <f t="shared" si="94"/>
        <v>7.7293329569078359</v>
      </c>
      <c r="L169" s="429">
        <f t="shared" si="94"/>
        <v>3.9602042613136117</v>
      </c>
      <c r="M169" s="429">
        <f t="shared" si="94"/>
        <v>6.8741949334478321</v>
      </c>
      <c r="N169" s="134">
        <f t="shared" si="95"/>
        <v>6.8741949334478321</v>
      </c>
      <c r="O169" s="427">
        <f t="shared" si="96"/>
        <v>2.9139906721342204</v>
      </c>
      <c r="P169" s="428"/>
      <c r="Q169" s="427">
        <f t="shared" si="97"/>
        <v>-0.85513802346000389</v>
      </c>
      <c r="R169" s="428"/>
      <c r="W169" s="97"/>
      <c r="X169" s="97"/>
    </row>
    <row r="170" spans="1:24" ht="15" x14ac:dyDescent="0.25">
      <c r="A170" s="135" t="s">
        <v>52</v>
      </c>
      <c r="B170" s="133">
        <f t="shared" si="90"/>
        <v>6.3015245623941274</v>
      </c>
      <c r="C170" s="427">
        <f t="shared" si="90"/>
        <v>8.326898326898327</v>
      </c>
      <c r="D170" s="428"/>
      <c r="E170" s="136">
        <f t="shared" si="91"/>
        <v>5.433778974704242</v>
      </c>
      <c r="F170" s="427">
        <f t="shared" si="92"/>
        <v>-2.893119352194085</v>
      </c>
      <c r="G170" s="428"/>
      <c r="H170" s="427">
        <f t="shared" si="93"/>
        <v>-0.86774558768988541</v>
      </c>
      <c r="I170" s="428"/>
      <c r="J170" s="102"/>
      <c r="K170" s="133">
        <f t="shared" si="94"/>
        <v>6.4497991967871489</v>
      </c>
      <c r="L170" s="427">
        <f t="shared" si="94"/>
        <v>9.3976735732460916</v>
      </c>
      <c r="M170" s="428"/>
      <c r="N170" s="136">
        <f t="shared" si="95"/>
        <v>6.2677770659833438</v>
      </c>
      <c r="O170" s="427">
        <f t="shared" si="96"/>
        <v>-3.1298965072627478</v>
      </c>
      <c r="P170" s="428"/>
      <c r="Q170" s="427">
        <f t="shared" si="97"/>
        <v>-0.18202213080380503</v>
      </c>
      <c r="R170" s="428"/>
      <c r="W170" s="97"/>
      <c r="X170" s="97"/>
    </row>
    <row r="171" spans="1:24" ht="15" x14ac:dyDescent="0.25">
      <c r="A171" s="137" t="s">
        <v>53</v>
      </c>
      <c r="B171" s="138">
        <f t="shared" si="90"/>
        <v>6.1587254318046458</v>
      </c>
      <c r="C171" s="426">
        <f t="shared" si="90"/>
        <v>3.2805807622504539</v>
      </c>
      <c r="D171" s="426">
        <f t="shared" si="90"/>
        <v>5.5249435665914222</v>
      </c>
      <c r="E171" s="139">
        <f t="shared" si="91"/>
        <v>5.5249435665914222</v>
      </c>
      <c r="F171" s="427">
        <f t="shared" si="92"/>
        <v>2.2443628043409682</v>
      </c>
      <c r="G171" s="428"/>
      <c r="H171" s="427">
        <f t="shared" si="93"/>
        <v>-0.63378186521322366</v>
      </c>
      <c r="I171" s="428"/>
      <c r="J171" s="102"/>
      <c r="K171" s="138">
        <f t="shared" si="94"/>
        <v>6.2550778283978739</v>
      </c>
      <c r="L171" s="426">
        <f t="shared" si="94"/>
        <v>3.4224120398617042</v>
      </c>
      <c r="M171" s="426">
        <f t="shared" si="94"/>
        <v>5.8201270271936858</v>
      </c>
      <c r="N171" s="139">
        <f t="shared" si="95"/>
        <v>5.8201270271936858</v>
      </c>
      <c r="O171" s="427">
        <f t="shared" si="96"/>
        <v>2.3977149873319816</v>
      </c>
      <c r="P171" s="428"/>
      <c r="Q171" s="427">
        <f t="shared" si="97"/>
        <v>-0.43495080120418805</v>
      </c>
      <c r="R171" s="428"/>
      <c r="W171" s="97"/>
      <c r="X171" s="97"/>
    </row>
    <row r="172" spans="1:24" ht="21" x14ac:dyDescent="0.35">
      <c r="A172" s="419" t="s">
        <v>61</v>
      </c>
      <c r="B172" s="419"/>
      <c r="C172" s="419"/>
      <c r="D172" s="419"/>
      <c r="E172" s="419"/>
      <c r="F172" s="419"/>
      <c r="G172" s="419"/>
      <c r="H172" s="419"/>
      <c r="I172" s="419"/>
      <c r="J172" s="419"/>
      <c r="K172" s="419"/>
      <c r="L172" s="419"/>
      <c r="M172" s="419"/>
      <c r="N172" s="419"/>
      <c r="O172" s="419"/>
      <c r="P172" s="419"/>
      <c r="Q172" s="419"/>
      <c r="R172" s="419"/>
    </row>
    <row r="173" spans="1:24" ht="15" x14ac:dyDescent="0.25">
      <c r="A173" s="55"/>
      <c r="B173" s="321" t="s">
        <v>110</v>
      </c>
      <c r="C173" s="322"/>
      <c r="D173" s="322"/>
      <c r="E173" s="322"/>
      <c r="F173" s="322"/>
      <c r="G173" s="322"/>
      <c r="H173" s="322"/>
      <c r="I173" s="323"/>
      <c r="J173" s="140"/>
      <c r="K173" s="321" t="str">
        <f>CONCATENATE("acumulado ",B173)</f>
        <v>acumulado febrero</v>
      </c>
      <c r="L173" s="322"/>
      <c r="M173" s="322"/>
      <c r="N173" s="322"/>
      <c r="O173" s="322"/>
      <c r="P173" s="322"/>
      <c r="Q173" s="322"/>
      <c r="R173" s="323"/>
    </row>
    <row r="174" spans="1:24" ht="15" x14ac:dyDescent="0.25">
      <c r="A174" s="3"/>
      <c r="B174" s="4">
        <v>2019</v>
      </c>
      <c r="C174" s="4">
        <v>2021</v>
      </c>
      <c r="D174" s="4">
        <v>2022</v>
      </c>
      <c r="E174" s="4" t="s">
        <v>4</v>
      </c>
      <c r="F174" s="4" t="s">
        <v>5</v>
      </c>
      <c r="G174" s="4" t="s">
        <v>6</v>
      </c>
      <c r="H174" s="309" t="s">
        <v>7</v>
      </c>
      <c r="I174" s="310"/>
      <c r="J174" s="141"/>
      <c r="K174" s="4">
        <v>2019</v>
      </c>
      <c r="L174" s="4">
        <v>2021</v>
      </c>
      <c r="M174" s="4">
        <v>2022</v>
      </c>
      <c r="N174" s="4" t="s">
        <v>4</v>
      </c>
      <c r="O174" s="4" t="s">
        <v>5</v>
      </c>
      <c r="P174" s="4" t="s">
        <v>6</v>
      </c>
      <c r="Q174" s="309" t="s">
        <v>7</v>
      </c>
      <c r="R174" s="310"/>
    </row>
    <row r="175" spans="1:24" ht="15" x14ac:dyDescent="0.25">
      <c r="A175" s="142" t="s">
        <v>8</v>
      </c>
      <c r="B175" s="143">
        <v>0.72450352241959415</v>
      </c>
      <c r="C175" s="143">
        <v>0.18837503005191189</v>
      </c>
      <c r="D175" s="143">
        <v>0.66894869109947641</v>
      </c>
      <c r="E175" s="143">
        <f t="shared" ref="E175:E186" si="98">D175/C175-1</f>
        <v>2.5511537326105764</v>
      </c>
      <c r="F175" s="143">
        <f>D175/B175-1</f>
        <v>-7.667986365971502E-2</v>
      </c>
      <c r="G175" s="144">
        <f>(D175-C175)*100</f>
        <v>48.057366104756447</v>
      </c>
      <c r="H175" s="415">
        <f>(D175-B175)*100</f>
        <v>-5.5554831320117737</v>
      </c>
      <c r="I175" s="416"/>
      <c r="J175" s="145"/>
      <c r="K175" s="143">
        <v>0.71933289372136544</v>
      </c>
      <c r="L175" s="143">
        <v>0.16271549131703736</v>
      </c>
      <c r="M175" s="143">
        <v>0.60071081530368453</v>
      </c>
      <c r="N175" s="143">
        <f t="shared" ref="N175:N186" si="99">M175/L175-1</f>
        <v>2.6917862610465919</v>
      </c>
      <c r="O175" s="143">
        <f t="shared" ref="O175:O186" si="100">M175/K175-1</f>
        <v>-0.16490567782046861</v>
      </c>
      <c r="P175" s="144">
        <f>(M175-L175)*100</f>
        <v>43.799532398664724</v>
      </c>
      <c r="Q175" s="415">
        <f>(M175-K175)*100</f>
        <v>-11.862207841768091</v>
      </c>
      <c r="R175" s="416"/>
    </row>
    <row r="176" spans="1:24" ht="15" x14ac:dyDescent="0.25">
      <c r="A176" s="146" t="s">
        <v>9</v>
      </c>
      <c r="B176" s="147">
        <v>0.75167891434211875</v>
      </c>
      <c r="C176" s="147">
        <v>0.22615096240757479</v>
      </c>
      <c r="D176" s="147">
        <v>0.69133922660222225</v>
      </c>
      <c r="E176" s="147">
        <f t="shared" si="98"/>
        <v>2.05698113880353</v>
      </c>
      <c r="F176" s="147">
        <f t="shared" ref="F176:F186" si="101">D176/B176-1</f>
        <v>-8.0273221170114595E-2</v>
      </c>
      <c r="G176" s="148">
        <f t="shared" ref="G176:G186" si="102">(D176-C176)*100</f>
        <v>46.518826419464745</v>
      </c>
      <c r="H176" s="420">
        <f t="shared" ref="H176:H186" si="103">(D176-B176)*100</f>
        <v>-6.0339687739896508</v>
      </c>
      <c r="I176" s="421"/>
      <c r="J176" s="145"/>
      <c r="K176" s="147">
        <v>0.74742777337447197</v>
      </c>
      <c r="L176" s="147">
        <v>0.18947437346182197</v>
      </c>
      <c r="M176" s="147">
        <v>0.61207004639110629</v>
      </c>
      <c r="N176" s="147">
        <f t="shared" si="99"/>
        <v>2.230357938164313</v>
      </c>
      <c r="O176" s="147">
        <f t="shared" si="100"/>
        <v>-0.18109806968003783</v>
      </c>
      <c r="P176" s="148">
        <f t="shared" ref="P176:P186" si="104">(M176-L176)*100</f>
        <v>42.259567292928438</v>
      </c>
      <c r="Q176" s="420">
        <f t="shared" ref="Q176:Q186" si="105">(M176-K176)*100</f>
        <v>-13.535772698336569</v>
      </c>
      <c r="R176" s="421"/>
    </row>
    <row r="177" spans="1:18" ht="15" x14ac:dyDescent="0.25">
      <c r="A177" s="149" t="s">
        <v>10</v>
      </c>
      <c r="B177" s="150">
        <v>0.69853048225659686</v>
      </c>
      <c r="C177" s="150">
        <v>0.22676364572605562</v>
      </c>
      <c r="D177" s="150">
        <v>0.75041719415352748</v>
      </c>
      <c r="E177" s="150">
        <f t="shared" si="98"/>
        <v>2.3092482339963674</v>
      </c>
      <c r="F177" s="150">
        <f t="shared" si="101"/>
        <v>7.4279810566478144E-2</v>
      </c>
      <c r="G177" s="151">
        <f t="shared" si="102"/>
        <v>52.36535484274718</v>
      </c>
      <c r="H177" s="422">
        <f t="shared" si="103"/>
        <v>5.1886711896930615</v>
      </c>
      <c r="I177" s="423"/>
      <c r="J177" s="152"/>
      <c r="K177" s="150">
        <v>0.66682716182662205</v>
      </c>
      <c r="L177" s="150">
        <v>0.19688745789657511</v>
      </c>
      <c r="M177" s="150">
        <v>0.66105009380898483</v>
      </c>
      <c r="N177" s="150">
        <f t="shared" si="99"/>
        <v>2.3575023054857773</v>
      </c>
      <c r="O177" s="150">
        <f t="shared" si="100"/>
        <v>-8.6635163477928323E-3</v>
      </c>
      <c r="P177" s="151">
        <f t="shared" si="104"/>
        <v>46.41626359124097</v>
      </c>
      <c r="Q177" s="422">
        <f t="shared" si="105"/>
        <v>-0.57770680176372213</v>
      </c>
      <c r="R177" s="423"/>
    </row>
    <row r="178" spans="1:18" ht="15" x14ac:dyDescent="0.25">
      <c r="A178" s="25" t="s">
        <v>11</v>
      </c>
      <c r="B178" s="20">
        <v>0.78905745685223905</v>
      </c>
      <c r="C178" s="20">
        <v>0.24549362320060611</v>
      </c>
      <c r="D178" s="20">
        <v>0.69412262510848732</v>
      </c>
      <c r="E178" s="20">
        <f t="shared" si="98"/>
        <v>1.8274568441286241</v>
      </c>
      <c r="F178" s="20">
        <f t="shared" si="101"/>
        <v>-0.12031421909688567</v>
      </c>
      <c r="G178" s="153">
        <f t="shared" si="102"/>
        <v>44.862900190788125</v>
      </c>
      <c r="H178" s="410">
        <f t="shared" si="103"/>
        <v>-9.4934831743751715</v>
      </c>
      <c r="I178" s="411"/>
      <c r="J178" s="152"/>
      <c r="K178" s="20">
        <v>0.79188807909198533</v>
      </c>
      <c r="L178" s="20">
        <v>0.18790164619352651</v>
      </c>
      <c r="M178" s="20">
        <v>0.6133044929031819</v>
      </c>
      <c r="N178" s="20">
        <f t="shared" si="99"/>
        <v>2.2639655124230154</v>
      </c>
      <c r="O178" s="20">
        <f t="shared" si="100"/>
        <v>-0.22551619465414285</v>
      </c>
      <c r="P178" s="153">
        <f t="shared" si="104"/>
        <v>42.540284670965541</v>
      </c>
      <c r="Q178" s="410">
        <f t="shared" si="105"/>
        <v>-17.858358618880345</v>
      </c>
      <c r="R178" s="411"/>
    </row>
    <row r="179" spans="1:18" ht="15" x14ac:dyDescent="0.25">
      <c r="A179" s="25" t="s">
        <v>12</v>
      </c>
      <c r="B179" s="20">
        <v>0.70348707465990645</v>
      </c>
      <c r="C179" s="20">
        <v>0.17621966819514692</v>
      </c>
      <c r="D179" s="20">
        <v>0.63169657638566978</v>
      </c>
      <c r="E179" s="20">
        <f t="shared" si="98"/>
        <v>2.5847109624910001</v>
      </c>
      <c r="F179" s="20">
        <f t="shared" si="101"/>
        <v>-0.10204949154032861</v>
      </c>
      <c r="G179" s="153">
        <f t="shared" si="102"/>
        <v>45.547690819052292</v>
      </c>
      <c r="H179" s="410">
        <f t="shared" si="103"/>
        <v>-7.1790498274236665</v>
      </c>
      <c r="I179" s="411"/>
      <c r="J179" s="152"/>
      <c r="K179" s="20">
        <v>0.70429850164577501</v>
      </c>
      <c r="L179" s="20">
        <v>0.17172635420007518</v>
      </c>
      <c r="M179" s="20">
        <v>0.5584362334079247</v>
      </c>
      <c r="N179" s="20">
        <f t="shared" si="99"/>
        <v>2.2518959364693729</v>
      </c>
      <c r="O179" s="20">
        <f t="shared" si="100"/>
        <v>-0.20710290863462799</v>
      </c>
      <c r="P179" s="153">
        <f t="shared" si="104"/>
        <v>38.670987920784953</v>
      </c>
      <c r="Q179" s="410">
        <f t="shared" si="105"/>
        <v>-14.586226823785031</v>
      </c>
      <c r="R179" s="411"/>
    </row>
    <row r="180" spans="1:18" ht="15" x14ac:dyDescent="0.25">
      <c r="A180" s="25" t="s">
        <v>13</v>
      </c>
      <c r="B180" s="20">
        <v>0.63171177561933867</v>
      </c>
      <c r="C180" s="20">
        <v>0.73426870748299322</v>
      </c>
      <c r="D180" s="20">
        <v>0.58326667733162696</v>
      </c>
      <c r="E180" s="20">
        <f t="shared" si="98"/>
        <v>-0.20564955119630191</v>
      </c>
      <c r="F180" s="20">
        <f t="shared" si="101"/>
        <v>-7.6688610466720375E-2</v>
      </c>
      <c r="G180" s="153">
        <f t="shared" si="102"/>
        <v>-15.100203015136627</v>
      </c>
      <c r="H180" s="410">
        <f t="shared" si="103"/>
        <v>-4.8445098287711712</v>
      </c>
      <c r="I180" s="411"/>
      <c r="J180" s="152"/>
      <c r="K180" s="20">
        <v>0.62422472841216614</v>
      </c>
      <c r="L180" s="20">
        <v>0.67635189669087969</v>
      </c>
      <c r="M180" s="20">
        <v>0.54672924104572151</v>
      </c>
      <c r="N180" s="20">
        <f t="shared" si="99"/>
        <v>-0.19164972594791285</v>
      </c>
      <c r="O180" s="20">
        <f t="shared" si="100"/>
        <v>-0.12414677573502908</v>
      </c>
      <c r="P180" s="153">
        <f t="shared" si="104"/>
        <v>-12.962265564515818</v>
      </c>
      <c r="Q180" s="410">
        <f t="shared" si="105"/>
        <v>-7.7495487366444626</v>
      </c>
      <c r="R180" s="411"/>
    </row>
    <row r="181" spans="1:18" ht="15" x14ac:dyDescent="0.25">
      <c r="A181" s="154" t="s">
        <v>14</v>
      </c>
      <c r="B181" s="155">
        <v>0.66588658255324917</v>
      </c>
      <c r="C181" s="155">
        <v>0.44824455205811137</v>
      </c>
      <c r="D181" s="155">
        <v>0.53252551020408168</v>
      </c>
      <c r="E181" s="155">
        <f t="shared" si="98"/>
        <v>0.18802450081990951</v>
      </c>
      <c r="F181" s="155">
        <f t="shared" si="101"/>
        <v>-0.20027595666188835</v>
      </c>
      <c r="G181" s="156">
        <f t="shared" si="102"/>
        <v>8.4280958145970306</v>
      </c>
      <c r="H181" s="424">
        <f t="shared" si="103"/>
        <v>-13.336107234916749</v>
      </c>
      <c r="I181" s="425"/>
      <c r="J181" s="152"/>
      <c r="K181" s="155">
        <v>0.64039789463518282</v>
      </c>
      <c r="L181" s="155">
        <v>0.46028440103418555</v>
      </c>
      <c r="M181" s="155">
        <v>0.55978410026530057</v>
      </c>
      <c r="N181" s="155">
        <f t="shared" si="99"/>
        <v>0.21617004401529805</v>
      </c>
      <c r="O181" s="155">
        <f t="shared" si="100"/>
        <v>-0.12588079230929661</v>
      </c>
      <c r="P181" s="156">
        <f t="shared" si="104"/>
        <v>9.9499699231115013</v>
      </c>
      <c r="Q181" s="424">
        <f t="shared" si="105"/>
        <v>-8.0613794369882257</v>
      </c>
      <c r="R181" s="425"/>
    </row>
    <row r="182" spans="1:18" ht="15" x14ac:dyDescent="0.25">
      <c r="A182" s="146" t="s">
        <v>15</v>
      </c>
      <c r="B182" s="147">
        <v>0.66933340490178861</v>
      </c>
      <c r="C182" s="147">
        <v>0.13149283036829892</v>
      </c>
      <c r="D182" s="147">
        <v>0.60720468740865985</v>
      </c>
      <c r="E182" s="147">
        <f t="shared" si="98"/>
        <v>3.617777910080247</v>
      </c>
      <c r="F182" s="147">
        <f t="shared" si="101"/>
        <v>-9.2821779158392514E-2</v>
      </c>
      <c r="G182" s="148">
        <f t="shared" si="102"/>
        <v>47.57118570403609</v>
      </c>
      <c r="H182" s="420">
        <f t="shared" si="103"/>
        <v>-6.2128717493128764</v>
      </c>
      <c r="I182" s="421"/>
      <c r="J182" s="145"/>
      <c r="K182" s="147">
        <v>0.66229641448655807</v>
      </c>
      <c r="L182" s="147">
        <v>0.11927777976152416</v>
      </c>
      <c r="M182" s="147">
        <v>0.56948394789286316</v>
      </c>
      <c r="N182" s="147">
        <f t="shared" si="99"/>
        <v>3.7744345093566496</v>
      </c>
      <c r="O182" s="147">
        <f t="shared" si="100"/>
        <v>-0.14013735325088128</v>
      </c>
      <c r="P182" s="148">
        <f t="shared" si="104"/>
        <v>45.020616813133898</v>
      </c>
      <c r="Q182" s="420">
        <f t="shared" si="105"/>
        <v>-9.28124665936949</v>
      </c>
      <c r="R182" s="421"/>
    </row>
    <row r="183" spans="1:18" ht="15" x14ac:dyDescent="0.25">
      <c r="A183" s="24" t="s">
        <v>16</v>
      </c>
      <c r="B183" s="150">
        <v>0.74708077747394874</v>
      </c>
      <c r="C183" s="150">
        <v>0.2084528590552687</v>
      </c>
      <c r="D183" s="150">
        <v>0.64098334401024981</v>
      </c>
      <c r="E183" s="150">
        <f t="shared" si="98"/>
        <v>2.0749558769078864</v>
      </c>
      <c r="F183" s="150">
        <f t="shared" si="101"/>
        <v>-0.1420160130775131</v>
      </c>
      <c r="G183" s="151">
        <f t="shared" si="102"/>
        <v>43.253048495498113</v>
      </c>
      <c r="H183" s="422">
        <f t="shared" si="103"/>
        <v>-10.609743346369893</v>
      </c>
      <c r="I183" s="423"/>
      <c r="J183" s="152"/>
      <c r="K183" s="150">
        <v>0.73438143923119414</v>
      </c>
      <c r="L183" s="150">
        <v>0.15368891789182756</v>
      </c>
      <c r="M183" s="150">
        <v>0.70026601808923006</v>
      </c>
      <c r="N183" s="150">
        <f t="shared" si="99"/>
        <v>3.5563858975316975</v>
      </c>
      <c r="O183" s="150">
        <f t="shared" si="100"/>
        <v>-4.6454634226157254E-2</v>
      </c>
      <c r="P183" s="151">
        <f t="shared" si="104"/>
        <v>54.65771001974025</v>
      </c>
      <c r="Q183" s="422">
        <f t="shared" si="105"/>
        <v>-3.4115421141964086</v>
      </c>
      <c r="R183" s="423"/>
    </row>
    <row r="184" spans="1:18" ht="15" x14ac:dyDescent="0.25">
      <c r="A184" s="25" t="s">
        <v>12</v>
      </c>
      <c r="B184" s="20">
        <v>0.67603371302207205</v>
      </c>
      <c r="C184" s="20">
        <v>0.14854752377487918</v>
      </c>
      <c r="D184" s="20">
        <v>0.59572401681656117</v>
      </c>
      <c r="E184" s="20">
        <f t="shared" si="98"/>
        <v>3.0103261345464709</v>
      </c>
      <c r="F184" s="20">
        <f t="shared" si="101"/>
        <v>-0.11879540126261245</v>
      </c>
      <c r="G184" s="153">
        <f t="shared" si="102"/>
        <v>44.717649304168198</v>
      </c>
      <c r="H184" s="410">
        <f t="shared" si="103"/>
        <v>-8.0309696205510868</v>
      </c>
      <c r="I184" s="411"/>
      <c r="J184" s="152"/>
      <c r="K184" s="20">
        <v>0.67398958879193349</v>
      </c>
      <c r="L184" s="20">
        <v>0.13526463173086345</v>
      </c>
      <c r="M184" s="20">
        <v>0.54912726553887636</v>
      </c>
      <c r="N184" s="20">
        <f t="shared" si="99"/>
        <v>3.0596515032213079</v>
      </c>
      <c r="O184" s="20">
        <f t="shared" si="100"/>
        <v>-0.1852585341516354</v>
      </c>
      <c r="P184" s="153">
        <f t="shared" si="104"/>
        <v>41.386263380801289</v>
      </c>
      <c r="Q184" s="410">
        <f t="shared" si="105"/>
        <v>-12.486232325305712</v>
      </c>
      <c r="R184" s="411"/>
    </row>
    <row r="185" spans="1:18" ht="15" x14ac:dyDescent="0.25">
      <c r="A185" s="25" t="s">
        <v>13</v>
      </c>
      <c r="B185" s="20">
        <v>0.64287150902195145</v>
      </c>
      <c r="C185" s="20">
        <v>8.3485193621867876E-2</v>
      </c>
      <c r="D185" s="20">
        <v>0.60564976958525341</v>
      </c>
      <c r="E185" s="20">
        <f t="shared" si="98"/>
        <v>6.2545770490566515</v>
      </c>
      <c r="F185" s="20">
        <f t="shared" si="101"/>
        <v>-5.7899189673728535E-2</v>
      </c>
      <c r="G185" s="153">
        <f t="shared" si="102"/>
        <v>52.21645759633855</v>
      </c>
      <c r="H185" s="410">
        <f t="shared" si="103"/>
        <v>-3.7221739436698043</v>
      </c>
      <c r="I185" s="411"/>
      <c r="J185" s="152"/>
      <c r="K185" s="20">
        <v>0.63382739953911393</v>
      </c>
      <c r="L185" s="20">
        <v>8.241289040079515E-2</v>
      </c>
      <c r="M185" s="20">
        <v>0.55930016402405691</v>
      </c>
      <c r="N185" s="20">
        <f t="shared" si="99"/>
        <v>5.7865616811160958</v>
      </c>
      <c r="O185" s="20">
        <f t="shared" si="100"/>
        <v>-0.11758285547335023</v>
      </c>
      <c r="P185" s="153">
        <f t="shared" si="104"/>
        <v>47.688727362326176</v>
      </c>
      <c r="Q185" s="410">
        <f t="shared" si="105"/>
        <v>-7.4527235515057022</v>
      </c>
      <c r="R185" s="411"/>
    </row>
    <row r="186" spans="1:18" ht="15" x14ac:dyDescent="0.25">
      <c r="A186" s="26" t="s">
        <v>14</v>
      </c>
      <c r="B186" s="89">
        <v>0.67256574907900124</v>
      </c>
      <c r="C186" s="89">
        <v>9.2077810505645563E-2</v>
      </c>
      <c r="D186" s="89">
        <v>0.65805775278757261</v>
      </c>
      <c r="E186" s="89">
        <f t="shared" si="98"/>
        <v>6.1467571738928912</v>
      </c>
      <c r="F186" s="89">
        <f t="shared" si="101"/>
        <v>-2.1571119717731069E-2</v>
      </c>
      <c r="G186" s="157">
        <f t="shared" si="102"/>
        <v>56.597994228192704</v>
      </c>
      <c r="H186" s="417">
        <f t="shared" si="103"/>
        <v>-1.4507996291428626</v>
      </c>
      <c r="I186" s="418"/>
      <c r="J186" s="152"/>
      <c r="K186" s="89">
        <v>0.65052692924093047</v>
      </c>
      <c r="L186" s="89">
        <v>9.2149467658193235E-2</v>
      </c>
      <c r="M186" s="89">
        <v>0.62777444850239139</v>
      </c>
      <c r="N186" s="89">
        <f t="shared" si="99"/>
        <v>5.8125672828732222</v>
      </c>
      <c r="O186" s="89">
        <f t="shared" si="100"/>
        <v>-3.4975463298787424E-2</v>
      </c>
      <c r="P186" s="157">
        <f t="shared" si="104"/>
        <v>53.562498084419815</v>
      </c>
      <c r="Q186" s="417">
        <f t="shared" si="105"/>
        <v>-2.2752480738539083</v>
      </c>
      <c r="R186" s="418"/>
    </row>
    <row r="187" spans="1:18" ht="15" x14ac:dyDescent="0.25">
      <c r="A187" s="366" t="s">
        <v>17</v>
      </c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8"/>
    </row>
    <row r="188" spans="1:18" ht="21" x14ac:dyDescent="0.35">
      <c r="A188" s="419" t="s">
        <v>62</v>
      </c>
      <c r="B188" s="419"/>
      <c r="C188" s="419"/>
      <c r="D188" s="419"/>
      <c r="E188" s="419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</row>
    <row r="189" spans="1:18" ht="15" x14ac:dyDescent="0.25">
      <c r="A189" s="55"/>
      <c r="B189" s="321" t="s">
        <v>110</v>
      </c>
      <c r="C189" s="322"/>
      <c r="D189" s="322"/>
      <c r="E189" s="322"/>
      <c r="F189" s="322"/>
      <c r="G189" s="322"/>
      <c r="H189" s="322"/>
      <c r="I189" s="323"/>
      <c r="J189" s="140"/>
      <c r="K189" s="321" t="str">
        <f>CONCATENATE("acumulado ",B189)</f>
        <v>acumulado febrero</v>
      </c>
      <c r="L189" s="322"/>
      <c r="M189" s="322"/>
      <c r="N189" s="322"/>
      <c r="O189" s="322"/>
      <c r="P189" s="322"/>
      <c r="Q189" s="322"/>
      <c r="R189" s="323"/>
    </row>
    <row r="190" spans="1:18" ht="15" x14ac:dyDescent="0.25">
      <c r="A190" s="1"/>
      <c r="B190" s="158">
        <v>2019</v>
      </c>
      <c r="C190" s="158">
        <v>2021</v>
      </c>
      <c r="D190" s="158">
        <v>2022</v>
      </c>
      <c r="E190" s="4" t="s">
        <v>4</v>
      </c>
      <c r="F190" s="4" t="s">
        <v>5</v>
      </c>
      <c r="G190" s="4" t="s">
        <v>6</v>
      </c>
      <c r="H190" s="309" t="s">
        <v>7</v>
      </c>
      <c r="I190" s="310"/>
      <c r="J190" s="141"/>
      <c r="K190" s="158">
        <v>2019</v>
      </c>
      <c r="L190" s="158">
        <v>2021</v>
      </c>
      <c r="M190" s="158">
        <v>2022</v>
      </c>
      <c r="N190" s="4" t="s">
        <v>4</v>
      </c>
      <c r="O190" s="4" t="s">
        <v>5</v>
      </c>
      <c r="P190" s="4" t="s">
        <v>6</v>
      </c>
      <c r="Q190" s="309" t="s">
        <v>7</v>
      </c>
      <c r="R190" s="310"/>
    </row>
    <row r="191" spans="1:18" ht="15" x14ac:dyDescent="0.25">
      <c r="A191" s="142" t="s">
        <v>43</v>
      </c>
      <c r="B191" s="143">
        <v>0.72450000000000003</v>
      </c>
      <c r="C191" s="143">
        <v>0.18840000000000001</v>
      </c>
      <c r="D191" s="143">
        <v>0.66890000000000005</v>
      </c>
      <c r="E191" s="159">
        <f>IFERROR(D191/C191-1,"-")</f>
        <v>2.5504246284501062</v>
      </c>
      <c r="F191" s="159">
        <f>IFERROR(D191/B191-1,"-")</f>
        <v>-7.6742581090407103E-2</v>
      </c>
      <c r="G191" s="144">
        <f>IFERROR((D191-C191)*100,"-")</f>
        <v>48.050000000000004</v>
      </c>
      <c r="H191" s="415">
        <f>IFERROR((D191-B191)*100,"-")</f>
        <v>-5.5599999999999987</v>
      </c>
      <c r="I191" s="416"/>
      <c r="J191" s="145"/>
      <c r="K191" s="143">
        <v>0.71933289372136544</v>
      </c>
      <c r="L191" s="143">
        <v>0.16271549131703736</v>
      </c>
      <c r="M191" s="143">
        <v>0.60071081530368453</v>
      </c>
      <c r="N191" s="159">
        <f>IFERROR(M191/L191-1,"-")</f>
        <v>2.6917862610465919</v>
      </c>
      <c r="O191" s="159">
        <f>IFERROR(M191/K191-1,"-")</f>
        <v>-0.16490567782046861</v>
      </c>
      <c r="P191" s="144">
        <f>IFERROR((M191-L191)*100,"-")</f>
        <v>43.799532398664724</v>
      </c>
      <c r="Q191" s="415">
        <f>IFERROR((M191-K191)*100,"-")</f>
        <v>-11.862207841768091</v>
      </c>
      <c r="R191" s="416"/>
    </row>
    <row r="192" spans="1:18" ht="15" x14ac:dyDescent="0.25">
      <c r="A192" s="160" t="s">
        <v>44</v>
      </c>
      <c r="B192" s="150">
        <v>0.77150000000000007</v>
      </c>
      <c r="C192" s="150">
        <v>0.2394</v>
      </c>
      <c r="D192" s="150">
        <v>0.75780000000000003</v>
      </c>
      <c r="E192" s="161">
        <f t="shared" ref="E192:E193" si="106">IFERROR(D192/C192-1,"-")</f>
        <v>2.1654135338345863</v>
      </c>
      <c r="F192" s="161">
        <f t="shared" ref="F192:F201" si="107">IFERROR(D192/B192-1,"-")</f>
        <v>-1.775761503564488E-2</v>
      </c>
      <c r="G192" s="162">
        <f t="shared" ref="G192:G201" si="108">IFERROR((D192-C192)*100,"-")</f>
        <v>51.839999999999996</v>
      </c>
      <c r="H192" s="410">
        <f t="shared" ref="H192:H201" si="109">IFERROR((D192-B192)*100,"-")</f>
        <v>-1.3700000000000045</v>
      </c>
      <c r="I192" s="411"/>
      <c r="J192" s="141"/>
      <c r="K192" s="150">
        <v>0.76590510464268802</v>
      </c>
      <c r="L192" s="150">
        <v>0.1946078700374218</v>
      </c>
      <c r="M192" s="150">
        <v>0.67185428067137887</v>
      </c>
      <c r="N192" s="161">
        <f t="shared" ref="N192:N193" si="110">IFERROR(M192/L192-1,"-")</f>
        <v>2.4523489751066374</v>
      </c>
      <c r="O192" s="161">
        <f t="shared" ref="O192:O201" si="111">IFERROR(M192/K192-1,"-")</f>
        <v>-0.12279696714540889</v>
      </c>
      <c r="P192" s="162">
        <f t="shared" ref="P192:P201" si="112">IFERROR((M192-L192)*100,"-")</f>
        <v>47.724641063395708</v>
      </c>
      <c r="Q192" s="410">
        <f t="shared" ref="Q192:Q201" si="113">IFERROR((M192-K192)*100,"-")</f>
        <v>-9.405082397130915</v>
      </c>
      <c r="R192" s="411"/>
    </row>
    <row r="193" spans="1:21" ht="15" x14ac:dyDescent="0.25">
      <c r="A193" s="85" t="s">
        <v>45</v>
      </c>
      <c r="B193" s="20">
        <v>0.6915</v>
      </c>
      <c r="C193" s="20">
        <v>0.1361</v>
      </c>
      <c r="D193" s="20">
        <v>0.61280000000000001</v>
      </c>
      <c r="E193" s="161">
        <f t="shared" si="106"/>
        <v>3.5025716385011023</v>
      </c>
      <c r="F193" s="161">
        <f t="shared" si="107"/>
        <v>-0.1138105567606652</v>
      </c>
      <c r="G193" s="162">
        <f t="shared" si="108"/>
        <v>47.67</v>
      </c>
      <c r="H193" s="410">
        <f t="shared" si="109"/>
        <v>-7.8699999999999992</v>
      </c>
      <c r="I193" s="411"/>
      <c r="J193" s="141"/>
      <c r="K193" s="20">
        <v>0.68567289723823499</v>
      </c>
      <c r="L193" s="20">
        <v>0.11239169144522164</v>
      </c>
      <c r="M193" s="20">
        <v>0.55221641121148779</v>
      </c>
      <c r="N193" s="161">
        <f t="shared" si="110"/>
        <v>3.9133205854512072</v>
      </c>
      <c r="O193" s="161">
        <f t="shared" si="111"/>
        <v>-0.19463578998715791</v>
      </c>
      <c r="P193" s="162">
        <f t="shared" si="112"/>
        <v>43.982471976626613</v>
      </c>
      <c r="Q193" s="410">
        <f t="shared" si="113"/>
        <v>-13.34564860267472</v>
      </c>
      <c r="R193" s="411"/>
    </row>
    <row r="194" spans="1:21" ht="15" x14ac:dyDescent="0.25">
      <c r="A194" s="85" t="s">
        <v>46</v>
      </c>
      <c r="B194" s="20">
        <v>0.63009999999999999</v>
      </c>
      <c r="C194" s="20">
        <v>0.14859999999999998</v>
      </c>
      <c r="D194" s="20">
        <v>0.58860000000000001</v>
      </c>
      <c r="E194" s="161">
        <f>IFERROR(D194/C194-1,"-")</f>
        <v>2.960969044414536</v>
      </c>
      <c r="F194" s="161">
        <f t="shared" si="107"/>
        <v>-6.5862561498174821E-2</v>
      </c>
      <c r="G194" s="162">
        <f t="shared" si="108"/>
        <v>44.000000000000007</v>
      </c>
      <c r="H194" s="410">
        <f t="shared" si="109"/>
        <v>-4.1499999999999986</v>
      </c>
      <c r="I194" s="411"/>
      <c r="J194" s="141"/>
      <c r="K194" s="161">
        <v>0.66871700780533294</v>
      </c>
      <c r="L194" s="161">
        <v>0.17462550109009073</v>
      </c>
      <c r="M194" s="161">
        <v>0.57354495118136861</v>
      </c>
      <c r="N194" s="161">
        <f>IFERROR(M194/L194-1,"-")</f>
        <v>2.2844283773048248</v>
      </c>
      <c r="O194" s="161">
        <f t="shared" si="111"/>
        <v>-0.14232037695034883</v>
      </c>
      <c r="P194" s="162">
        <f t="shared" si="112"/>
        <v>39.891945009127788</v>
      </c>
      <c r="Q194" s="410">
        <f t="shared" si="113"/>
        <v>-9.5172056623964334</v>
      </c>
      <c r="R194" s="411"/>
    </row>
    <row r="195" spans="1:21" ht="15" x14ac:dyDescent="0.25">
      <c r="A195" s="85" t="s">
        <v>47</v>
      </c>
      <c r="B195" s="20">
        <v>0.72540000000000004</v>
      </c>
      <c r="C195" s="20">
        <v>0.16760000000000003</v>
      </c>
      <c r="D195" s="20">
        <v>0.58499999999999996</v>
      </c>
      <c r="E195" s="161">
        <f t="shared" ref="E195:E201" si="114">IFERROR(D195/C195-1,"-")</f>
        <v>2.4904534606205244</v>
      </c>
      <c r="F195" s="161">
        <f t="shared" si="107"/>
        <v>-0.19354838709677424</v>
      </c>
      <c r="G195" s="162">
        <f t="shared" si="108"/>
        <v>41.739999999999995</v>
      </c>
      <c r="H195" s="410">
        <f t="shared" si="109"/>
        <v>-14.040000000000008</v>
      </c>
      <c r="I195" s="411"/>
      <c r="J195" s="141"/>
      <c r="K195" s="161">
        <v>0.73107165167737787</v>
      </c>
      <c r="L195" s="161">
        <v>0.15578777323438842</v>
      </c>
      <c r="M195" s="161">
        <v>0.52346062201281907</v>
      </c>
      <c r="N195" s="161">
        <f t="shared" ref="N195:N201" si="115">IFERROR(M195/L195-1,"-")</f>
        <v>2.3600879654737303</v>
      </c>
      <c r="O195" s="161">
        <f t="shared" si="111"/>
        <v>-0.28398178097620674</v>
      </c>
      <c r="P195" s="162">
        <f t="shared" si="112"/>
        <v>36.767284877843068</v>
      </c>
      <c r="Q195" s="410">
        <f t="shared" si="113"/>
        <v>-20.76110296645588</v>
      </c>
      <c r="R195" s="411"/>
    </row>
    <row r="196" spans="1:21" ht="15" x14ac:dyDescent="0.25">
      <c r="A196" s="85" t="s">
        <v>48</v>
      </c>
      <c r="B196" s="20">
        <v>0.78489999999999993</v>
      </c>
      <c r="C196" s="20">
        <v>0.26280000000000003</v>
      </c>
      <c r="D196" s="20">
        <v>0.86650000000000005</v>
      </c>
      <c r="E196" s="161">
        <f t="shared" si="114"/>
        <v>2.2971841704718416</v>
      </c>
      <c r="F196" s="161">
        <f t="shared" si="107"/>
        <v>0.10396228818957853</v>
      </c>
      <c r="G196" s="162">
        <f t="shared" si="108"/>
        <v>60.370000000000005</v>
      </c>
      <c r="H196" s="410">
        <f t="shared" si="109"/>
        <v>8.1600000000000108</v>
      </c>
      <c r="I196" s="411"/>
      <c r="J196" s="141"/>
      <c r="K196" s="161">
        <v>0.40053220585755472</v>
      </c>
      <c r="L196" s="161">
        <v>0.24124598919823823</v>
      </c>
      <c r="M196" s="161">
        <v>0.33326692984132278</v>
      </c>
      <c r="N196" s="161">
        <f t="shared" si="115"/>
        <v>0.38144029232945509</v>
      </c>
      <c r="O196" s="161">
        <f t="shared" si="111"/>
        <v>-0.16793974375222698</v>
      </c>
      <c r="P196" s="162">
        <f t="shared" si="112"/>
        <v>9.2020940643084561</v>
      </c>
      <c r="Q196" s="410">
        <f t="shared" si="113"/>
        <v>-6.7265276016231947</v>
      </c>
      <c r="R196" s="411"/>
    </row>
    <row r="197" spans="1:21" ht="15" x14ac:dyDescent="0.25">
      <c r="A197" s="85" t="s">
        <v>49</v>
      </c>
      <c r="B197" s="161">
        <v>0.61280000000000001</v>
      </c>
      <c r="C197" s="161">
        <v>0.32640000000000002</v>
      </c>
      <c r="D197" s="161">
        <v>0.60040000000000004</v>
      </c>
      <c r="E197" s="161">
        <f t="shared" si="114"/>
        <v>0.83946078431372539</v>
      </c>
      <c r="F197" s="161">
        <f t="shared" si="107"/>
        <v>-2.0234986945169675E-2</v>
      </c>
      <c r="G197" s="162">
        <f t="shared" si="108"/>
        <v>27.400000000000002</v>
      </c>
      <c r="H197" s="410">
        <f t="shared" si="109"/>
        <v>-1.2399999999999967</v>
      </c>
      <c r="I197" s="411"/>
      <c r="J197" s="141"/>
      <c r="K197" s="161">
        <v>0.59902320803577469</v>
      </c>
      <c r="L197" s="161">
        <v>0.24763970009103647</v>
      </c>
      <c r="M197" s="161">
        <v>0.55731641817427779</v>
      </c>
      <c r="N197" s="161">
        <f t="shared" si="115"/>
        <v>1.2505132172644329</v>
      </c>
      <c r="O197" s="161">
        <f t="shared" si="111"/>
        <v>-6.9624664457084151E-2</v>
      </c>
      <c r="P197" s="162">
        <f t="shared" si="112"/>
        <v>30.96767180832413</v>
      </c>
      <c r="Q197" s="410">
        <f t="shared" si="113"/>
        <v>-4.1706789861496896</v>
      </c>
      <c r="R197" s="411"/>
    </row>
    <row r="198" spans="1:21" ht="15" x14ac:dyDescent="0.25">
      <c r="A198" s="85" t="s">
        <v>50</v>
      </c>
      <c r="B198" s="161">
        <v>0.61759999999999993</v>
      </c>
      <c r="C198" s="161">
        <v>0.2379</v>
      </c>
      <c r="D198" s="161">
        <v>0.65049999999999997</v>
      </c>
      <c r="E198" s="161">
        <f t="shared" si="114"/>
        <v>1.7343421605716687</v>
      </c>
      <c r="F198" s="161">
        <f t="shared" si="107"/>
        <v>5.3270725388601115E-2</v>
      </c>
      <c r="G198" s="162">
        <f t="shared" si="108"/>
        <v>41.26</v>
      </c>
      <c r="H198" s="410">
        <f t="shared" si="109"/>
        <v>3.290000000000004</v>
      </c>
      <c r="I198" s="411"/>
      <c r="J198" s="141"/>
      <c r="K198" s="161">
        <v>0.56385342686593176</v>
      </c>
      <c r="L198" s="161">
        <v>0.213595771824312</v>
      </c>
      <c r="M198" s="161">
        <v>0.61784406779661016</v>
      </c>
      <c r="N198" s="161">
        <f t="shared" si="115"/>
        <v>1.8925856655290105</v>
      </c>
      <c r="O198" s="161">
        <f t="shared" si="111"/>
        <v>9.5752971176879642E-2</v>
      </c>
      <c r="P198" s="162">
        <f t="shared" si="112"/>
        <v>40.424829597229817</v>
      </c>
      <c r="Q198" s="410">
        <f t="shared" si="113"/>
        <v>5.3990640930678406</v>
      </c>
      <c r="R198" s="411"/>
    </row>
    <row r="199" spans="1:21" ht="15" x14ac:dyDescent="0.25">
      <c r="A199" s="85" t="s">
        <v>51</v>
      </c>
      <c r="B199" s="20">
        <v>0.75069999999999992</v>
      </c>
      <c r="C199" s="20">
        <v>0.2339</v>
      </c>
      <c r="D199" s="20">
        <v>0.78700000000000003</v>
      </c>
      <c r="E199" s="161">
        <f t="shared" si="114"/>
        <v>2.3646857631466442</v>
      </c>
      <c r="F199" s="161">
        <f t="shared" si="107"/>
        <v>4.8354868789130201E-2</v>
      </c>
      <c r="G199" s="162">
        <f t="shared" si="108"/>
        <v>55.31</v>
      </c>
      <c r="H199" s="410">
        <f t="shared" si="109"/>
        <v>3.630000000000011</v>
      </c>
      <c r="I199" s="411"/>
      <c r="J199" s="141"/>
      <c r="K199" s="161">
        <v>0.74083786376718896</v>
      </c>
      <c r="L199" s="161">
        <v>0.22737382724037528</v>
      </c>
      <c r="M199" s="161">
        <v>0.67712023007708</v>
      </c>
      <c r="N199" s="161">
        <f t="shared" si="115"/>
        <v>1.978004277340335</v>
      </c>
      <c r="O199" s="161">
        <f t="shared" si="111"/>
        <v>-8.6007528511167552E-2</v>
      </c>
      <c r="P199" s="162">
        <f t="shared" si="112"/>
        <v>44.974640283670475</v>
      </c>
      <c r="Q199" s="410">
        <f t="shared" si="113"/>
        <v>-6.3717633690108961</v>
      </c>
      <c r="R199" s="411"/>
    </row>
    <row r="200" spans="1:21" ht="15" x14ac:dyDescent="0.25">
      <c r="A200" s="86" t="s">
        <v>52</v>
      </c>
      <c r="B200" s="163">
        <v>0.58760000000000001</v>
      </c>
      <c r="C200" s="163">
        <v>0.1265</v>
      </c>
      <c r="D200" s="163">
        <v>0.44229999999999997</v>
      </c>
      <c r="E200" s="163">
        <f t="shared" si="114"/>
        <v>2.4964426877470354</v>
      </c>
      <c r="F200" s="163">
        <f t="shared" si="107"/>
        <v>-0.24727705922396193</v>
      </c>
      <c r="G200" s="164">
        <f t="shared" si="108"/>
        <v>31.58</v>
      </c>
      <c r="H200" s="413">
        <f t="shared" si="109"/>
        <v>-14.530000000000005</v>
      </c>
      <c r="I200" s="414"/>
      <c r="J200" s="141"/>
      <c r="K200" s="163">
        <v>0.54841960604672468</v>
      </c>
      <c r="L200" s="163">
        <v>0.11998533424916925</v>
      </c>
      <c r="M200" s="163">
        <v>0.47255515347862592</v>
      </c>
      <c r="N200" s="163">
        <f t="shared" si="115"/>
        <v>2.9384409472685014</v>
      </c>
      <c r="O200" s="163">
        <f t="shared" si="111"/>
        <v>-0.13833285997006317</v>
      </c>
      <c r="P200" s="164">
        <f t="shared" si="112"/>
        <v>35.25698192294567</v>
      </c>
      <c r="Q200" s="413">
        <f t="shared" si="113"/>
        <v>-7.5864452568098759</v>
      </c>
      <c r="R200" s="414"/>
    </row>
    <row r="201" spans="1:21" ht="15" x14ac:dyDescent="0.25">
      <c r="A201" s="85" t="s">
        <v>53</v>
      </c>
      <c r="B201" s="161">
        <v>0.6552</v>
      </c>
      <c r="C201" s="161">
        <v>0.12380000000000001</v>
      </c>
      <c r="D201" s="161">
        <v>0.50049999999999994</v>
      </c>
      <c r="E201" s="161">
        <f t="shared" si="114"/>
        <v>3.0428109854604193</v>
      </c>
      <c r="F201" s="161">
        <f t="shared" si="107"/>
        <v>-0.23611111111111116</v>
      </c>
      <c r="G201" s="162">
        <f t="shared" si="108"/>
        <v>37.669999999999995</v>
      </c>
      <c r="H201" s="410">
        <f t="shared" si="109"/>
        <v>-15.470000000000006</v>
      </c>
      <c r="I201" s="411"/>
      <c r="J201" s="141"/>
      <c r="K201" s="161">
        <v>0.66056089566899534</v>
      </c>
      <c r="L201" s="161">
        <v>0.10682206267893077</v>
      </c>
      <c r="M201" s="161">
        <v>0.45798619029827209</v>
      </c>
      <c r="N201" s="161">
        <f t="shared" si="115"/>
        <v>3.2873745255679641</v>
      </c>
      <c r="O201" s="161">
        <f t="shared" si="111"/>
        <v>-0.30667075011390421</v>
      </c>
      <c r="P201" s="162">
        <f t="shared" si="112"/>
        <v>35.116412761934136</v>
      </c>
      <c r="Q201" s="410">
        <f t="shared" si="113"/>
        <v>-20.257470537072326</v>
      </c>
      <c r="R201" s="411"/>
      <c r="S201" s="85"/>
      <c r="T201" s="161"/>
      <c r="U201" s="161"/>
    </row>
    <row r="202" spans="1:21" ht="23.25" x14ac:dyDescent="0.35">
      <c r="A202" s="412" t="s">
        <v>63</v>
      </c>
      <c r="B202" s="412"/>
      <c r="C202" s="412"/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</row>
    <row r="203" spans="1:21" ht="21" x14ac:dyDescent="0.35">
      <c r="A203" s="379" t="s">
        <v>64</v>
      </c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  <c r="R203" s="379"/>
    </row>
    <row r="204" spans="1:21" ht="15" x14ac:dyDescent="0.25">
      <c r="A204" s="55"/>
      <c r="B204" s="321" t="s">
        <v>110</v>
      </c>
      <c r="C204" s="322"/>
      <c r="D204" s="322"/>
      <c r="E204" s="322"/>
      <c r="F204" s="322"/>
      <c r="G204" s="322"/>
      <c r="H204" s="322"/>
      <c r="I204" s="323"/>
      <c r="J204" s="165"/>
      <c r="K204" s="321" t="str">
        <f>CONCATENATE("acumulado ",B204)</f>
        <v>acumulado febrero</v>
      </c>
      <c r="L204" s="322"/>
      <c r="M204" s="322"/>
      <c r="N204" s="322"/>
      <c r="O204" s="322"/>
      <c r="P204" s="322"/>
      <c r="Q204" s="322"/>
      <c r="R204" s="323"/>
    </row>
    <row r="205" spans="1:21" ht="15" x14ac:dyDescent="0.25">
      <c r="A205" s="3"/>
      <c r="B205" s="4">
        <v>2019</v>
      </c>
      <c r="C205" s="4">
        <v>2021</v>
      </c>
      <c r="D205" s="4">
        <v>2022</v>
      </c>
      <c r="E205" s="4" t="s">
        <v>4</v>
      </c>
      <c r="F205" s="4" t="s">
        <v>5</v>
      </c>
      <c r="G205" s="4" t="s">
        <v>6</v>
      </c>
      <c r="H205" s="4" t="s">
        <v>7</v>
      </c>
      <c r="I205" s="4" t="str">
        <f>CONCATENATE("cuota ",RIGHT(D205,2))</f>
        <v>cuota 22</v>
      </c>
      <c r="J205" s="166"/>
      <c r="K205" s="4">
        <v>2019</v>
      </c>
      <c r="L205" s="4">
        <v>2021</v>
      </c>
      <c r="M205" s="4">
        <v>2022</v>
      </c>
      <c r="N205" s="4" t="s">
        <v>4</v>
      </c>
      <c r="O205" s="4" t="s">
        <v>5</v>
      </c>
      <c r="P205" s="4" t="s">
        <v>6</v>
      </c>
      <c r="Q205" s="4" t="s">
        <v>7</v>
      </c>
      <c r="R205" s="4" t="str">
        <f>CONCATENATE("cuota ",RIGHT(M205,2))</f>
        <v>cuota 22</v>
      </c>
    </row>
    <row r="206" spans="1:21" ht="15" x14ac:dyDescent="0.25">
      <c r="A206" s="167" t="s">
        <v>8</v>
      </c>
      <c r="B206" s="168">
        <v>128044242.26000001</v>
      </c>
      <c r="C206" s="168">
        <v>11125107.67</v>
      </c>
      <c r="D206" s="168">
        <v>115132359.81999999</v>
      </c>
      <c r="E206" s="169">
        <f>D206/C206-1</f>
        <v>9.3488760050804967</v>
      </c>
      <c r="F206" s="169">
        <f>D206/B206-1</f>
        <v>-0.10083922722414818</v>
      </c>
      <c r="G206" s="168">
        <f>D206-C206</f>
        <v>104007252.14999999</v>
      </c>
      <c r="H206" s="168">
        <f>D206-B206</f>
        <v>-12911882.440000013</v>
      </c>
      <c r="I206" s="169">
        <f t="shared" ref="I206:I217" si="116">D206/$D$206</f>
        <v>1</v>
      </c>
      <c r="J206" s="170"/>
      <c r="K206" s="168">
        <v>268511585.25999999</v>
      </c>
      <c r="L206" s="168">
        <v>22574297.390000001</v>
      </c>
      <c r="M206" s="168">
        <v>217035028.01999998</v>
      </c>
      <c r="N206" s="169">
        <f>M206/L206-1</f>
        <v>8.6142539575181871</v>
      </c>
      <c r="O206" s="169">
        <f>M206/K206-1</f>
        <v>-0.19171074942690169</v>
      </c>
      <c r="P206" s="168">
        <f>M206-L206</f>
        <v>194460730.63</v>
      </c>
      <c r="Q206" s="168">
        <f>M206-K206</f>
        <v>-51476557.24000001</v>
      </c>
      <c r="R206" s="169">
        <f>M206/$M$206</f>
        <v>1</v>
      </c>
    </row>
    <row r="207" spans="1:21" ht="15" x14ac:dyDescent="0.25">
      <c r="A207" s="171" t="s">
        <v>9</v>
      </c>
      <c r="B207" s="172">
        <v>102934342.70999999</v>
      </c>
      <c r="C207" s="172">
        <v>9021139.8599999994</v>
      </c>
      <c r="D207" s="172">
        <v>98088358.849999994</v>
      </c>
      <c r="E207" s="173">
        <f t="shared" ref="E207:E217" si="117">D207/C207-1</f>
        <v>9.8731668472325396</v>
      </c>
      <c r="F207" s="173">
        <f t="shared" ref="F207:F217" si="118">D207/B207-1</f>
        <v>-4.7078397087090162E-2</v>
      </c>
      <c r="G207" s="172">
        <f t="shared" ref="G207:G217" si="119">D207-C207</f>
        <v>89067218.989999995</v>
      </c>
      <c r="H207" s="172">
        <f t="shared" ref="H207:H217" si="120">D207-B207</f>
        <v>-4845983.8599999994</v>
      </c>
      <c r="I207" s="173">
        <f t="shared" si="116"/>
        <v>0.85196168134964922</v>
      </c>
      <c r="J207" s="174"/>
      <c r="K207" s="172">
        <v>215680790.66</v>
      </c>
      <c r="L207" s="172">
        <v>18646082.82</v>
      </c>
      <c r="M207" s="172">
        <v>183218324.47999999</v>
      </c>
      <c r="N207" s="175">
        <f t="shared" ref="N207:N217" si="121">M207/L207-1</f>
        <v>8.8261026859474168</v>
      </c>
      <c r="O207" s="175">
        <f t="shared" ref="O207:O217" si="122">M207/K207-1</f>
        <v>-0.15051162452002487</v>
      </c>
      <c r="P207" s="176">
        <f t="shared" ref="P207:P217" si="123">M207-L207</f>
        <v>164572241.66</v>
      </c>
      <c r="Q207" s="176">
        <f t="shared" ref="Q207:Q217" si="124">M207-K207</f>
        <v>-32462466.180000007</v>
      </c>
      <c r="R207" s="175">
        <f>M207/$M$206</f>
        <v>0.84418780761562717</v>
      </c>
      <c r="S207" s="177"/>
    </row>
    <row r="208" spans="1:21" ht="15" x14ac:dyDescent="0.25">
      <c r="A208" s="178" t="s">
        <v>65</v>
      </c>
      <c r="B208" s="179">
        <v>29316470.809999999</v>
      </c>
      <c r="C208" s="179">
        <v>3651012.92</v>
      </c>
      <c r="D208" s="179">
        <v>35124443.140000001</v>
      </c>
      <c r="E208" s="180">
        <f t="shared" si="117"/>
        <v>8.6204653091175594</v>
      </c>
      <c r="F208" s="180">
        <f t="shared" si="118"/>
        <v>0.1981129436636988</v>
      </c>
      <c r="G208" s="179">
        <f t="shared" si="119"/>
        <v>31473430.219999999</v>
      </c>
      <c r="H208" s="179">
        <f t="shared" si="120"/>
        <v>5807972.3300000019</v>
      </c>
      <c r="I208" s="180">
        <f t="shared" si="116"/>
        <v>0.30507880838119006</v>
      </c>
      <c r="J208" s="181"/>
      <c r="K208" s="179">
        <v>60337934.859999999</v>
      </c>
      <c r="L208" s="179">
        <v>7581359.6799999997</v>
      </c>
      <c r="M208" s="179">
        <v>65393559.900000006</v>
      </c>
      <c r="N208" s="182">
        <f t="shared" si="121"/>
        <v>7.6255714885169521</v>
      </c>
      <c r="O208" s="182">
        <f t="shared" si="122"/>
        <v>8.3788499751116685E-2</v>
      </c>
      <c r="P208" s="183">
        <f t="shared" si="123"/>
        <v>57812200.220000006</v>
      </c>
      <c r="Q208" s="183">
        <f t="shared" si="124"/>
        <v>5055625.0400000066</v>
      </c>
      <c r="R208" s="182">
        <f t="shared" ref="R208:R217" si="125">M208/$M$206</f>
        <v>0.30130417424589145</v>
      </c>
    </row>
    <row r="209" spans="1:18" ht="15" x14ac:dyDescent="0.25">
      <c r="A209" s="184" t="s">
        <v>66</v>
      </c>
      <c r="B209" s="185">
        <v>60415642.539999999</v>
      </c>
      <c r="C209" s="185">
        <v>4090144.11</v>
      </c>
      <c r="D209" s="185">
        <v>52935724.109999999</v>
      </c>
      <c r="E209" s="20">
        <f t="shared" si="117"/>
        <v>11.942263814269371</v>
      </c>
      <c r="F209" s="20">
        <f t="shared" si="118"/>
        <v>-0.12380764509866293</v>
      </c>
      <c r="G209" s="185">
        <f t="shared" si="119"/>
        <v>48845580</v>
      </c>
      <c r="H209" s="185">
        <f t="shared" si="120"/>
        <v>-7479918.4299999997</v>
      </c>
      <c r="I209" s="20">
        <f t="shared" si="116"/>
        <v>0.45978145668829046</v>
      </c>
      <c r="J209" s="181"/>
      <c r="K209" s="185">
        <v>127757206.94</v>
      </c>
      <c r="L209" s="185">
        <v>8418442.209999999</v>
      </c>
      <c r="M209" s="185">
        <v>99427991.109999999</v>
      </c>
      <c r="N209" s="161">
        <f t="shared" si="121"/>
        <v>10.810735125305328</v>
      </c>
      <c r="O209" s="161">
        <f t="shared" si="122"/>
        <v>-0.22174260465246831</v>
      </c>
      <c r="P209" s="186">
        <f t="shared" si="123"/>
        <v>91009548.900000006</v>
      </c>
      <c r="Q209" s="186">
        <f t="shared" si="124"/>
        <v>-28329215.829999998</v>
      </c>
      <c r="R209" s="161">
        <f t="shared" si="125"/>
        <v>0.45811955801363829</v>
      </c>
    </row>
    <row r="210" spans="1:18" ht="15" x14ac:dyDescent="0.25">
      <c r="A210" s="187" t="s">
        <v>67</v>
      </c>
      <c r="B210" s="185">
        <v>11221716.08</v>
      </c>
      <c r="C210" s="185">
        <v>1075295.8799999999</v>
      </c>
      <c r="D210" s="185">
        <v>8821780.8300000001</v>
      </c>
      <c r="E210" s="20">
        <f t="shared" si="117"/>
        <v>7.2040496890958057</v>
      </c>
      <c r="F210" s="20">
        <f t="shared" si="118"/>
        <v>-0.21386526204109768</v>
      </c>
      <c r="G210" s="185">
        <f t="shared" si="119"/>
        <v>7746484.9500000002</v>
      </c>
      <c r="H210" s="185">
        <f t="shared" si="120"/>
        <v>-2399935.25</v>
      </c>
      <c r="I210" s="20">
        <f t="shared" si="116"/>
        <v>7.6622948090286094E-2</v>
      </c>
      <c r="J210" s="181"/>
      <c r="K210" s="185">
        <v>23662610.170000002</v>
      </c>
      <c r="L210" s="185">
        <v>2273024.5299999998</v>
      </c>
      <c r="M210" s="185">
        <v>16477117.34</v>
      </c>
      <c r="N210" s="161">
        <f t="shared" si="121"/>
        <v>6.2489835118497385</v>
      </c>
      <c r="O210" s="161">
        <f t="shared" si="122"/>
        <v>-0.30366442156537465</v>
      </c>
      <c r="P210" s="186">
        <f t="shared" si="123"/>
        <v>14204092.810000001</v>
      </c>
      <c r="Q210" s="186">
        <f t="shared" si="124"/>
        <v>-7185492.8300000019</v>
      </c>
      <c r="R210" s="161">
        <f t="shared" si="125"/>
        <v>7.591916148430021E-2</v>
      </c>
    </row>
    <row r="211" spans="1:18" ht="15" x14ac:dyDescent="0.25">
      <c r="A211" s="187" t="s">
        <v>68</v>
      </c>
      <c r="B211" s="185">
        <v>1458537.27</v>
      </c>
      <c r="C211" s="185">
        <v>109154.44</v>
      </c>
      <c r="D211" s="185">
        <v>938870.68</v>
      </c>
      <c r="E211" s="20">
        <f t="shared" si="117"/>
        <v>7.6013054530809736</v>
      </c>
      <c r="F211" s="20">
        <f t="shared" si="118"/>
        <v>-0.35629297974675678</v>
      </c>
      <c r="G211" s="185">
        <f t="shared" si="119"/>
        <v>829716.24</v>
      </c>
      <c r="H211" s="185">
        <f t="shared" si="120"/>
        <v>-519666.58999999997</v>
      </c>
      <c r="I211" s="20">
        <f t="shared" si="116"/>
        <v>8.1547071689301552E-3</v>
      </c>
      <c r="J211" s="181"/>
      <c r="K211" s="185">
        <v>2821295.39</v>
      </c>
      <c r="L211" s="185">
        <v>204263.41</v>
      </c>
      <c r="M211" s="185">
        <v>1502013.7000000002</v>
      </c>
      <c r="N211" s="161">
        <f t="shared" si="121"/>
        <v>6.3533174639549985</v>
      </c>
      <c r="O211" s="161">
        <f t="shared" si="122"/>
        <v>-0.4676155834926593</v>
      </c>
      <c r="P211" s="186">
        <f t="shared" si="123"/>
        <v>1297750.2900000003</v>
      </c>
      <c r="Q211" s="186">
        <f t="shared" si="124"/>
        <v>-1319281.69</v>
      </c>
      <c r="R211" s="161">
        <f t="shared" si="125"/>
        <v>6.9206049995836991E-3</v>
      </c>
    </row>
    <row r="212" spans="1:18" ht="15" x14ac:dyDescent="0.25">
      <c r="A212" s="188" t="s">
        <v>69</v>
      </c>
      <c r="B212" s="189">
        <v>521976.01</v>
      </c>
      <c r="C212" s="189">
        <v>95532.5</v>
      </c>
      <c r="D212" s="189">
        <v>267540.08</v>
      </c>
      <c r="E212" s="190">
        <f t="shared" si="117"/>
        <v>1.8005137518645489</v>
      </c>
      <c r="F212" s="190">
        <f t="shared" si="118"/>
        <v>-0.48744755530048212</v>
      </c>
      <c r="G212" s="189">
        <f t="shared" si="119"/>
        <v>172007.58000000002</v>
      </c>
      <c r="H212" s="189">
        <f t="shared" si="120"/>
        <v>-254435.93</v>
      </c>
      <c r="I212" s="190">
        <f t="shared" si="116"/>
        <v>2.3237609340960004E-3</v>
      </c>
      <c r="J212" s="181"/>
      <c r="K212" s="189">
        <v>1101743.31</v>
      </c>
      <c r="L212" s="189">
        <v>168992.97999999998</v>
      </c>
      <c r="M212" s="189">
        <v>417642.42000000004</v>
      </c>
      <c r="N212" s="191">
        <f t="shared" si="121"/>
        <v>1.4713595795517667</v>
      </c>
      <c r="O212" s="191">
        <f t="shared" si="122"/>
        <v>-0.62092583979475213</v>
      </c>
      <c r="P212" s="192">
        <f t="shared" si="123"/>
        <v>248649.44000000006</v>
      </c>
      <c r="Q212" s="192">
        <f t="shared" si="124"/>
        <v>-684100.89</v>
      </c>
      <c r="R212" s="191">
        <f t="shared" si="125"/>
        <v>1.9243088261380274E-3</v>
      </c>
    </row>
    <row r="213" spans="1:18" ht="15" x14ac:dyDescent="0.25">
      <c r="A213" s="171" t="s">
        <v>15</v>
      </c>
      <c r="B213" s="172">
        <v>25109899.550000001</v>
      </c>
      <c r="C213" s="172">
        <v>2103967.81</v>
      </c>
      <c r="D213" s="172">
        <v>17044000.960000001</v>
      </c>
      <c r="E213" s="173">
        <f t="shared" si="117"/>
        <v>7.1008848514654801</v>
      </c>
      <c r="F213" s="173">
        <f t="shared" si="118"/>
        <v>-0.32122384934032921</v>
      </c>
      <c r="G213" s="172">
        <f t="shared" si="119"/>
        <v>14940033.15</v>
      </c>
      <c r="H213" s="172">
        <f t="shared" si="120"/>
        <v>-8065898.5899999999</v>
      </c>
      <c r="I213" s="173">
        <f t="shared" si="116"/>
        <v>0.14803831856349423</v>
      </c>
      <c r="J213" s="174"/>
      <c r="K213" s="172">
        <v>52830794.600000001</v>
      </c>
      <c r="L213" s="172">
        <v>3928214.5700000003</v>
      </c>
      <c r="M213" s="172">
        <v>33816703.530000001</v>
      </c>
      <c r="N213" s="175">
        <f t="shared" si="121"/>
        <v>7.6086701546957496</v>
      </c>
      <c r="O213" s="175">
        <f t="shared" si="122"/>
        <v>-0.35990545313509259</v>
      </c>
      <c r="P213" s="176">
        <f t="shared" si="123"/>
        <v>29888488.960000001</v>
      </c>
      <c r="Q213" s="176">
        <f t="shared" si="124"/>
        <v>-19014091.07</v>
      </c>
      <c r="R213" s="175">
        <f>M213/$M$206</f>
        <v>0.15581219233829741</v>
      </c>
    </row>
    <row r="214" spans="1:18" ht="15" x14ac:dyDescent="0.25">
      <c r="A214" s="24" t="s">
        <v>16</v>
      </c>
      <c r="B214" s="193">
        <v>1935775.48</v>
      </c>
      <c r="C214" s="193">
        <v>234952.61</v>
      </c>
      <c r="D214" s="193">
        <v>1606969.73</v>
      </c>
      <c r="E214" s="194">
        <f t="shared" si="117"/>
        <v>5.8395483242344062</v>
      </c>
      <c r="F214" s="194">
        <f t="shared" si="118"/>
        <v>-0.16985737932789602</v>
      </c>
      <c r="G214" s="193">
        <f t="shared" si="119"/>
        <v>1372017.12</v>
      </c>
      <c r="H214" s="193">
        <f t="shared" si="120"/>
        <v>-328805.75</v>
      </c>
      <c r="I214" s="194">
        <f t="shared" si="116"/>
        <v>1.3957585274134618E-2</v>
      </c>
      <c r="J214" s="181"/>
      <c r="K214" s="193">
        <v>3830230.3899999997</v>
      </c>
      <c r="L214" s="193">
        <v>467970.5</v>
      </c>
      <c r="M214" s="193">
        <v>2983832.1799999997</v>
      </c>
      <c r="N214" s="195">
        <f t="shared" si="121"/>
        <v>5.3761116993485691</v>
      </c>
      <c r="O214" s="195">
        <f t="shared" si="122"/>
        <v>-0.22097840699342375</v>
      </c>
      <c r="P214" s="196">
        <f t="shared" si="123"/>
        <v>2515861.6799999997</v>
      </c>
      <c r="Q214" s="196">
        <f t="shared" si="124"/>
        <v>-846398.21</v>
      </c>
      <c r="R214" s="195">
        <f t="shared" si="125"/>
        <v>1.3748159489375312E-2</v>
      </c>
    </row>
    <row r="215" spans="1:18" ht="15" x14ac:dyDescent="0.25">
      <c r="A215" s="25" t="s">
        <v>12</v>
      </c>
      <c r="B215" s="185">
        <v>15310888.5</v>
      </c>
      <c r="C215" s="185">
        <v>1343116.9</v>
      </c>
      <c r="D215" s="185">
        <v>10741500.859999999</v>
      </c>
      <c r="E215" s="20">
        <f t="shared" si="117"/>
        <v>6.9974430073808174</v>
      </c>
      <c r="F215" s="20">
        <f t="shared" si="118"/>
        <v>-0.2984403968456828</v>
      </c>
      <c r="G215" s="185">
        <f t="shared" si="119"/>
        <v>9398383.959999999</v>
      </c>
      <c r="H215" s="185">
        <f t="shared" si="120"/>
        <v>-4569387.6400000006</v>
      </c>
      <c r="I215" s="20">
        <f t="shared" si="116"/>
        <v>9.3296974688901149E-2</v>
      </c>
      <c r="J215" s="181"/>
      <c r="K215" s="185">
        <v>31900378.390000001</v>
      </c>
      <c r="L215" s="185">
        <v>2506573.86</v>
      </c>
      <c r="M215" s="185">
        <v>21465717.119999997</v>
      </c>
      <c r="N215" s="161">
        <f t="shared" si="121"/>
        <v>7.5637680431248082</v>
      </c>
      <c r="O215" s="161">
        <f t="shared" si="122"/>
        <v>-0.32710148896763613</v>
      </c>
      <c r="P215" s="186">
        <f t="shared" si="123"/>
        <v>18959143.259999998</v>
      </c>
      <c r="Q215" s="186">
        <f t="shared" si="124"/>
        <v>-10434661.270000003</v>
      </c>
      <c r="R215" s="161">
        <f t="shared" si="125"/>
        <v>9.8904390299716552E-2</v>
      </c>
    </row>
    <row r="216" spans="1:18" ht="15" x14ac:dyDescent="0.25">
      <c r="A216" s="25" t="s">
        <v>13</v>
      </c>
      <c r="B216" s="185">
        <v>4944746.2</v>
      </c>
      <c r="C216" s="185">
        <v>217597.63</v>
      </c>
      <c r="D216" s="185">
        <v>2741090.12</v>
      </c>
      <c r="E216" s="20">
        <f t="shared" si="117"/>
        <v>11.59705870877362</v>
      </c>
      <c r="F216" s="20">
        <f t="shared" si="118"/>
        <v>-0.44565605409636599</v>
      </c>
      <c r="G216" s="185">
        <f t="shared" si="119"/>
        <v>2523492.4900000002</v>
      </c>
      <c r="H216" s="185">
        <f t="shared" si="120"/>
        <v>-2203656.08</v>
      </c>
      <c r="I216" s="20">
        <f t="shared" si="116"/>
        <v>2.3808164136351152E-2</v>
      </c>
      <c r="J216" s="181"/>
      <c r="K216" s="185">
        <v>10564012.17</v>
      </c>
      <c r="L216" s="185">
        <v>510419.6</v>
      </c>
      <c r="M216" s="185">
        <v>5399022.3700000001</v>
      </c>
      <c r="N216" s="161">
        <f t="shared" si="121"/>
        <v>9.5776156910902337</v>
      </c>
      <c r="O216" s="161">
        <f t="shared" si="122"/>
        <v>-0.48892312095850221</v>
      </c>
      <c r="P216" s="186">
        <f t="shared" si="123"/>
        <v>4888602.7700000005</v>
      </c>
      <c r="Q216" s="186">
        <f t="shared" si="124"/>
        <v>-5164989.8</v>
      </c>
      <c r="R216" s="161">
        <f t="shared" si="125"/>
        <v>2.487627190530035E-2</v>
      </c>
    </row>
    <row r="217" spans="1:18" ht="15" x14ac:dyDescent="0.25">
      <c r="A217" s="26" t="s">
        <v>14</v>
      </c>
      <c r="B217" s="197">
        <v>2918489.37</v>
      </c>
      <c r="C217" s="197">
        <v>308300.65999999997</v>
      </c>
      <c r="D217" s="197">
        <v>1954440.26</v>
      </c>
      <c r="E217" s="89">
        <f t="shared" si="117"/>
        <v>5.3393969380409372</v>
      </c>
      <c r="F217" s="89">
        <f t="shared" si="118"/>
        <v>-0.33032469465530379</v>
      </c>
      <c r="G217" s="197">
        <f t="shared" si="119"/>
        <v>1646139.6</v>
      </c>
      <c r="H217" s="197">
        <f t="shared" si="120"/>
        <v>-964049.1100000001</v>
      </c>
      <c r="I217" s="89">
        <f t="shared" si="116"/>
        <v>1.6975594550963841E-2</v>
      </c>
      <c r="J217" s="181"/>
      <c r="K217" s="197">
        <v>6536173.6500000004</v>
      </c>
      <c r="L217" s="197">
        <v>443250.6</v>
      </c>
      <c r="M217" s="197">
        <v>3968131.87</v>
      </c>
      <c r="N217" s="198">
        <f t="shared" si="121"/>
        <v>7.9523440464604001</v>
      </c>
      <c r="O217" s="198">
        <f t="shared" si="122"/>
        <v>-0.39289681050625092</v>
      </c>
      <c r="P217" s="199">
        <f t="shared" si="123"/>
        <v>3524881.27</v>
      </c>
      <c r="Q217" s="199">
        <f t="shared" si="124"/>
        <v>-2568041.7800000003</v>
      </c>
      <c r="R217" s="198">
        <f t="shared" si="125"/>
        <v>1.8283370689980667E-2</v>
      </c>
    </row>
    <row r="218" spans="1:18" ht="15" x14ac:dyDescent="0.25">
      <c r="A218" s="366" t="s">
        <v>17</v>
      </c>
      <c r="B218" s="367"/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  <c r="P218" s="367"/>
      <c r="Q218" s="367"/>
      <c r="R218" s="368"/>
    </row>
    <row r="219" spans="1:18" ht="21" x14ac:dyDescent="0.35">
      <c r="A219" s="379" t="s">
        <v>70</v>
      </c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  <c r="M219" s="379"/>
      <c r="N219" s="379"/>
      <c r="O219" s="379"/>
      <c r="P219" s="379"/>
      <c r="Q219" s="379"/>
      <c r="R219" s="379"/>
    </row>
    <row r="220" spans="1:18" ht="15" x14ac:dyDescent="0.25">
      <c r="A220" s="55"/>
      <c r="B220" s="321" t="s">
        <v>110</v>
      </c>
      <c r="C220" s="322"/>
      <c r="D220" s="322"/>
      <c r="E220" s="322"/>
      <c r="F220" s="322"/>
      <c r="G220" s="322"/>
      <c r="H220" s="322"/>
      <c r="I220" s="323"/>
      <c r="J220" s="165"/>
      <c r="K220" s="321" t="str">
        <f>CONCATENATE("acumulado ",B220)</f>
        <v>acumulado febrero</v>
      </c>
      <c r="L220" s="322"/>
      <c r="M220" s="322"/>
      <c r="N220" s="322"/>
      <c r="O220" s="322"/>
      <c r="P220" s="322"/>
      <c r="Q220" s="322"/>
      <c r="R220" s="323"/>
    </row>
    <row r="221" spans="1:18" ht="15" x14ac:dyDescent="0.25">
      <c r="A221" s="3"/>
      <c r="B221" s="4">
        <v>2019</v>
      </c>
      <c r="C221" s="4">
        <v>2021</v>
      </c>
      <c r="D221" s="4">
        <v>2022</v>
      </c>
      <c r="E221" s="4" t="s">
        <v>4</v>
      </c>
      <c r="F221" s="4" t="s">
        <v>5</v>
      </c>
      <c r="G221" s="4" t="s">
        <v>6</v>
      </c>
      <c r="H221" s="4" t="s">
        <v>7</v>
      </c>
      <c r="I221" s="4" t="str">
        <f>CONCATENATE("cuota ",RIGHT(D221,2))</f>
        <v>cuota 22</v>
      </c>
      <c r="J221" s="166"/>
      <c r="K221" s="4">
        <v>2019</v>
      </c>
      <c r="L221" s="4">
        <v>2021</v>
      </c>
      <c r="M221" s="4">
        <v>2022</v>
      </c>
      <c r="N221" s="4" t="s">
        <v>4</v>
      </c>
      <c r="O221" s="4" t="s">
        <v>5</v>
      </c>
      <c r="P221" s="4" t="s">
        <v>6</v>
      </c>
      <c r="Q221" s="4" t="s">
        <v>7</v>
      </c>
      <c r="R221" s="4" t="str">
        <f>CONCATENATE("cuota ",RIGHT(M221,2))</f>
        <v>cuota 22</v>
      </c>
    </row>
    <row r="222" spans="1:18" ht="15" x14ac:dyDescent="0.25">
      <c r="A222" s="167" t="s">
        <v>43</v>
      </c>
      <c r="B222" s="168">
        <v>128044242.26000001</v>
      </c>
      <c r="C222" s="168">
        <v>11125107.67</v>
      </c>
      <c r="D222" s="168">
        <v>115132359.81999999</v>
      </c>
      <c r="E222" s="200">
        <f t="shared" ref="E222:E232" si="126">D222/C222-1</f>
        <v>9.3488760050804967</v>
      </c>
      <c r="F222" s="200">
        <f t="shared" ref="F222:F232" si="127">D222/B222-1</f>
        <v>-0.10083922722414818</v>
      </c>
      <c r="G222" s="168">
        <f>D222-C222</f>
        <v>104007252.14999999</v>
      </c>
      <c r="H222" s="168">
        <f>D222-B222</f>
        <v>-12911882.440000013</v>
      </c>
      <c r="I222" s="169">
        <f>D222/$D$222</f>
        <v>1</v>
      </c>
      <c r="J222" s="170"/>
      <c r="K222" s="168">
        <v>268511585.25999999</v>
      </c>
      <c r="L222" s="168">
        <v>22574297.390000001</v>
      </c>
      <c r="M222" s="168">
        <v>217035028.01999998</v>
      </c>
      <c r="N222" s="200">
        <f t="shared" ref="N222:N232" si="128">M222/L222-1</f>
        <v>8.6142539575181871</v>
      </c>
      <c r="O222" s="200">
        <f t="shared" ref="O222:O232" si="129">M222/K222-1</f>
        <v>-0.19171074942690169</v>
      </c>
      <c r="P222" s="168">
        <f>M222-L222</f>
        <v>194460730.63</v>
      </c>
      <c r="Q222" s="168">
        <f>M222-K222</f>
        <v>-51476557.24000001</v>
      </c>
      <c r="R222" s="169">
        <f>M222/$M$222</f>
        <v>1</v>
      </c>
    </row>
    <row r="223" spans="1:18" ht="15" x14ac:dyDescent="0.25">
      <c r="A223" s="82" t="s">
        <v>44</v>
      </c>
      <c r="B223" s="201">
        <v>56656802.979999997</v>
      </c>
      <c r="C223" s="201">
        <v>5867762.0700000003</v>
      </c>
      <c r="D223" s="201">
        <v>56661102.710000001</v>
      </c>
      <c r="E223" s="202">
        <f t="shared" si="126"/>
        <v>8.6563395096897651</v>
      </c>
      <c r="F223" s="202">
        <f t="shared" si="127"/>
        <v>7.5890798171718288E-5</v>
      </c>
      <c r="G223" s="201">
        <f t="shared" ref="G223:G232" si="130">D223-C223</f>
        <v>50793340.640000001</v>
      </c>
      <c r="H223" s="201">
        <f t="shared" ref="H223:H232" si="131">D223-B223</f>
        <v>4299.7300000041723</v>
      </c>
      <c r="I223" s="84">
        <f t="shared" ref="I223:I232" si="132">D223/$D$222</f>
        <v>0.49213881135229914</v>
      </c>
      <c r="J223" s="166"/>
      <c r="K223" s="201">
        <v>119493654.72</v>
      </c>
      <c r="L223" s="201">
        <v>11276517.379999999</v>
      </c>
      <c r="M223" s="201">
        <v>106455964.21000001</v>
      </c>
      <c r="N223" s="202">
        <f t="shared" si="128"/>
        <v>8.4405001670826163</v>
      </c>
      <c r="O223" s="202">
        <f t="shared" si="129"/>
        <v>-0.10910780610527127</v>
      </c>
      <c r="P223" s="201">
        <f t="shared" ref="P223:P232" si="133">M223-L223</f>
        <v>95179446.830000013</v>
      </c>
      <c r="Q223" s="201">
        <f t="shared" ref="Q223:Q232" si="134">M223-K223</f>
        <v>-13037690.50999999</v>
      </c>
      <c r="R223" s="84">
        <f t="shared" ref="R223:R232" si="135">M223/$M$222</f>
        <v>0.49050130378120343</v>
      </c>
    </row>
    <row r="224" spans="1:18" ht="15" x14ac:dyDescent="0.25">
      <c r="A224" s="85" t="s">
        <v>45</v>
      </c>
      <c r="B224" s="185">
        <v>35522665.079999998</v>
      </c>
      <c r="C224" s="185">
        <v>1819598.93</v>
      </c>
      <c r="D224" s="185">
        <v>27254185.800000001</v>
      </c>
      <c r="E224" s="161">
        <f t="shared" si="126"/>
        <v>13.978128064737872</v>
      </c>
      <c r="F224" s="161">
        <f t="shared" si="127"/>
        <v>-0.23276629896373746</v>
      </c>
      <c r="G224" s="185">
        <f t="shared" si="130"/>
        <v>25434586.870000001</v>
      </c>
      <c r="H224" s="185">
        <f t="shared" si="131"/>
        <v>-8268479.2799999975</v>
      </c>
      <c r="I224" s="20">
        <f t="shared" si="132"/>
        <v>0.23672046540702968</v>
      </c>
      <c r="J224" s="166"/>
      <c r="K224" s="185">
        <v>74591392.219999999</v>
      </c>
      <c r="L224" s="185">
        <v>3474618.16</v>
      </c>
      <c r="M224" s="185">
        <v>53875636.230000004</v>
      </c>
      <c r="N224" s="161">
        <f t="shared" si="128"/>
        <v>14.50548398388616</v>
      </c>
      <c r="O224" s="161">
        <f t="shared" si="129"/>
        <v>-0.27772314436632184</v>
      </c>
      <c r="P224" s="185">
        <f t="shared" si="133"/>
        <v>50401018.070000008</v>
      </c>
      <c r="Q224" s="185">
        <f t="shared" si="134"/>
        <v>-20715755.989999995</v>
      </c>
      <c r="R224" s="20">
        <f t="shared" si="135"/>
        <v>0.24823475142010401</v>
      </c>
    </row>
    <row r="225" spans="1:18" ht="15" x14ac:dyDescent="0.25">
      <c r="A225" s="85" t="s">
        <v>46</v>
      </c>
      <c r="B225" s="185">
        <v>794748.54</v>
      </c>
      <c r="C225" s="185">
        <v>91562.77</v>
      </c>
      <c r="D225" s="185">
        <v>578634.11</v>
      </c>
      <c r="E225" s="161">
        <f t="shared" si="126"/>
        <v>5.3195347847165388</v>
      </c>
      <c r="F225" s="161">
        <f t="shared" si="127"/>
        <v>-0.27192806167344463</v>
      </c>
      <c r="G225" s="185">
        <f t="shared" si="130"/>
        <v>487071.33999999997</v>
      </c>
      <c r="H225" s="185">
        <f t="shared" si="131"/>
        <v>-216114.43000000005</v>
      </c>
      <c r="I225" s="20">
        <f t="shared" si="132"/>
        <v>5.0258164681471571E-3</v>
      </c>
      <c r="J225" s="166"/>
      <c r="K225" s="185">
        <v>1792902.94</v>
      </c>
      <c r="L225" s="185">
        <v>212745.25</v>
      </c>
      <c r="M225" s="185">
        <v>1281840.23</v>
      </c>
      <c r="N225" s="161">
        <f t="shared" si="128"/>
        <v>5.0252354870437763</v>
      </c>
      <c r="O225" s="161">
        <f t="shared" si="129"/>
        <v>-0.28504761668805112</v>
      </c>
      <c r="P225" s="185">
        <f t="shared" si="133"/>
        <v>1069094.98</v>
      </c>
      <c r="Q225" s="185">
        <f t="shared" si="134"/>
        <v>-511062.70999999996</v>
      </c>
      <c r="R225" s="20">
        <f t="shared" si="135"/>
        <v>5.9061444675275049E-3</v>
      </c>
    </row>
    <row r="226" spans="1:18" ht="15" x14ac:dyDescent="0.25">
      <c r="A226" s="85" t="s">
        <v>47</v>
      </c>
      <c r="B226" s="185">
        <v>14360464.189999999</v>
      </c>
      <c r="C226" s="185">
        <v>618719.71</v>
      </c>
      <c r="D226" s="185">
        <v>9785463.75</v>
      </c>
      <c r="E226" s="161">
        <f t="shared" si="126"/>
        <v>14.81566514181357</v>
      </c>
      <c r="F226" s="161">
        <f t="shared" si="127"/>
        <v>-0.31858304714034458</v>
      </c>
      <c r="G226" s="185">
        <f t="shared" si="130"/>
        <v>9166744.0399999991</v>
      </c>
      <c r="H226" s="185">
        <f t="shared" si="131"/>
        <v>-4575000.4399999995</v>
      </c>
      <c r="I226" s="20">
        <f t="shared" si="132"/>
        <v>8.4993165824958083E-2</v>
      </c>
      <c r="J226" s="166"/>
      <c r="K226" s="185">
        <v>29781832.219999999</v>
      </c>
      <c r="L226" s="185">
        <v>1366030.98</v>
      </c>
      <c r="M226" s="185">
        <v>18148115.27</v>
      </c>
      <c r="N226" s="161">
        <f t="shared" si="128"/>
        <v>12.285288207738891</v>
      </c>
      <c r="O226" s="161">
        <f t="shared" si="129"/>
        <v>-0.39063133738922129</v>
      </c>
      <c r="P226" s="185">
        <f t="shared" si="133"/>
        <v>16782084.289999999</v>
      </c>
      <c r="Q226" s="185">
        <f t="shared" si="134"/>
        <v>-11633716.949999999</v>
      </c>
      <c r="R226" s="20">
        <f t="shared" si="135"/>
        <v>8.3618369972646225E-2</v>
      </c>
    </row>
    <row r="227" spans="1:18" ht="15" x14ac:dyDescent="0.25">
      <c r="A227" s="85" t="s">
        <v>48</v>
      </c>
      <c r="B227" s="185">
        <v>3769275.82</v>
      </c>
      <c r="C227" s="185">
        <v>159924.10999999999</v>
      </c>
      <c r="D227" s="185">
        <v>4164402.6</v>
      </c>
      <c r="E227" s="161">
        <f t="shared" si="126"/>
        <v>25.039867284551406</v>
      </c>
      <c r="F227" s="161">
        <f t="shared" si="127"/>
        <v>0.10482830094402606</v>
      </c>
      <c r="G227" s="185">
        <f t="shared" si="130"/>
        <v>4004478.49</v>
      </c>
      <c r="H227" s="185">
        <f t="shared" si="131"/>
        <v>395126.78000000026</v>
      </c>
      <c r="I227" s="20">
        <f t="shared" si="132"/>
        <v>3.6170565829717227E-2</v>
      </c>
      <c r="J227" s="166"/>
      <c r="K227" s="185">
        <v>7895511.4100000001</v>
      </c>
      <c r="L227" s="185">
        <v>445446.5</v>
      </c>
      <c r="M227" s="185">
        <v>8281147.7800000003</v>
      </c>
      <c r="N227" s="161">
        <f t="shared" si="128"/>
        <v>17.590667521239926</v>
      </c>
      <c r="O227" s="161">
        <f t="shared" si="129"/>
        <v>4.8842481503044377E-2</v>
      </c>
      <c r="P227" s="185">
        <f t="shared" si="133"/>
        <v>7835701.2800000003</v>
      </c>
      <c r="Q227" s="185">
        <f t="shared" si="134"/>
        <v>385636.37000000011</v>
      </c>
      <c r="R227" s="20">
        <f t="shared" si="135"/>
        <v>3.8155812246292727E-2</v>
      </c>
    </row>
    <row r="228" spans="1:18" ht="15" x14ac:dyDescent="0.25">
      <c r="A228" s="85" t="s">
        <v>49</v>
      </c>
      <c r="B228" s="185">
        <v>2307275.5499999998</v>
      </c>
      <c r="C228" s="185">
        <v>692504.05</v>
      </c>
      <c r="D228" s="185">
        <v>2291558.0699999998</v>
      </c>
      <c r="E228" s="161">
        <f t="shared" si="126"/>
        <v>2.3090897735543923</v>
      </c>
      <c r="F228" s="161">
        <f t="shared" si="127"/>
        <v>-6.8121382381051143E-3</v>
      </c>
      <c r="G228" s="185">
        <f t="shared" si="130"/>
        <v>1599054.0199999998</v>
      </c>
      <c r="H228" s="185">
        <f t="shared" si="131"/>
        <v>-15717.479999999981</v>
      </c>
      <c r="I228" s="20">
        <f t="shared" si="132"/>
        <v>1.9903683669670831E-2</v>
      </c>
      <c r="J228" s="166"/>
      <c r="K228" s="185">
        <v>4589899.55</v>
      </c>
      <c r="L228" s="185">
        <v>1135091.92</v>
      </c>
      <c r="M228" s="185">
        <v>4543456.59</v>
      </c>
      <c r="N228" s="161">
        <f t="shared" si="128"/>
        <v>3.0027212862197104</v>
      </c>
      <c r="O228" s="161">
        <f t="shared" si="129"/>
        <v>-1.0118513377923466E-2</v>
      </c>
      <c r="P228" s="185">
        <f t="shared" si="133"/>
        <v>3408364.67</v>
      </c>
      <c r="Q228" s="185">
        <f t="shared" si="134"/>
        <v>-46442.959999999963</v>
      </c>
      <c r="R228" s="20">
        <f t="shared" si="135"/>
        <v>2.0934208783944849E-2</v>
      </c>
    </row>
    <row r="229" spans="1:18" ht="15" x14ac:dyDescent="0.25">
      <c r="A229" s="85" t="s">
        <v>50</v>
      </c>
      <c r="B229" s="185">
        <v>710923.87</v>
      </c>
      <c r="C229" s="185">
        <v>191663.99</v>
      </c>
      <c r="D229" s="185">
        <v>699489.94</v>
      </c>
      <c r="E229" s="161">
        <f t="shared" si="126"/>
        <v>2.6495636973851999</v>
      </c>
      <c r="F229" s="161">
        <f t="shared" si="127"/>
        <v>-1.6083198894419004E-2</v>
      </c>
      <c r="G229" s="185">
        <f t="shared" si="130"/>
        <v>507825.94999999995</v>
      </c>
      <c r="H229" s="185">
        <f t="shared" si="131"/>
        <v>-11433.930000000051</v>
      </c>
      <c r="I229" s="20">
        <f t="shared" si="132"/>
        <v>6.0755285576843477E-3</v>
      </c>
      <c r="J229" s="166"/>
      <c r="K229" s="185">
        <v>1331649.2</v>
      </c>
      <c r="L229" s="185">
        <v>377819.68</v>
      </c>
      <c r="M229" s="185">
        <v>1363843.4</v>
      </c>
      <c r="N229" s="161">
        <f t="shared" si="128"/>
        <v>2.6097733183194691</v>
      </c>
      <c r="O229" s="161">
        <f t="shared" si="129"/>
        <v>2.4176186941726074E-2</v>
      </c>
      <c r="P229" s="185">
        <f t="shared" si="133"/>
        <v>986023.72</v>
      </c>
      <c r="Q229" s="185">
        <f t="shared" si="134"/>
        <v>32194.199999999953</v>
      </c>
      <c r="R229" s="20">
        <f t="shared" si="135"/>
        <v>6.283978270430709E-3</v>
      </c>
    </row>
    <row r="230" spans="1:18" ht="15" x14ac:dyDescent="0.25">
      <c r="A230" s="85" t="s">
        <v>51</v>
      </c>
      <c r="B230" s="185">
        <v>6496059.46</v>
      </c>
      <c r="C230" s="185">
        <v>571184.14</v>
      </c>
      <c r="D230" s="185">
        <v>6465811.2400000002</v>
      </c>
      <c r="E230" s="161">
        <f t="shared" si="126"/>
        <v>10.320011861673891</v>
      </c>
      <c r="F230" s="161">
        <f t="shared" si="127"/>
        <v>-4.6563951863827224E-3</v>
      </c>
      <c r="G230" s="185">
        <f t="shared" si="130"/>
        <v>5894627.1000000006</v>
      </c>
      <c r="H230" s="185">
        <f t="shared" si="131"/>
        <v>-30248.219999999739</v>
      </c>
      <c r="I230" s="20">
        <f t="shared" si="132"/>
        <v>5.6159808155663328E-2</v>
      </c>
      <c r="J230" s="166"/>
      <c r="K230" s="185">
        <v>13834191.51</v>
      </c>
      <c r="L230" s="185">
        <v>1610087.0899999999</v>
      </c>
      <c r="M230" s="185">
        <v>12055550.190000001</v>
      </c>
      <c r="N230" s="161">
        <f t="shared" si="128"/>
        <v>6.487514349301442</v>
      </c>
      <c r="O230" s="161">
        <f t="shared" si="129"/>
        <v>-0.12856850497655126</v>
      </c>
      <c r="P230" s="185">
        <f t="shared" si="133"/>
        <v>10445463.100000001</v>
      </c>
      <c r="Q230" s="185">
        <f t="shared" si="134"/>
        <v>-1778641.3199999984</v>
      </c>
      <c r="R230" s="20">
        <f t="shared" si="135"/>
        <v>5.5546564533763054E-2</v>
      </c>
    </row>
    <row r="231" spans="1:18" ht="15" x14ac:dyDescent="0.25">
      <c r="A231" s="85" t="s">
        <v>52</v>
      </c>
      <c r="B231" s="185">
        <v>5655882.3600000003</v>
      </c>
      <c r="C231" s="185">
        <v>697026.65</v>
      </c>
      <c r="D231" s="185">
        <v>5100532.28</v>
      </c>
      <c r="E231" s="161">
        <f t="shared" si="126"/>
        <v>6.3175570546692867</v>
      </c>
      <c r="F231" s="161">
        <f t="shared" si="127"/>
        <v>-9.8189821614323658E-2</v>
      </c>
      <c r="G231" s="185">
        <f t="shared" si="130"/>
        <v>4403505.63</v>
      </c>
      <c r="H231" s="185">
        <f t="shared" si="131"/>
        <v>-555350.08000000007</v>
      </c>
      <c r="I231" s="20">
        <f t="shared" si="132"/>
        <v>4.4301465617262295E-2</v>
      </c>
      <c r="J231" s="166"/>
      <c r="K231" s="185">
        <v>11476918.09</v>
      </c>
      <c r="L231" s="185">
        <v>1901574.9</v>
      </c>
      <c r="M231" s="185">
        <v>7250696.9000000004</v>
      </c>
      <c r="N231" s="161">
        <f t="shared" si="128"/>
        <v>2.8129956910979423</v>
      </c>
      <c r="O231" s="161">
        <f t="shared" si="129"/>
        <v>-0.36823659076929072</v>
      </c>
      <c r="P231" s="185">
        <f t="shared" si="133"/>
        <v>5349122</v>
      </c>
      <c r="Q231" s="185">
        <f t="shared" si="134"/>
        <v>-4226221.1899999995</v>
      </c>
      <c r="R231" s="20">
        <f t="shared" si="135"/>
        <v>3.3407957075628554E-2</v>
      </c>
    </row>
    <row r="232" spans="1:18" ht="15" x14ac:dyDescent="0.25">
      <c r="A232" s="87" t="s">
        <v>53</v>
      </c>
      <c r="B232" s="197">
        <v>1770144.41</v>
      </c>
      <c r="C232" s="197">
        <v>415161.25</v>
      </c>
      <c r="D232" s="197">
        <v>2131179.3199999998</v>
      </c>
      <c r="E232" s="198">
        <f t="shared" si="126"/>
        <v>4.1333772600405263</v>
      </c>
      <c r="F232" s="198">
        <f t="shared" si="127"/>
        <v>0.20395788499538292</v>
      </c>
      <c r="G232" s="197">
        <f t="shared" si="130"/>
        <v>1716018.0699999998</v>
      </c>
      <c r="H232" s="197">
        <f t="shared" si="131"/>
        <v>361034.90999999992</v>
      </c>
      <c r="I232" s="89">
        <f t="shared" si="132"/>
        <v>1.8510689117568025E-2</v>
      </c>
      <c r="J232" s="166"/>
      <c r="K232" s="197">
        <v>3723633.4</v>
      </c>
      <c r="L232" s="197">
        <v>774365.54</v>
      </c>
      <c r="M232" s="197">
        <v>3778777.21</v>
      </c>
      <c r="N232" s="198">
        <f t="shared" si="128"/>
        <v>3.8798364787771931</v>
      </c>
      <c r="O232" s="198">
        <f t="shared" si="129"/>
        <v>1.4809140448681202E-2</v>
      </c>
      <c r="P232" s="197">
        <f t="shared" si="133"/>
        <v>3004411.67</v>
      </c>
      <c r="Q232" s="197">
        <f t="shared" si="134"/>
        <v>55143.810000000056</v>
      </c>
      <c r="R232" s="89">
        <f t="shared" si="135"/>
        <v>1.7410909402383573E-2</v>
      </c>
    </row>
    <row r="233" spans="1:18" ht="21" x14ac:dyDescent="0.35">
      <c r="A233" s="379" t="s">
        <v>71</v>
      </c>
      <c r="B233" s="379"/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  <c r="M233" s="379"/>
      <c r="N233" s="379"/>
      <c r="O233" s="379"/>
      <c r="P233" s="379"/>
      <c r="Q233" s="379"/>
      <c r="R233" s="379"/>
    </row>
    <row r="234" spans="1:18" ht="15" x14ac:dyDescent="0.25">
      <c r="A234" s="55"/>
      <c r="B234" s="321" t="s">
        <v>110</v>
      </c>
      <c r="C234" s="322"/>
      <c r="D234" s="322"/>
      <c r="E234" s="322"/>
      <c r="F234" s="322"/>
      <c r="G234" s="322"/>
      <c r="H234" s="322"/>
      <c r="I234" s="323"/>
      <c r="J234" s="165"/>
      <c r="K234" s="321" t="str">
        <f>CONCATENATE("acumulado ",B234)</f>
        <v>acumulado febrero</v>
      </c>
      <c r="L234" s="322"/>
      <c r="M234" s="322"/>
      <c r="N234" s="322"/>
      <c r="O234" s="322"/>
      <c r="P234" s="322"/>
      <c r="Q234" s="322"/>
      <c r="R234" s="323"/>
    </row>
    <row r="235" spans="1:18" ht="30" customHeight="1" x14ac:dyDescent="0.25">
      <c r="A235" s="3"/>
      <c r="B235" s="4">
        <v>2019</v>
      </c>
      <c r="C235" s="4">
        <v>2021</v>
      </c>
      <c r="D235" s="203">
        <v>2022</v>
      </c>
      <c r="E235" s="4" t="s">
        <v>4</v>
      </c>
      <c r="F235" s="4" t="s">
        <v>5</v>
      </c>
      <c r="G235" s="4" t="s">
        <v>6</v>
      </c>
      <c r="H235" s="309" t="s">
        <v>7</v>
      </c>
      <c r="I235" s="310"/>
      <c r="J235" s="166"/>
      <c r="K235" s="4">
        <v>2019</v>
      </c>
      <c r="L235" s="4">
        <v>2021</v>
      </c>
      <c r="M235" s="203">
        <v>2022</v>
      </c>
      <c r="N235" s="4" t="s">
        <v>4</v>
      </c>
      <c r="O235" s="4" t="s">
        <v>5</v>
      </c>
      <c r="P235" s="4" t="s">
        <v>6</v>
      </c>
      <c r="Q235" s="309" t="s">
        <v>7</v>
      </c>
      <c r="R235" s="310"/>
    </row>
    <row r="236" spans="1:18" ht="15" x14ac:dyDescent="0.25">
      <c r="A236" s="167" t="s">
        <v>8</v>
      </c>
      <c r="B236" s="204">
        <v>96.33</v>
      </c>
      <c r="C236" s="204">
        <v>84.28</v>
      </c>
      <c r="D236" s="204">
        <v>109.22</v>
      </c>
      <c r="E236" s="205">
        <f t="shared" ref="E236:E247" si="136">D236/C236-1</f>
        <v>0.29591836734693877</v>
      </c>
      <c r="F236" s="205">
        <f t="shared" ref="F236:F247" si="137">D236/B236-1</f>
        <v>0.13381085850721486</v>
      </c>
      <c r="G236" s="206">
        <f>D236-C236</f>
        <v>24.939999999999998</v>
      </c>
      <c r="H236" s="408">
        <f>D236-B236</f>
        <v>12.89</v>
      </c>
      <c r="I236" s="409"/>
      <c r="J236" s="207"/>
      <c r="K236" s="204">
        <v>95.909829394316517</v>
      </c>
      <c r="L236" s="204">
        <v>86.092515369776081</v>
      </c>
      <c r="M236" s="204">
        <v>107.42662960551083</v>
      </c>
      <c r="N236" s="205">
        <f t="shared" ref="N236:N247" si="138">M236/L236-1</f>
        <v>0.24780451754839028</v>
      </c>
      <c r="O236" s="205">
        <f t="shared" ref="O236:O247" si="139">M236/K236-1</f>
        <v>0.12007945675562604</v>
      </c>
      <c r="P236" s="206">
        <f>M236-L236</f>
        <v>21.334114235734745</v>
      </c>
      <c r="Q236" s="408">
        <f>M236-K236</f>
        <v>11.516800211194308</v>
      </c>
      <c r="R236" s="409"/>
    </row>
    <row r="237" spans="1:18" ht="15" x14ac:dyDescent="0.25">
      <c r="A237" s="171" t="s">
        <v>9</v>
      </c>
      <c r="B237" s="208">
        <v>105.48</v>
      </c>
      <c r="C237" s="208">
        <v>93.83</v>
      </c>
      <c r="D237" s="208">
        <v>118.67</v>
      </c>
      <c r="E237" s="209">
        <f t="shared" si="136"/>
        <v>0.2647340935734841</v>
      </c>
      <c r="F237" s="209">
        <f t="shared" si="137"/>
        <v>0.12504740235115652</v>
      </c>
      <c r="G237" s="210">
        <f t="shared" ref="G237:G247" si="140">D237-C237</f>
        <v>24.840000000000003</v>
      </c>
      <c r="H237" s="402">
        <f t="shared" ref="H237:H247" si="141">D237-B237</f>
        <v>13.189999999999998</v>
      </c>
      <c r="I237" s="403"/>
      <c r="J237" s="211"/>
      <c r="K237" s="208">
        <v>105.0866049213008</v>
      </c>
      <c r="L237" s="208">
        <v>97.523788370513188</v>
      </c>
      <c r="M237" s="208">
        <v>117.15659979367341</v>
      </c>
      <c r="N237" s="209">
        <f t="shared" si="138"/>
        <v>0.20131305142260358</v>
      </c>
      <c r="O237" s="209">
        <f t="shared" si="139"/>
        <v>0.11485759656439387</v>
      </c>
      <c r="P237" s="210">
        <f t="shared" ref="P237:P247" si="142">M237-L237</f>
        <v>19.63281142316022</v>
      </c>
      <c r="Q237" s="402">
        <f t="shared" ref="Q237:Q247" si="143">M237-K237</f>
        <v>12.069994872372604</v>
      </c>
      <c r="R237" s="403"/>
    </row>
    <row r="238" spans="1:18" ht="15" x14ac:dyDescent="0.25">
      <c r="A238" s="178" t="s">
        <v>65</v>
      </c>
      <c r="B238" s="212">
        <v>183.59</v>
      </c>
      <c r="C238" s="212">
        <v>197.51</v>
      </c>
      <c r="D238" s="212">
        <v>214.55</v>
      </c>
      <c r="E238" s="213">
        <f t="shared" si="136"/>
        <v>8.6274112703154326E-2</v>
      </c>
      <c r="F238" s="213">
        <f t="shared" si="137"/>
        <v>0.16863663598235212</v>
      </c>
      <c r="G238" s="214">
        <f t="shared" si="140"/>
        <v>17.04000000000002</v>
      </c>
      <c r="H238" s="404">
        <f t="shared" si="141"/>
        <v>30.960000000000008</v>
      </c>
      <c r="I238" s="405"/>
      <c r="J238" s="166"/>
      <c r="K238" s="212">
        <v>185.57965462615135</v>
      </c>
      <c r="L238" s="212">
        <v>188.95146437765732</v>
      </c>
      <c r="M238" s="212">
        <v>207.85424122724027</v>
      </c>
      <c r="N238" s="213">
        <f>M238/L238-1</f>
        <v>0.10004038291972139</v>
      </c>
      <c r="O238" s="213">
        <f t="shared" si="139"/>
        <v>0.12002709373482179</v>
      </c>
      <c r="P238" s="214">
        <f t="shared" si="142"/>
        <v>18.902776849582949</v>
      </c>
      <c r="Q238" s="404">
        <f t="shared" si="143"/>
        <v>22.274586601088913</v>
      </c>
      <c r="R238" s="405"/>
    </row>
    <row r="239" spans="1:18" ht="15" x14ac:dyDescent="0.25">
      <c r="A239" s="184" t="s">
        <v>66</v>
      </c>
      <c r="B239" s="215">
        <v>97.91</v>
      </c>
      <c r="C239" s="215">
        <v>81.88</v>
      </c>
      <c r="D239" s="215">
        <v>102.65</v>
      </c>
      <c r="E239" s="216">
        <f t="shared" si="136"/>
        <v>0.25366389838788495</v>
      </c>
      <c r="F239" s="216">
        <f t="shared" si="137"/>
        <v>4.8411806761311516E-2</v>
      </c>
      <c r="G239" s="217">
        <f t="shared" si="140"/>
        <v>20.77000000000001</v>
      </c>
      <c r="H239" s="406">
        <f t="shared" si="141"/>
        <v>4.7400000000000091</v>
      </c>
      <c r="I239" s="407"/>
      <c r="J239" s="166"/>
      <c r="K239" s="215">
        <v>97.608720261866949</v>
      </c>
      <c r="L239" s="215">
        <v>88.275319885269241</v>
      </c>
      <c r="M239" s="215">
        <v>101.88607355232858</v>
      </c>
      <c r="N239" s="216">
        <f t="shared" si="138"/>
        <v>0.1541852658789471</v>
      </c>
      <c r="O239" s="216">
        <f t="shared" si="139"/>
        <v>4.3821425780260714E-2</v>
      </c>
      <c r="P239" s="217">
        <f t="shared" si="142"/>
        <v>13.610753667059342</v>
      </c>
      <c r="Q239" s="406">
        <f t="shared" si="143"/>
        <v>4.2773532904616332</v>
      </c>
      <c r="R239" s="407"/>
    </row>
    <row r="240" spans="1:18" ht="15" x14ac:dyDescent="0.25">
      <c r="A240" s="187" t="s">
        <v>67</v>
      </c>
      <c r="B240" s="215">
        <v>67.849999999999994</v>
      </c>
      <c r="C240" s="215">
        <v>44.16</v>
      </c>
      <c r="D240" s="215">
        <v>68.12</v>
      </c>
      <c r="E240" s="218">
        <f t="shared" si="136"/>
        <v>0.54257246376811619</v>
      </c>
      <c r="F240" s="218">
        <f t="shared" si="137"/>
        <v>3.9793662490790194E-3</v>
      </c>
      <c r="G240" s="219">
        <f t="shared" si="140"/>
        <v>23.960000000000008</v>
      </c>
      <c r="H240" s="398">
        <f t="shared" si="141"/>
        <v>0.27000000000001023</v>
      </c>
      <c r="I240" s="399"/>
      <c r="J240" s="166"/>
      <c r="K240" s="215">
        <v>67.918286972644992</v>
      </c>
      <c r="L240" s="215">
        <v>45.86406695578502</v>
      </c>
      <c r="M240" s="215">
        <v>68.599270728222123</v>
      </c>
      <c r="N240" s="218">
        <f t="shared" si="138"/>
        <v>0.49570841143143363</v>
      </c>
      <c r="O240" s="218">
        <f t="shared" si="139"/>
        <v>1.0026515478098075E-2</v>
      </c>
      <c r="P240" s="219">
        <f t="shared" si="142"/>
        <v>22.735203772437103</v>
      </c>
      <c r="Q240" s="398">
        <f t="shared" si="143"/>
        <v>0.68098375557713098</v>
      </c>
      <c r="R240" s="399"/>
    </row>
    <row r="241" spans="1:18" ht="15" x14ac:dyDescent="0.25">
      <c r="A241" s="187" t="s">
        <v>68</v>
      </c>
      <c r="B241" s="215">
        <v>65.2</v>
      </c>
      <c r="C241" s="215">
        <v>114.78</v>
      </c>
      <c r="D241" s="215">
        <v>73.94</v>
      </c>
      <c r="E241" s="218">
        <f t="shared" si="136"/>
        <v>-0.35581111691932399</v>
      </c>
      <c r="F241" s="218">
        <f t="shared" si="137"/>
        <v>0.13404907975460123</v>
      </c>
      <c r="G241" s="219">
        <f t="shared" si="140"/>
        <v>-40.840000000000003</v>
      </c>
      <c r="H241" s="398">
        <f t="shared" si="141"/>
        <v>8.7399999999999949</v>
      </c>
      <c r="I241" s="399"/>
      <c r="J241" s="166"/>
      <c r="K241" s="215">
        <v>61.304539496153055</v>
      </c>
      <c r="L241" s="215">
        <v>112.97878042079293</v>
      </c>
      <c r="M241" s="215">
        <v>60.73476442646065</v>
      </c>
      <c r="N241" s="218">
        <f t="shared" si="138"/>
        <v>-0.46242326036577697</v>
      </c>
      <c r="O241" s="218">
        <f t="shared" si="139"/>
        <v>-9.2941742059436949E-3</v>
      </c>
      <c r="P241" s="219">
        <f t="shared" si="142"/>
        <v>-52.24401599433228</v>
      </c>
      <c r="Q241" s="398">
        <f t="shared" si="143"/>
        <v>-0.56977506969240466</v>
      </c>
      <c r="R241" s="399"/>
    </row>
    <row r="242" spans="1:18" ht="15" x14ac:dyDescent="0.25">
      <c r="A242" s="188" t="s">
        <v>69</v>
      </c>
      <c r="B242" s="220">
        <v>46.04</v>
      </c>
      <c r="C242" s="220">
        <v>39.75</v>
      </c>
      <c r="D242" s="220">
        <v>53.51</v>
      </c>
      <c r="E242" s="221">
        <f t="shared" si="136"/>
        <v>0.3461635220125785</v>
      </c>
      <c r="F242" s="221">
        <f t="shared" si="137"/>
        <v>0.16225021720243271</v>
      </c>
      <c r="G242" s="222">
        <f t="shared" si="140"/>
        <v>13.759999999999998</v>
      </c>
      <c r="H242" s="400">
        <f t="shared" si="141"/>
        <v>7.4699999999999989</v>
      </c>
      <c r="I242" s="401"/>
      <c r="J242" s="166"/>
      <c r="K242" s="220">
        <v>46.103069382753119</v>
      </c>
      <c r="L242" s="220">
        <v>38.969867310039383</v>
      </c>
      <c r="M242" s="220">
        <v>49.198395827516954</v>
      </c>
      <c r="N242" s="221">
        <f t="shared" si="138"/>
        <v>0.26247275712028162</v>
      </c>
      <c r="O242" s="221">
        <f t="shared" si="139"/>
        <v>6.7139270469522838E-2</v>
      </c>
      <c r="P242" s="222">
        <f t="shared" si="142"/>
        <v>10.228528517477571</v>
      </c>
      <c r="Q242" s="400">
        <f t="shared" si="143"/>
        <v>3.0953264447638347</v>
      </c>
      <c r="R242" s="401"/>
    </row>
    <row r="243" spans="1:18" ht="15" x14ac:dyDescent="0.25">
      <c r="A243" s="171" t="s">
        <v>15</v>
      </c>
      <c r="B243" s="208">
        <v>71.05</v>
      </c>
      <c r="C243" s="208">
        <v>58.66</v>
      </c>
      <c r="D243" s="208">
        <v>74.91</v>
      </c>
      <c r="E243" s="209">
        <f t="shared" si="136"/>
        <v>0.27702011592226383</v>
      </c>
      <c r="F243" s="209">
        <f t="shared" si="137"/>
        <v>5.4327938071780491E-2</v>
      </c>
      <c r="G243" s="210">
        <f t="shared" si="140"/>
        <v>16.25</v>
      </c>
      <c r="H243" s="402">
        <f t="shared" si="141"/>
        <v>3.8599999999999994</v>
      </c>
      <c r="I243" s="403"/>
      <c r="J243" s="211"/>
      <c r="K243" s="208">
        <v>70.691566105732051</v>
      </c>
      <c r="L243" s="208">
        <v>55.308892631266339</v>
      </c>
      <c r="M243" s="208">
        <v>74.102713319127645</v>
      </c>
      <c r="N243" s="209">
        <f t="shared" si="138"/>
        <v>0.33979745017055518</v>
      </c>
      <c r="O243" s="209">
        <f t="shared" si="139"/>
        <v>4.8253948827411852E-2</v>
      </c>
      <c r="P243" s="210">
        <f t="shared" si="142"/>
        <v>18.793820687861306</v>
      </c>
      <c r="Q243" s="402">
        <f t="shared" si="143"/>
        <v>3.4111472133955942</v>
      </c>
      <c r="R243" s="403"/>
    </row>
    <row r="244" spans="1:18" ht="15" x14ac:dyDescent="0.25">
      <c r="A244" s="24" t="s">
        <v>16</v>
      </c>
      <c r="B244" s="223">
        <v>120.75</v>
      </c>
      <c r="C244" s="223">
        <v>74.12</v>
      </c>
      <c r="D244" s="223">
        <v>116.56</v>
      </c>
      <c r="E244" s="224">
        <f t="shared" si="136"/>
        <v>0.572584997301673</v>
      </c>
      <c r="F244" s="224">
        <f t="shared" si="137"/>
        <v>-3.4699792960662501E-2</v>
      </c>
      <c r="G244" s="225">
        <f t="shared" si="140"/>
        <v>42.44</v>
      </c>
      <c r="H244" s="396">
        <f t="shared" si="141"/>
        <v>-4.1899999999999977</v>
      </c>
      <c r="I244" s="397"/>
      <c r="J244" s="166"/>
      <c r="K244" s="223">
        <v>113.32750377085016</v>
      </c>
      <c r="L244" s="223">
        <v>77.302202085059676</v>
      </c>
      <c r="M244" s="223">
        <v>112.53737109671691</v>
      </c>
      <c r="N244" s="224">
        <f t="shared" si="138"/>
        <v>0.45581067629724337</v>
      </c>
      <c r="O244" s="224">
        <f t="shared" si="139"/>
        <v>-6.9721175164231264E-3</v>
      </c>
      <c r="P244" s="225">
        <f t="shared" si="142"/>
        <v>35.235169011657234</v>
      </c>
      <c r="Q244" s="396">
        <f t="shared" si="143"/>
        <v>-0.79013267413324684</v>
      </c>
      <c r="R244" s="397"/>
    </row>
    <row r="245" spans="1:18" ht="15" x14ac:dyDescent="0.25">
      <c r="A245" s="25" t="s">
        <v>12</v>
      </c>
      <c r="B245" s="215">
        <v>75.349999999999994</v>
      </c>
      <c r="C245" s="215">
        <v>59.76</v>
      </c>
      <c r="D245" s="215">
        <v>78.86</v>
      </c>
      <c r="E245" s="226">
        <f t="shared" si="136"/>
        <v>0.31961178045515393</v>
      </c>
      <c r="F245" s="226">
        <f t="shared" si="137"/>
        <v>4.6582614465826122E-2</v>
      </c>
      <c r="G245" s="227">
        <f t="shared" si="140"/>
        <v>19.100000000000001</v>
      </c>
      <c r="H245" s="382">
        <f t="shared" si="141"/>
        <v>3.5100000000000051</v>
      </c>
      <c r="I245" s="383"/>
      <c r="J245" s="166"/>
      <c r="K245" s="215">
        <v>74.093251253628836</v>
      </c>
      <c r="L245" s="215">
        <v>57.018128036048346</v>
      </c>
      <c r="M245" s="215">
        <v>78.357212191833156</v>
      </c>
      <c r="N245" s="226">
        <f t="shared" si="138"/>
        <v>0.37425087232421395</v>
      </c>
      <c r="O245" s="226">
        <f t="shared" si="139"/>
        <v>5.7548573804763192E-2</v>
      </c>
      <c r="P245" s="227">
        <f t="shared" si="142"/>
        <v>21.339084155784811</v>
      </c>
      <c r="Q245" s="382">
        <f t="shared" si="143"/>
        <v>4.2639609382043204</v>
      </c>
      <c r="R245" s="383"/>
    </row>
    <row r="246" spans="1:18" ht="15" x14ac:dyDescent="0.25">
      <c r="A246" s="25" t="s">
        <v>13</v>
      </c>
      <c r="B246" s="215">
        <v>53.77</v>
      </c>
      <c r="C246" s="215">
        <v>36.909999999999997</v>
      </c>
      <c r="D246" s="215">
        <v>49.95</v>
      </c>
      <c r="E246" s="226">
        <f t="shared" si="136"/>
        <v>0.35329179084259033</v>
      </c>
      <c r="F246" s="226">
        <f t="shared" si="137"/>
        <v>-7.1043332713409013E-2</v>
      </c>
      <c r="G246" s="227">
        <f t="shared" si="140"/>
        <v>13.040000000000006</v>
      </c>
      <c r="H246" s="382">
        <f t="shared" si="141"/>
        <v>-3.8200000000000003</v>
      </c>
      <c r="I246" s="383"/>
      <c r="J246" s="166"/>
      <c r="K246" s="215">
        <v>54.500536664184679</v>
      </c>
      <c r="L246" s="215">
        <v>39.856523494867631</v>
      </c>
      <c r="M246" s="215">
        <v>49.40234823762885</v>
      </c>
      <c r="N246" s="226">
        <f t="shared" si="138"/>
        <v>0.23950470100560683</v>
      </c>
      <c r="O246" s="226">
        <f t="shared" si="139"/>
        <v>-9.3543820641056707E-2</v>
      </c>
      <c r="P246" s="227">
        <f t="shared" si="142"/>
        <v>9.5458247427612193</v>
      </c>
      <c r="Q246" s="382">
        <f t="shared" si="143"/>
        <v>-5.0981884265558293</v>
      </c>
      <c r="R246" s="383"/>
    </row>
    <row r="247" spans="1:18" ht="15" x14ac:dyDescent="0.25">
      <c r="A247" s="26" t="s">
        <v>14</v>
      </c>
      <c r="B247" s="228">
        <v>69.09</v>
      </c>
      <c r="C247" s="228">
        <v>71.23</v>
      </c>
      <c r="D247" s="228">
        <v>86.26</v>
      </c>
      <c r="E247" s="229">
        <f t="shared" si="136"/>
        <v>0.21100659834339464</v>
      </c>
      <c r="F247" s="229">
        <f t="shared" si="137"/>
        <v>0.24851642784773476</v>
      </c>
      <c r="G247" s="230">
        <f t="shared" si="140"/>
        <v>15.030000000000001</v>
      </c>
      <c r="H247" s="390">
        <f t="shared" si="141"/>
        <v>17.170000000000002</v>
      </c>
      <c r="I247" s="391"/>
      <c r="J247" s="166"/>
      <c r="K247" s="228">
        <v>73.305218705076115</v>
      </c>
      <c r="L247" s="228">
        <v>54.036674450502169</v>
      </c>
      <c r="M247" s="228">
        <v>85.160589119461306</v>
      </c>
      <c r="N247" s="229">
        <f t="shared" si="138"/>
        <v>0.57597761123269686</v>
      </c>
      <c r="O247" s="229">
        <f t="shared" si="139"/>
        <v>0.16172614479307534</v>
      </c>
      <c r="P247" s="230">
        <f t="shared" si="142"/>
        <v>31.123914668959138</v>
      </c>
      <c r="Q247" s="390">
        <f t="shared" si="143"/>
        <v>11.855370414385192</v>
      </c>
      <c r="R247" s="391"/>
    </row>
    <row r="248" spans="1:18" ht="15" x14ac:dyDescent="0.25">
      <c r="A248" s="366" t="s">
        <v>17</v>
      </c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8"/>
    </row>
    <row r="249" spans="1:18" ht="21" x14ac:dyDescent="0.35">
      <c r="A249" s="379" t="s">
        <v>72</v>
      </c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</row>
    <row r="250" spans="1:18" ht="15" x14ac:dyDescent="0.25">
      <c r="A250" s="55"/>
      <c r="B250" s="321" t="s">
        <v>110</v>
      </c>
      <c r="C250" s="322"/>
      <c r="D250" s="322"/>
      <c r="E250" s="322"/>
      <c r="F250" s="322"/>
      <c r="G250" s="322"/>
      <c r="H250" s="322"/>
      <c r="I250" s="323"/>
      <c r="J250" s="165"/>
      <c r="K250" s="321" t="str">
        <f>CONCATENATE("acumulado ",B250)</f>
        <v>acumulado febrero</v>
      </c>
      <c r="L250" s="322"/>
      <c r="M250" s="322"/>
      <c r="N250" s="322"/>
      <c r="O250" s="322"/>
      <c r="P250" s="322"/>
      <c r="Q250" s="322"/>
      <c r="R250" s="323"/>
    </row>
    <row r="251" spans="1:18" ht="30" customHeight="1" x14ac:dyDescent="0.25">
      <c r="A251" s="3"/>
      <c r="B251" s="4">
        <v>2019</v>
      </c>
      <c r="C251" s="4">
        <v>2021</v>
      </c>
      <c r="D251" s="231">
        <v>2022</v>
      </c>
      <c r="E251" s="4" t="s">
        <v>4</v>
      </c>
      <c r="F251" s="4" t="s">
        <v>5</v>
      </c>
      <c r="G251" s="4" t="s">
        <v>6</v>
      </c>
      <c r="H251" s="309" t="s">
        <v>7</v>
      </c>
      <c r="I251" s="310"/>
      <c r="J251" s="166"/>
      <c r="K251" s="4">
        <v>2019</v>
      </c>
      <c r="L251" s="4">
        <v>2021</v>
      </c>
      <c r="M251" s="231">
        <v>2022</v>
      </c>
      <c r="N251" s="4" t="s">
        <v>4</v>
      </c>
      <c r="O251" s="4" t="s">
        <v>5</v>
      </c>
      <c r="P251" s="4" t="s">
        <v>6</v>
      </c>
      <c r="Q251" s="309" t="s">
        <v>7</v>
      </c>
      <c r="R251" s="310"/>
    </row>
    <row r="252" spans="1:18" ht="15" x14ac:dyDescent="0.25">
      <c r="A252" s="167" t="s">
        <v>43</v>
      </c>
      <c r="B252" s="204">
        <v>96.33</v>
      </c>
      <c r="C252" s="204">
        <v>84.28</v>
      </c>
      <c r="D252" s="204">
        <v>109.22</v>
      </c>
      <c r="E252" s="232">
        <f t="shared" ref="E252:E262" si="144">D252/C252-1</f>
        <v>0.29591836734693877</v>
      </c>
      <c r="F252" s="232">
        <f t="shared" ref="F252:F262" si="145">D252/B252-1</f>
        <v>0.13381085850721486</v>
      </c>
      <c r="G252" s="233">
        <f>D252-C252</f>
        <v>24.939999999999998</v>
      </c>
      <c r="H252" s="392">
        <f>D252-B252</f>
        <v>12.89</v>
      </c>
      <c r="I252" s="393"/>
      <c r="J252" s="207"/>
      <c r="K252" s="204">
        <v>95.909829394316517</v>
      </c>
      <c r="L252" s="204">
        <v>86.092515369776081</v>
      </c>
      <c r="M252" s="204">
        <v>107.42662960551083</v>
      </c>
      <c r="N252" s="232">
        <f t="shared" ref="N252:N262" si="146">M252/L252-1</f>
        <v>0.24780451754839028</v>
      </c>
      <c r="O252" s="232">
        <f t="shared" ref="O252:O262" si="147">M252/K252-1</f>
        <v>0.12007945675562604</v>
      </c>
      <c r="P252" s="233">
        <f>M252-L252</f>
        <v>21.334114235734745</v>
      </c>
      <c r="Q252" s="392">
        <f>M252-K252</f>
        <v>11.516800211194308</v>
      </c>
      <c r="R252" s="393"/>
    </row>
    <row r="253" spans="1:18" ht="15" x14ac:dyDescent="0.25">
      <c r="A253" s="82" t="s">
        <v>44</v>
      </c>
      <c r="B253" s="234">
        <v>118.02</v>
      </c>
      <c r="C253" s="234">
        <v>118.15</v>
      </c>
      <c r="D253" s="234">
        <v>137.80000000000001</v>
      </c>
      <c r="E253" s="235">
        <f t="shared" si="144"/>
        <v>0.16631400761743542</v>
      </c>
      <c r="F253" s="236">
        <f t="shared" si="145"/>
        <v>0.16759871208269805</v>
      </c>
      <c r="G253" s="237">
        <f t="shared" ref="G253:G262" si="148">D253-C253</f>
        <v>19.650000000000006</v>
      </c>
      <c r="H253" s="394">
        <f t="shared" ref="H253:H262" si="149">D253-B253</f>
        <v>19.780000000000015</v>
      </c>
      <c r="I253" s="395"/>
      <c r="J253" s="166"/>
      <c r="K253" s="234">
        <v>119.00120464962593</v>
      </c>
      <c r="L253" s="234">
        <v>117.1382232549568</v>
      </c>
      <c r="M253" s="234">
        <v>136.87146565085982</v>
      </c>
      <c r="N253" s="235">
        <f t="shared" si="146"/>
        <v>0.16846117217394263</v>
      </c>
      <c r="O253" s="236">
        <f t="shared" si="147"/>
        <v>0.150168740340479</v>
      </c>
      <c r="P253" s="237">
        <f t="shared" ref="P253:P262" si="150">M253-L253</f>
        <v>19.733242395903019</v>
      </c>
      <c r="Q253" s="394">
        <f t="shared" ref="Q253:Q262" si="151">M253-K253</f>
        <v>17.870261001233885</v>
      </c>
      <c r="R253" s="395"/>
    </row>
    <row r="254" spans="1:18" ht="15" x14ac:dyDescent="0.25">
      <c r="A254" s="85" t="s">
        <v>45</v>
      </c>
      <c r="B254" s="215">
        <v>92.74</v>
      </c>
      <c r="C254" s="215">
        <v>68.47</v>
      </c>
      <c r="D254" s="215">
        <v>96.08</v>
      </c>
      <c r="E254" s="238">
        <f t="shared" si="144"/>
        <v>0.4032422958960129</v>
      </c>
      <c r="F254" s="238">
        <f t="shared" si="145"/>
        <v>3.6014664653871042E-2</v>
      </c>
      <c r="G254" s="227">
        <f t="shared" si="148"/>
        <v>27.61</v>
      </c>
      <c r="H254" s="382">
        <f t="shared" si="149"/>
        <v>3.3400000000000034</v>
      </c>
      <c r="I254" s="383"/>
      <c r="J254" s="166"/>
      <c r="K254" s="215">
        <v>92.608889204242502</v>
      </c>
      <c r="L254" s="215">
        <v>67.873711911668366</v>
      </c>
      <c r="M254" s="215">
        <v>95.802470136595772</v>
      </c>
      <c r="N254" s="238">
        <f t="shared" si="146"/>
        <v>0.4114812265059884</v>
      </c>
      <c r="O254" s="238">
        <f t="shared" si="147"/>
        <v>3.448460466154657E-2</v>
      </c>
      <c r="P254" s="227">
        <f t="shared" si="150"/>
        <v>27.928758224927407</v>
      </c>
      <c r="Q254" s="382">
        <f t="shared" si="151"/>
        <v>3.1935809323532709</v>
      </c>
      <c r="R254" s="383"/>
    </row>
    <row r="255" spans="1:18" ht="15" x14ac:dyDescent="0.25">
      <c r="A255" s="85" t="s">
        <v>46</v>
      </c>
      <c r="B255" s="215">
        <v>70.45</v>
      </c>
      <c r="C255" s="215">
        <v>54.69</v>
      </c>
      <c r="D255" s="215">
        <v>63.06</v>
      </c>
      <c r="E255" s="238">
        <f t="shared" si="144"/>
        <v>0.15304443225452569</v>
      </c>
      <c r="F255" s="238">
        <f t="shared" si="145"/>
        <v>-0.10489709013484738</v>
      </c>
      <c r="G255" s="227">
        <f t="shared" si="148"/>
        <v>8.3700000000000045</v>
      </c>
      <c r="H255" s="382">
        <f t="shared" si="149"/>
        <v>-7.3900000000000006</v>
      </c>
      <c r="I255" s="383"/>
      <c r="J255" s="166"/>
      <c r="K255" s="215">
        <v>71.836444331078368</v>
      </c>
      <c r="L255" s="215">
        <v>54.587324200520982</v>
      </c>
      <c r="M255" s="215">
        <v>69.78140055723847</v>
      </c>
      <c r="N255" s="238">
        <f t="shared" si="146"/>
        <v>0.27834440649451131</v>
      </c>
      <c r="O255" s="238">
        <f t="shared" si="147"/>
        <v>-2.8607259072688129E-2</v>
      </c>
      <c r="P255" s="227">
        <f t="shared" si="150"/>
        <v>15.194076356717488</v>
      </c>
      <c r="Q255" s="382">
        <f t="shared" si="151"/>
        <v>-2.0550437738398983</v>
      </c>
      <c r="R255" s="383"/>
    </row>
    <row r="256" spans="1:18" ht="15" x14ac:dyDescent="0.25">
      <c r="A256" s="85" t="s">
        <v>47</v>
      </c>
      <c r="B256" s="215">
        <v>60.22</v>
      </c>
      <c r="C256" s="215">
        <v>33.74</v>
      </c>
      <c r="D256" s="215">
        <v>60.31</v>
      </c>
      <c r="E256" s="238">
        <f t="shared" si="144"/>
        <v>0.78749259039715458</v>
      </c>
      <c r="F256" s="238">
        <f t="shared" si="145"/>
        <v>1.4945200929923352E-3</v>
      </c>
      <c r="G256" s="227">
        <f t="shared" si="148"/>
        <v>26.57</v>
      </c>
      <c r="H256" s="382">
        <f t="shared" si="149"/>
        <v>9.0000000000003411E-2</v>
      </c>
      <c r="I256" s="383"/>
      <c r="J256" s="166"/>
      <c r="K256" s="215">
        <v>58.047045930941721</v>
      </c>
      <c r="L256" s="215">
        <v>35.762478807146508</v>
      </c>
      <c r="M256" s="215">
        <v>58.25432326977181</v>
      </c>
      <c r="N256" s="238">
        <f t="shared" si="146"/>
        <v>0.62892297214394155</v>
      </c>
      <c r="O256" s="238">
        <f t="shared" si="147"/>
        <v>3.570850772952161E-3</v>
      </c>
      <c r="P256" s="227">
        <f t="shared" si="150"/>
        <v>22.491844462625302</v>
      </c>
      <c r="Q256" s="382">
        <f t="shared" si="151"/>
        <v>0.20727733883008881</v>
      </c>
      <c r="R256" s="383"/>
    </row>
    <row r="257" spans="1:18" ht="15" x14ac:dyDescent="0.25">
      <c r="A257" s="85" t="s">
        <v>48</v>
      </c>
      <c r="B257" s="215">
        <v>86.03</v>
      </c>
      <c r="C257" s="215">
        <v>40.299999999999997</v>
      </c>
      <c r="D257" s="215">
        <v>119.87</v>
      </c>
      <c r="E257" s="238">
        <f t="shared" si="144"/>
        <v>1.9744416873449135</v>
      </c>
      <c r="F257" s="238">
        <f t="shared" si="145"/>
        <v>0.39335115657328834</v>
      </c>
      <c r="G257" s="227">
        <f t="shared" si="148"/>
        <v>79.570000000000007</v>
      </c>
      <c r="H257" s="382">
        <f t="shared" si="149"/>
        <v>33.840000000000003</v>
      </c>
      <c r="I257" s="383"/>
      <c r="J257" s="166"/>
      <c r="K257" s="215">
        <v>85.625867167434961</v>
      </c>
      <c r="L257" s="215">
        <v>53.835516295579104</v>
      </c>
      <c r="M257" s="215">
        <v>119.93955630267902</v>
      </c>
      <c r="N257" s="238">
        <f t="shared" si="146"/>
        <v>1.2278890322916487</v>
      </c>
      <c r="O257" s="238">
        <f t="shared" si="147"/>
        <v>0.40073975622513958</v>
      </c>
      <c r="P257" s="227">
        <f t="shared" si="150"/>
        <v>66.104040007099911</v>
      </c>
      <c r="Q257" s="382">
        <f t="shared" si="151"/>
        <v>34.313689135244061</v>
      </c>
      <c r="R257" s="383"/>
    </row>
    <row r="258" spans="1:18" ht="15" x14ac:dyDescent="0.25">
      <c r="A258" s="85" t="s">
        <v>49</v>
      </c>
      <c r="B258" s="215">
        <v>65.84</v>
      </c>
      <c r="C258" s="215">
        <v>58.87</v>
      </c>
      <c r="D258" s="215">
        <v>78</v>
      </c>
      <c r="E258" s="238">
        <f t="shared" si="144"/>
        <v>0.32495328690334646</v>
      </c>
      <c r="F258" s="238">
        <f t="shared" si="145"/>
        <v>0.18469015795868771</v>
      </c>
      <c r="G258" s="227">
        <f t="shared" si="148"/>
        <v>19.130000000000003</v>
      </c>
      <c r="H258" s="382">
        <f t="shared" si="149"/>
        <v>12.159999999999997</v>
      </c>
      <c r="I258" s="383"/>
      <c r="J258" s="166"/>
      <c r="K258" s="215">
        <v>64.952804620743393</v>
      </c>
      <c r="L258" s="215">
        <v>58.994359969542423</v>
      </c>
      <c r="M258" s="215">
        <v>77.651477594610085</v>
      </c>
      <c r="N258" s="238">
        <f t="shared" si="146"/>
        <v>0.3162525643925953</v>
      </c>
      <c r="O258" s="238">
        <f t="shared" si="147"/>
        <v>0.19550615324486276</v>
      </c>
      <c r="P258" s="227">
        <f t="shared" si="150"/>
        <v>18.657117625067663</v>
      </c>
      <c r="Q258" s="382">
        <f t="shared" si="151"/>
        <v>12.698672973866692</v>
      </c>
      <c r="R258" s="383"/>
    </row>
    <row r="259" spans="1:18" ht="15" x14ac:dyDescent="0.25">
      <c r="A259" s="85" t="s">
        <v>50</v>
      </c>
      <c r="B259" s="215">
        <v>88.7</v>
      </c>
      <c r="C259" s="215">
        <v>77.47</v>
      </c>
      <c r="D259" s="215">
        <v>93.97</v>
      </c>
      <c r="E259" s="238">
        <f t="shared" si="144"/>
        <v>0.21298567187298301</v>
      </c>
      <c r="F259" s="238">
        <f t="shared" si="145"/>
        <v>5.9413754227733984E-2</v>
      </c>
      <c r="G259" s="227">
        <f t="shared" si="148"/>
        <v>16.5</v>
      </c>
      <c r="H259" s="382">
        <f t="shared" si="149"/>
        <v>5.269999999999996</v>
      </c>
      <c r="I259" s="383"/>
      <c r="J259" s="166"/>
      <c r="K259" s="215">
        <v>84.570811843004847</v>
      </c>
      <c r="L259" s="215">
        <v>79.674837064959704</v>
      </c>
      <c r="M259" s="215">
        <v>92.388557572071193</v>
      </c>
      <c r="N259" s="238">
        <f t="shared" si="146"/>
        <v>0.15957008480288271</v>
      </c>
      <c r="O259" s="238">
        <f t="shared" si="147"/>
        <v>9.2440235096465928E-2</v>
      </c>
      <c r="P259" s="227">
        <f t="shared" si="150"/>
        <v>12.713720507111489</v>
      </c>
      <c r="Q259" s="382">
        <f t="shared" si="151"/>
        <v>7.8177457290663455</v>
      </c>
      <c r="R259" s="383"/>
    </row>
    <row r="260" spans="1:18" ht="15" x14ac:dyDescent="0.25">
      <c r="A260" s="85" t="s">
        <v>51</v>
      </c>
      <c r="B260" s="215">
        <v>104.89</v>
      </c>
      <c r="C260" s="215">
        <v>73.34</v>
      </c>
      <c r="D260" s="215">
        <v>109.54</v>
      </c>
      <c r="E260" s="238">
        <f t="shared" si="144"/>
        <v>0.49359149168257432</v>
      </c>
      <c r="F260" s="238">
        <f t="shared" si="145"/>
        <v>4.4332157498331748E-2</v>
      </c>
      <c r="G260" s="227">
        <f t="shared" si="148"/>
        <v>36.200000000000003</v>
      </c>
      <c r="H260" s="382">
        <f t="shared" si="149"/>
        <v>4.6500000000000057</v>
      </c>
      <c r="I260" s="383"/>
      <c r="J260" s="166"/>
      <c r="K260" s="215">
        <v>103.57602383097773</v>
      </c>
      <c r="L260" s="215">
        <v>84.594845157910441</v>
      </c>
      <c r="M260" s="215">
        <v>109.50289224983422</v>
      </c>
      <c r="N260" s="238">
        <f t="shared" si="146"/>
        <v>0.29443930118234429</v>
      </c>
      <c r="O260" s="238">
        <f t="shared" si="147"/>
        <v>5.722239761325798E-2</v>
      </c>
      <c r="P260" s="227">
        <f t="shared" si="150"/>
        <v>24.908047091923777</v>
      </c>
      <c r="Q260" s="390">
        <f t="shared" si="151"/>
        <v>5.9268684188564862</v>
      </c>
      <c r="R260" s="391"/>
    </row>
    <row r="261" spans="1:18" ht="15" x14ac:dyDescent="0.25">
      <c r="A261" s="85" t="s">
        <v>52</v>
      </c>
      <c r="B261" s="215">
        <v>162.29</v>
      </c>
      <c r="C261" s="215">
        <v>152.04</v>
      </c>
      <c r="D261" s="215">
        <v>193.53</v>
      </c>
      <c r="E261" s="238">
        <f t="shared" si="144"/>
        <v>0.27288871349644839</v>
      </c>
      <c r="F261" s="238">
        <f t="shared" si="145"/>
        <v>0.19249491650748674</v>
      </c>
      <c r="G261" s="227">
        <f t="shared" si="148"/>
        <v>41.490000000000009</v>
      </c>
      <c r="H261" s="382">
        <f t="shared" si="149"/>
        <v>31.240000000000009</v>
      </c>
      <c r="I261" s="383"/>
      <c r="J261" s="166"/>
      <c r="K261" s="215">
        <v>162.46732979188246</v>
      </c>
      <c r="L261" s="215">
        <v>157.2614275062293</v>
      </c>
      <c r="M261" s="215">
        <v>167.63678421516943</v>
      </c>
      <c r="N261" s="238">
        <f t="shared" si="146"/>
        <v>6.5975216386288782E-2</v>
      </c>
      <c r="O261" s="238">
        <f t="shared" si="147"/>
        <v>3.1818424232791465E-2</v>
      </c>
      <c r="P261" s="227">
        <f t="shared" si="150"/>
        <v>10.375356708940132</v>
      </c>
      <c r="Q261" s="382">
        <f t="shared" si="151"/>
        <v>5.1694544232869646</v>
      </c>
      <c r="R261" s="383"/>
    </row>
    <row r="262" spans="1:18" ht="15" x14ac:dyDescent="0.25">
      <c r="A262" s="85" t="s">
        <v>73</v>
      </c>
      <c r="B262" s="228">
        <v>54.02</v>
      </c>
      <c r="C262" s="228">
        <v>80.14</v>
      </c>
      <c r="D262" s="228">
        <v>68.989999999999995</v>
      </c>
      <c r="E262" s="238">
        <f t="shared" si="144"/>
        <v>-0.1391315198402796</v>
      </c>
      <c r="F262" s="238">
        <f t="shared" si="145"/>
        <v>0.27711958533876335</v>
      </c>
      <c r="G262" s="227">
        <f t="shared" si="148"/>
        <v>-11.150000000000006</v>
      </c>
      <c r="H262" s="382">
        <f t="shared" si="149"/>
        <v>14.969999999999992</v>
      </c>
      <c r="I262" s="383"/>
      <c r="J262" s="166"/>
      <c r="K262" s="228">
        <v>53.74594400443722</v>
      </c>
      <c r="L262" s="228">
        <v>83.377005194947884</v>
      </c>
      <c r="M262" s="228">
        <v>69.276224605892551</v>
      </c>
      <c r="N262" s="238">
        <f t="shared" si="146"/>
        <v>-0.16912073725945909</v>
      </c>
      <c r="O262" s="238">
        <f t="shared" si="147"/>
        <v>0.28895725787555548</v>
      </c>
      <c r="P262" s="227">
        <f t="shared" si="150"/>
        <v>-14.100780589055333</v>
      </c>
      <c r="Q262" s="382">
        <f t="shared" si="151"/>
        <v>15.530280601455331</v>
      </c>
      <c r="R262" s="383"/>
    </row>
    <row r="263" spans="1:18" ht="15" x14ac:dyDescent="0.25">
      <c r="A263" s="366" t="s">
        <v>17</v>
      </c>
      <c r="B263" s="367"/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67"/>
      <c r="R263" s="368"/>
    </row>
    <row r="264" spans="1:18" ht="21" x14ac:dyDescent="0.35">
      <c r="A264" s="379" t="s">
        <v>74</v>
      </c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  <c r="M264" s="379"/>
      <c r="N264" s="379"/>
      <c r="O264" s="379"/>
      <c r="P264" s="379"/>
      <c r="Q264" s="379"/>
      <c r="R264" s="379"/>
    </row>
    <row r="265" spans="1:18" ht="15" x14ac:dyDescent="0.25">
      <c r="A265" s="55"/>
      <c r="B265" s="321" t="s">
        <v>110</v>
      </c>
      <c r="C265" s="322"/>
      <c r="D265" s="322"/>
      <c r="E265" s="322"/>
      <c r="F265" s="322"/>
      <c r="G265" s="322"/>
      <c r="H265" s="322"/>
      <c r="I265" s="323"/>
      <c r="J265" s="165"/>
      <c r="K265" s="321" t="str">
        <f>CONCATENATE("acumulado ",B265)</f>
        <v>acumulado febrero</v>
      </c>
      <c r="L265" s="322"/>
      <c r="M265" s="322"/>
      <c r="N265" s="322"/>
      <c r="O265" s="322"/>
      <c r="P265" s="322"/>
      <c r="Q265" s="322"/>
      <c r="R265" s="323"/>
    </row>
    <row r="266" spans="1:18" ht="15" x14ac:dyDescent="0.25">
      <c r="A266" s="3"/>
      <c r="B266" s="4">
        <v>2019</v>
      </c>
      <c r="C266" s="4">
        <v>2021</v>
      </c>
      <c r="D266" s="231">
        <v>2022</v>
      </c>
      <c r="E266" s="4" t="s">
        <v>4</v>
      </c>
      <c r="F266" s="4" t="s">
        <v>5</v>
      </c>
      <c r="G266" s="4" t="s">
        <v>6</v>
      </c>
      <c r="H266" s="309" t="s">
        <v>7</v>
      </c>
      <c r="I266" s="310"/>
      <c r="J266" s="166"/>
      <c r="K266" s="4">
        <v>2019</v>
      </c>
      <c r="L266" s="4">
        <v>2021</v>
      </c>
      <c r="M266" s="231">
        <v>2022</v>
      </c>
      <c r="N266" s="4" t="s">
        <v>4</v>
      </c>
      <c r="O266" s="4" t="s">
        <v>5</v>
      </c>
      <c r="P266" s="4" t="s">
        <v>6</v>
      </c>
      <c r="Q266" s="309" t="s">
        <v>7</v>
      </c>
      <c r="R266" s="310"/>
    </row>
    <row r="267" spans="1:18" ht="15" x14ac:dyDescent="0.25">
      <c r="A267" s="167" t="s">
        <v>8</v>
      </c>
      <c r="B267" s="204">
        <v>81.98</v>
      </c>
      <c r="C267" s="204">
        <v>21.69</v>
      </c>
      <c r="D267" s="204">
        <v>81.88</v>
      </c>
      <c r="E267" s="205">
        <f t="shared" ref="E267:E278" si="152">D267/C267-1</f>
        <v>2.7750115260488699</v>
      </c>
      <c r="F267" s="205">
        <f t="shared" ref="F267:F278" si="153">D267/B267-1</f>
        <v>-1.2198097096853822E-3</v>
      </c>
      <c r="G267" s="239">
        <f>D267-C267</f>
        <v>60.19</v>
      </c>
      <c r="H267" s="372">
        <f>D267-B267</f>
        <v>-0.10000000000000853</v>
      </c>
      <c r="I267" s="373"/>
      <c r="J267" s="207"/>
      <c r="K267" s="204">
        <v>81.575375073976616</v>
      </c>
      <c r="L267" s="204">
        <v>18.462340641567451</v>
      </c>
      <c r="M267" s="204">
        <v>73.087706577330749</v>
      </c>
      <c r="N267" s="205">
        <f t="shared" ref="N267:N278" si="154">M267/L267-1</f>
        <v>2.9587454265021953</v>
      </c>
      <c r="O267" s="205">
        <f t="shared" ref="O267:O278" si="155">M267/K267-1</f>
        <v>-0.10404694417829918</v>
      </c>
      <c r="P267" s="239">
        <f>M267-L267</f>
        <v>54.625365935763298</v>
      </c>
      <c r="Q267" s="372">
        <f>M267-K267</f>
        <v>-8.4876684966458669</v>
      </c>
      <c r="R267" s="373"/>
    </row>
    <row r="268" spans="1:18" ht="15" x14ac:dyDescent="0.25">
      <c r="A268" s="171" t="s">
        <v>9</v>
      </c>
      <c r="B268" s="208">
        <v>89.48</v>
      </c>
      <c r="C268" s="208">
        <v>25.78</v>
      </c>
      <c r="D268" s="208">
        <v>88.28</v>
      </c>
      <c r="E268" s="209">
        <f t="shared" si="152"/>
        <v>2.4243599689681923</v>
      </c>
      <c r="F268" s="209">
        <f t="shared" si="153"/>
        <v>-1.341081805990163E-2</v>
      </c>
      <c r="G268" s="240">
        <f t="shared" ref="G268:G278" si="156">D268-C268</f>
        <v>62.5</v>
      </c>
      <c r="H268" s="388">
        <f t="shared" ref="H268:H278" si="157">D268-B268</f>
        <v>-1.2000000000000028</v>
      </c>
      <c r="I268" s="389"/>
      <c r="J268" s="211"/>
      <c r="K268" s="208">
        <v>88.965016316560664</v>
      </c>
      <c r="L268" s="208">
        <v>21.797078117021147</v>
      </c>
      <c r="M268" s="208">
        <v>77.824786040980683</v>
      </c>
      <c r="N268" s="209">
        <f t="shared" si="154"/>
        <v>2.570422862328873</v>
      </c>
      <c r="O268" s="209">
        <f t="shared" si="155"/>
        <v>-0.12522034769195278</v>
      </c>
      <c r="P268" s="240">
        <f t="shared" ref="P268:P278" si="158">M268-L268</f>
        <v>56.027707923959539</v>
      </c>
      <c r="Q268" s="388">
        <f t="shared" ref="Q268:Q278" si="159">M268-K268</f>
        <v>-11.140230275579981</v>
      </c>
      <c r="R268" s="389"/>
    </row>
    <row r="269" spans="1:18" ht="15" x14ac:dyDescent="0.25">
      <c r="A269" s="25" t="s">
        <v>65</v>
      </c>
      <c r="B269" s="212">
        <v>144.02000000000001</v>
      </c>
      <c r="C269" s="212">
        <v>42.05</v>
      </c>
      <c r="D269" s="212">
        <v>157.49</v>
      </c>
      <c r="E269" s="238">
        <f t="shared" si="152"/>
        <v>2.7453032104637343</v>
      </c>
      <c r="F269" s="238">
        <f t="shared" si="153"/>
        <v>9.3528676572698144E-2</v>
      </c>
      <c r="G269" s="241">
        <f t="shared" si="156"/>
        <v>115.44000000000001</v>
      </c>
      <c r="H269" s="380">
        <f t="shared" si="157"/>
        <v>13.469999999999999</v>
      </c>
      <c r="I269" s="381"/>
      <c r="J269" s="166"/>
      <c r="K269" s="212">
        <v>140.67307450680568</v>
      </c>
      <c r="L269" s="212">
        <v>37.364653883342562</v>
      </c>
      <c r="M269" s="212">
        <v>134.40060684334469</v>
      </c>
      <c r="N269" s="238">
        <f t="shared" si="154"/>
        <v>2.5969985768625432</v>
      </c>
      <c r="O269" s="238">
        <f t="shared" si="155"/>
        <v>-4.4588971169159497E-2</v>
      </c>
      <c r="P269" s="227">
        <f t="shared" si="158"/>
        <v>97.035952960002135</v>
      </c>
      <c r="Q269" s="382">
        <f t="shared" si="159"/>
        <v>-6.2724676634609864</v>
      </c>
      <c r="R269" s="383"/>
    </row>
    <row r="270" spans="1:18" ht="15" x14ac:dyDescent="0.25">
      <c r="A270" s="25" t="s">
        <v>66</v>
      </c>
      <c r="B270" s="215">
        <v>85.01</v>
      </c>
      <c r="C270" s="215">
        <v>22.97</v>
      </c>
      <c r="D270" s="215">
        <v>76.16</v>
      </c>
      <c r="E270" s="238">
        <f t="shared" si="152"/>
        <v>2.3156290814105356</v>
      </c>
      <c r="F270" s="238">
        <f t="shared" si="153"/>
        <v>-0.10410539936478069</v>
      </c>
      <c r="G270" s="241">
        <f t="shared" si="156"/>
        <v>53.19</v>
      </c>
      <c r="H270" s="380">
        <f t="shared" si="157"/>
        <v>-8.8500000000000085</v>
      </c>
      <c r="I270" s="381"/>
      <c r="J270" s="166"/>
      <c r="K270" s="215">
        <v>85.299023907127847</v>
      </c>
      <c r="L270" s="215">
        <v>18.480965236180829</v>
      </c>
      <c r="M270" s="215">
        <v>67.89006170866719</v>
      </c>
      <c r="N270" s="238">
        <f t="shared" si="154"/>
        <v>2.6735127652183692</v>
      </c>
      <c r="O270" s="238">
        <f t="shared" si="155"/>
        <v>-0.20409333426154141</v>
      </c>
      <c r="P270" s="227">
        <f t="shared" si="158"/>
        <v>49.409096472486361</v>
      </c>
      <c r="Q270" s="382">
        <f t="shared" si="159"/>
        <v>-17.408962198460657</v>
      </c>
      <c r="R270" s="383"/>
    </row>
    <row r="271" spans="1:18" ht="15" x14ac:dyDescent="0.25">
      <c r="A271" s="25" t="s">
        <v>67</v>
      </c>
      <c r="B271" s="215">
        <v>58.24</v>
      </c>
      <c r="C271" s="215">
        <v>13.45</v>
      </c>
      <c r="D271" s="215">
        <v>51.36</v>
      </c>
      <c r="E271" s="238">
        <f t="shared" si="152"/>
        <v>2.8185873605947958</v>
      </c>
      <c r="F271" s="238">
        <f t="shared" si="153"/>
        <v>-0.11813186813186816</v>
      </c>
      <c r="G271" s="241">
        <f t="shared" si="156"/>
        <v>37.909999999999997</v>
      </c>
      <c r="H271" s="380">
        <f t="shared" si="157"/>
        <v>-6.8800000000000026</v>
      </c>
      <c r="I271" s="381"/>
      <c r="J271" s="166"/>
      <c r="K271" s="215">
        <v>58.282033554039074</v>
      </c>
      <c r="L271" s="215">
        <v>12.205896332901142</v>
      </c>
      <c r="M271" s="215">
        <v>45.5458976721036</v>
      </c>
      <c r="N271" s="238">
        <f t="shared" si="154"/>
        <v>2.7314668607608996</v>
      </c>
      <c r="O271" s="238">
        <f t="shared" si="155"/>
        <v>-0.21852593510016316</v>
      </c>
      <c r="P271" s="227">
        <f t="shared" si="158"/>
        <v>33.340001339202459</v>
      </c>
      <c r="Q271" s="382">
        <f t="shared" si="159"/>
        <v>-12.736135881935475</v>
      </c>
      <c r="R271" s="383"/>
    </row>
    <row r="272" spans="1:18" ht="15" x14ac:dyDescent="0.25">
      <c r="A272" s="25" t="s">
        <v>68</v>
      </c>
      <c r="B272" s="215">
        <v>52.09</v>
      </c>
      <c r="C272" s="215">
        <v>92.82</v>
      </c>
      <c r="D272" s="215">
        <v>63.39</v>
      </c>
      <c r="E272" s="238">
        <f t="shared" si="152"/>
        <v>-0.31706528765352293</v>
      </c>
      <c r="F272" s="238">
        <f t="shared" si="153"/>
        <v>0.21693223267421757</v>
      </c>
      <c r="G272" s="241">
        <f t="shared" si="156"/>
        <v>-29.429999999999993</v>
      </c>
      <c r="H272" s="380">
        <f t="shared" si="157"/>
        <v>11.299999999999997</v>
      </c>
      <c r="I272" s="381"/>
      <c r="J272" s="166"/>
      <c r="K272" s="215">
        <v>47.818331885449595</v>
      </c>
      <c r="L272" s="215">
        <v>82.432398377673294</v>
      </c>
      <c r="M272" s="215">
        <v>49.101852877720809</v>
      </c>
      <c r="N272" s="238">
        <f t="shared" si="154"/>
        <v>-0.40433793212281466</v>
      </c>
      <c r="O272" s="238">
        <f t="shared" si="155"/>
        <v>2.6841609517996856E-2</v>
      </c>
      <c r="P272" s="227">
        <f t="shared" si="158"/>
        <v>-33.330545499952485</v>
      </c>
      <c r="Q272" s="382">
        <f t="shared" si="159"/>
        <v>1.2835209922712139</v>
      </c>
      <c r="R272" s="383"/>
    </row>
    <row r="273" spans="1:18" ht="15" x14ac:dyDescent="0.25">
      <c r="A273" s="25" t="s">
        <v>69</v>
      </c>
      <c r="B273" s="220">
        <v>33.71</v>
      </c>
      <c r="C273" s="220">
        <v>25.09</v>
      </c>
      <c r="D273" s="220">
        <v>41.36</v>
      </c>
      <c r="E273" s="238">
        <f t="shared" si="152"/>
        <v>0.64846552411319247</v>
      </c>
      <c r="F273" s="238">
        <f t="shared" si="153"/>
        <v>0.22693562741026407</v>
      </c>
      <c r="G273" s="241">
        <f t="shared" si="156"/>
        <v>16.27</v>
      </c>
      <c r="H273" s="380">
        <f t="shared" si="157"/>
        <v>7.6499999999999986</v>
      </c>
      <c r="I273" s="381"/>
      <c r="J273" s="166"/>
      <c r="K273" s="220">
        <v>33.767795641342374</v>
      </c>
      <c r="L273" s="220">
        <v>21.059332977213426</v>
      </c>
      <c r="M273" s="220">
        <v>38.31019851787444</v>
      </c>
      <c r="N273" s="238">
        <f t="shared" si="154"/>
        <v>0.81915536258089272</v>
      </c>
      <c r="O273" s="238">
        <f t="shared" si="155"/>
        <v>0.13451878602850642</v>
      </c>
      <c r="P273" s="227">
        <f t="shared" si="158"/>
        <v>17.250865540661014</v>
      </c>
      <c r="Q273" s="382">
        <f t="shared" si="159"/>
        <v>4.5424028765320656</v>
      </c>
      <c r="R273" s="383"/>
    </row>
    <row r="274" spans="1:18" ht="15" x14ac:dyDescent="0.25">
      <c r="A274" s="171" t="s">
        <v>15</v>
      </c>
      <c r="B274" s="208">
        <v>61.01</v>
      </c>
      <c r="C274" s="208">
        <v>12.91</v>
      </c>
      <c r="D274" s="208">
        <v>57.76</v>
      </c>
      <c r="E274" s="209">
        <f t="shared" si="152"/>
        <v>3.4740511231603408</v>
      </c>
      <c r="F274" s="209">
        <f t="shared" si="153"/>
        <v>-5.3269955744959852E-2</v>
      </c>
      <c r="G274" s="240">
        <f t="shared" si="156"/>
        <v>44.849999999999994</v>
      </c>
      <c r="H274" s="388">
        <f t="shared" si="157"/>
        <v>-3.25</v>
      </c>
      <c r="I274" s="389"/>
      <c r="J274" s="211"/>
      <c r="K274" s="208">
        <v>60.9206808523031</v>
      </c>
      <c r="L274" s="208">
        <v>10.696153008921081</v>
      </c>
      <c r="M274" s="208">
        <v>54.971058663428359</v>
      </c>
      <c r="N274" s="209">
        <f t="shared" si="154"/>
        <v>4.1393298709900632</v>
      </c>
      <c r="O274" s="209">
        <f t="shared" si="155"/>
        <v>-9.7661780952499222E-2</v>
      </c>
      <c r="P274" s="240">
        <f t="shared" si="158"/>
        <v>44.274905654507279</v>
      </c>
      <c r="Q274" s="388">
        <f t="shared" si="159"/>
        <v>-5.9496221888747414</v>
      </c>
      <c r="R274" s="389"/>
    </row>
    <row r="275" spans="1:18" ht="15" x14ac:dyDescent="0.25">
      <c r="A275" s="24" t="s">
        <v>16</v>
      </c>
      <c r="B275" s="223">
        <v>100.49</v>
      </c>
      <c r="C275" s="223">
        <v>21.91</v>
      </c>
      <c r="D275" s="223">
        <v>83.18</v>
      </c>
      <c r="E275" s="238">
        <f t="shared" si="152"/>
        <v>2.7964399817434966</v>
      </c>
      <c r="F275" s="238">
        <f t="shared" si="153"/>
        <v>-0.17225594586526016</v>
      </c>
      <c r="G275" s="241">
        <f t="shared" si="156"/>
        <v>61.27000000000001</v>
      </c>
      <c r="H275" s="380">
        <f t="shared" si="157"/>
        <v>-17.309999999999988</v>
      </c>
      <c r="I275" s="381"/>
      <c r="J275" s="166"/>
      <c r="K275" s="223">
        <v>94.358052455792972</v>
      </c>
      <c r="L275" s="223">
        <v>16.272155893319006</v>
      </c>
      <c r="M275" s="223">
        <v>82.818249118334904</v>
      </c>
      <c r="N275" s="238">
        <f t="shared" si="154"/>
        <v>4.0895683191148802</v>
      </c>
      <c r="O275" s="238">
        <f t="shared" si="155"/>
        <v>-0.1222980237204927</v>
      </c>
      <c r="P275" s="227">
        <f t="shared" si="158"/>
        <v>66.546093225015895</v>
      </c>
      <c r="Q275" s="382">
        <f t="shared" si="159"/>
        <v>-11.539803337458068</v>
      </c>
      <c r="R275" s="383"/>
    </row>
    <row r="276" spans="1:18" ht="15" x14ac:dyDescent="0.25">
      <c r="A276" s="25" t="s">
        <v>12</v>
      </c>
      <c r="B276" s="215">
        <v>66.91</v>
      </c>
      <c r="C276" s="215">
        <v>14.05</v>
      </c>
      <c r="D276" s="215">
        <v>60.58</v>
      </c>
      <c r="E276" s="238">
        <f t="shared" si="152"/>
        <v>3.3117437722419929</v>
      </c>
      <c r="F276" s="238">
        <f t="shared" si="153"/>
        <v>-9.4604692871020801E-2</v>
      </c>
      <c r="G276" s="241">
        <f t="shared" si="156"/>
        <v>46.53</v>
      </c>
      <c r="H276" s="380">
        <f t="shared" si="157"/>
        <v>-6.3299999999999983</v>
      </c>
      <c r="I276" s="381"/>
      <c r="J276" s="166"/>
      <c r="K276" s="215">
        <v>66.163943134511513</v>
      </c>
      <c r="L276" s="215">
        <v>11.865590372031296</v>
      </c>
      <c r="M276" s="215">
        <v>57.750745362923972</v>
      </c>
      <c r="N276" s="238">
        <f t="shared" si="154"/>
        <v>3.8670772841652967</v>
      </c>
      <c r="O276" s="238">
        <f t="shared" si="155"/>
        <v>-0.12715683759179053</v>
      </c>
      <c r="P276" s="227">
        <f t="shared" si="158"/>
        <v>45.885154990892673</v>
      </c>
      <c r="Q276" s="382">
        <f t="shared" si="159"/>
        <v>-8.4131977715875408</v>
      </c>
      <c r="R276" s="383"/>
    </row>
    <row r="277" spans="1:18" ht="15" x14ac:dyDescent="0.25">
      <c r="A277" s="25" t="s">
        <v>13</v>
      </c>
      <c r="B277" s="215">
        <v>43.28</v>
      </c>
      <c r="C277" s="215">
        <v>5.94</v>
      </c>
      <c r="D277" s="215">
        <v>38.5</v>
      </c>
      <c r="E277" s="238">
        <f t="shared" si="152"/>
        <v>5.481481481481481</v>
      </c>
      <c r="F277" s="238">
        <f t="shared" si="153"/>
        <v>-0.11044362292051757</v>
      </c>
      <c r="G277" s="241">
        <f t="shared" si="156"/>
        <v>32.56</v>
      </c>
      <c r="H277" s="380">
        <f t="shared" si="157"/>
        <v>-4.7800000000000011</v>
      </c>
      <c r="I277" s="381"/>
      <c r="J277" s="166"/>
      <c r="K277" s="215">
        <v>43.884199559188929</v>
      </c>
      <c r="L277" s="215">
        <v>6.1084791154296587</v>
      </c>
      <c r="M277" s="215">
        <v>35.98850176443576</v>
      </c>
      <c r="N277" s="238">
        <f t="shared" si="154"/>
        <v>4.8915650007758762</v>
      </c>
      <c r="O277" s="238">
        <f t="shared" si="155"/>
        <v>-0.17992119883840707</v>
      </c>
      <c r="P277" s="227">
        <f t="shared" si="158"/>
        <v>29.880022649006101</v>
      </c>
      <c r="Q277" s="382">
        <f t="shared" si="159"/>
        <v>-7.8956977947531684</v>
      </c>
      <c r="R277" s="383"/>
    </row>
    <row r="278" spans="1:18" s="246" customFormat="1" ht="15" x14ac:dyDescent="0.25">
      <c r="A278" s="26" t="s">
        <v>14</v>
      </c>
      <c r="B278" s="228">
        <v>59.26</v>
      </c>
      <c r="C278" s="228">
        <v>15.36</v>
      </c>
      <c r="D278" s="228">
        <v>71.81</v>
      </c>
      <c r="E278" s="242">
        <f t="shared" si="152"/>
        <v>3.6751302083333339</v>
      </c>
      <c r="F278" s="242">
        <f t="shared" si="153"/>
        <v>0.21177860276746552</v>
      </c>
      <c r="G278" s="243">
        <f t="shared" si="156"/>
        <v>56.45</v>
      </c>
      <c r="H278" s="384">
        <f t="shared" si="157"/>
        <v>12.550000000000004</v>
      </c>
      <c r="I278" s="385"/>
      <c r="J278" s="244"/>
      <c r="K278" s="228">
        <v>62.980223838107115</v>
      </c>
      <c r="L278" s="228">
        <v>10.132117230101185</v>
      </c>
      <c r="M278" s="228">
        <v>69.193445977331123</v>
      </c>
      <c r="N278" s="242">
        <f t="shared" si="154"/>
        <v>5.829120153857529</v>
      </c>
      <c r="O278" s="242">
        <f t="shared" si="155"/>
        <v>9.8653541708510151E-2</v>
      </c>
      <c r="P278" s="245">
        <f t="shared" si="158"/>
        <v>59.061328747229936</v>
      </c>
      <c r="Q278" s="386">
        <f t="shared" si="159"/>
        <v>6.2132221392240083</v>
      </c>
      <c r="R278" s="387"/>
    </row>
    <row r="279" spans="1:18" ht="15" x14ac:dyDescent="0.25">
      <c r="A279" s="376" t="s">
        <v>17</v>
      </c>
      <c r="B279" s="377"/>
      <c r="C279" s="377"/>
      <c r="D279" s="377"/>
      <c r="E279" s="377"/>
      <c r="F279" s="377"/>
      <c r="G279" s="377"/>
      <c r="H279" s="377"/>
      <c r="I279" s="377"/>
      <c r="J279" s="377"/>
      <c r="K279" s="377"/>
      <c r="L279" s="377"/>
      <c r="M279" s="377"/>
      <c r="N279" s="377"/>
      <c r="O279" s="377"/>
      <c r="P279" s="377"/>
      <c r="Q279" s="377"/>
      <c r="R279" s="378"/>
    </row>
    <row r="280" spans="1:18" ht="21" x14ac:dyDescent="0.35">
      <c r="A280" s="379" t="s">
        <v>75</v>
      </c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</row>
    <row r="281" spans="1:18" ht="15" x14ac:dyDescent="0.25">
      <c r="A281" s="55"/>
      <c r="B281" s="321" t="s">
        <v>110</v>
      </c>
      <c r="C281" s="322"/>
      <c r="D281" s="322"/>
      <c r="E281" s="322"/>
      <c r="F281" s="322"/>
      <c r="G281" s="322"/>
      <c r="H281" s="322"/>
      <c r="I281" s="323"/>
      <c r="J281" s="165"/>
      <c r="K281" s="321" t="str">
        <f>CONCATENATE("acumulado ",B281)</f>
        <v>acumulado febrero</v>
      </c>
      <c r="L281" s="322"/>
      <c r="M281" s="322"/>
      <c r="N281" s="322"/>
      <c r="O281" s="322"/>
      <c r="P281" s="322"/>
      <c r="Q281" s="322"/>
      <c r="R281" s="323"/>
    </row>
    <row r="282" spans="1:18" ht="15" x14ac:dyDescent="0.25">
      <c r="A282" s="3"/>
      <c r="B282" s="4">
        <v>2019</v>
      </c>
      <c r="C282" s="4">
        <v>2021</v>
      </c>
      <c r="D282" s="231">
        <v>2022</v>
      </c>
      <c r="E282" s="4" t="s">
        <v>4</v>
      </c>
      <c r="F282" s="4" t="s">
        <v>5</v>
      </c>
      <c r="G282" s="4" t="s">
        <v>6</v>
      </c>
      <c r="H282" s="309" t="s">
        <v>7</v>
      </c>
      <c r="I282" s="310"/>
      <c r="J282" s="166"/>
      <c r="K282" s="4">
        <v>2019</v>
      </c>
      <c r="L282" s="4">
        <v>2021</v>
      </c>
      <c r="M282" s="231">
        <v>2022</v>
      </c>
      <c r="N282" s="4" t="s">
        <v>4</v>
      </c>
      <c r="O282" s="4" t="s">
        <v>5</v>
      </c>
      <c r="P282" s="4" t="s">
        <v>6</v>
      </c>
      <c r="Q282" s="309" t="s">
        <v>7</v>
      </c>
      <c r="R282" s="310"/>
    </row>
    <row r="283" spans="1:18" ht="15" x14ac:dyDescent="0.25">
      <c r="A283" s="167" t="s">
        <v>43</v>
      </c>
      <c r="B283" s="204">
        <v>81.98</v>
      </c>
      <c r="C283" s="204">
        <v>21.69</v>
      </c>
      <c r="D283" s="204">
        <v>81.88</v>
      </c>
      <c r="E283" s="232">
        <f t="shared" ref="E283:E293" si="160">D283/C283-1</f>
        <v>2.7750115260488699</v>
      </c>
      <c r="F283" s="232">
        <f t="shared" ref="F283:F293" si="161">D283/B283-1</f>
        <v>-1.2198097096853822E-3</v>
      </c>
      <c r="G283" s="239">
        <f>D283-C283</f>
        <v>60.19</v>
      </c>
      <c r="H283" s="372">
        <f>D283-B283</f>
        <v>-0.10000000000000853</v>
      </c>
      <c r="I283" s="373"/>
      <c r="J283" s="207"/>
      <c r="K283" s="204">
        <v>81.575375073976616</v>
      </c>
      <c r="L283" s="204">
        <v>18.462340641567451</v>
      </c>
      <c r="M283" s="204">
        <v>73.087706577330749</v>
      </c>
      <c r="N283" s="232">
        <f t="shared" ref="N283:N293" si="162">M283/L283-1</f>
        <v>2.9587454265021953</v>
      </c>
      <c r="O283" s="232">
        <f t="shared" ref="O283:O293" si="163">M283/K283-1</f>
        <v>-0.10404694417829918</v>
      </c>
      <c r="P283" s="239">
        <f>M283-L283</f>
        <v>54.625365935763298</v>
      </c>
      <c r="Q283" s="372">
        <f>M283-K283</f>
        <v>-8.4876684966458669</v>
      </c>
      <c r="R283" s="373"/>
    </row>
    <row r="284" spans="1:18" ht="15" x14ac:dyDescent="0.25">
      <c r="A284" s="82" t="s">
        <v>44</v>
      </c>
      <c r="B284" s="234">
        <v>103.01</v>
      </c>
      <c r="C284" s="234">
        <v>34.17</v>
      </c>
      <c r="D284" s="234">
        <v>110.27</v>
      </c>
      <c r="E284" s="247">
        <f t="shared" si="160"/>
        <v>2.2270997951419371</v>
      </c>
      <c r="F284" s="247">
        <f t="shared" si="161"/>
        <v>7.0478594311231824E-2</v>
      </c>
      <c r="G284" s="248">
        <f t="shared" ref="G284:G293" si="164">D284-C284</f>
        <v>76.099999999999994</v>
      </c>
      <c r="H284" s="374">
        <f t="shared" ref="H284:H293" si="165">D284-B284</f>
        <v>7.2599999999999909</v>
      </c>
      <c r="I284" s="375"/>
      <c r="J284" s="166"/>
      <c r="K284" s="234">
        <v>103.10457631929276</v>
      </c>
      <c r="L284" s="234">
        <v>27.440638922364815</v>
      </c>
      <c r="M284" s="234">
        <v>98.586857706960444</v>
      </c>
      <c r="N284" s="247">
        <f>M284/L284-1</f>
        <v>2.592731859702059</v>
      </c>
      <c r="O284" s="247">
        <f t="shared" si="163"/>
        <v>-4.3816858316180984E-2</v>
      </c>
      <c r="P284" s="248">
        <f t="shared" ref="P284:P293" si="166">M284-L284</f>
        <v>71.146218784595632</v>
      </c>
      <c r="Q284" s="374">
        <f t="shared" ref="Q284:Q293" si="167">M284-K284</f>
        <v>-4.5177186123323168</v>
      </c>
      <c r="R284" s="375"/>
    </row>
    <row r="285" spans="1:18" ht="15" x14ac:dyDescent="0.25">
      <c r="A285" s="85" t="s">
        <v>45</v>
      </c>
      <c r="B285" s="215">
        <v>80.180000000000007</v>
      </c>
      <c r="C285" s="215">
        <v>14.03</v>
      </c>
      <c r="D285" s="215">
        <v>71.63</v>
      </c>
      <c r="E285" s="238">
        <f t="shared" si="160"/>
        <v>4.1054882394868137</v>
      </c>
      <c r="F285" s="238">
        <f t="shared" si="161"/>
        <v>-0.10663507109004755</v>
      </c>
      <c r="G285" s="249">
        <f t="shared" si="164"/>
        <v>57.599999999999994</v>
      </c>
      <c r="H285" s="364">
        <f t="shared" si="165"/>
        <v>-8.5500000000000114</v>
      </c>
      <c r="I285" s="365"/>
      <c r="J285" s="166"/>
      <c r="K285" s="215">
        <v>79.90152532323512</v>
      </c>
      <c r="L285" s="215">
        <v>10.830962079351238</v>
      </c>
      <c r="M285" s="215">
        <v>65.841190792023127</v>
      </c>
      <c r="N285" s="238">
        <f t="shared" si="162"/>
        <v>5.0789789780121675</v>
      </c>
      <c r="O285" s="238">
        <f t="shared" si="163"/>
        <v>-0.17597078997343363</v>
      </c>
      <c r="P285" s="249">
        <f t="shared" si="166"/>
        <v>55.010228712671889</v>
      </c>
      <c r="Q285" s="364">
        <f t="shared" si="167"/>
        <v>-14.060334531211993</v>
      </c>
      <c r="R285" s="365"/>
    </row>
    <row r="286" spans="1:18" ht="15" x14ac:dyDescent="0.25">
      <c r="A286" s="85" t="s">
        <v>46</v>
      </c>
      <c r="B286" s="215">
        <v>54.9</v>
      </c>
      <c r="C286" s="215">
        <v>13.86</v>
      </c>
      <c r="D286" s="215">
        <v>53.26</v>
      </c>
      <c r="E286" s="238">
        <f t="shared" si="160"/>
        <v>2.8427128427128427</v>
      </c>
      <c r="F286" s="238">
        <f t="shared" si="161"/>
        <v>-2.9872495446265912E-2</v>
      </c>
      <c r="G286" s="249">
        <f t="shared" si="164"/>
        <v>39.4</v>
      </c>
      <c r="H286" s="364">
        <f t="shared" si="165"/>
        <v>-1.6400000000000006</v>
      </c>
      <c r="I286" s="365"/>
      <c r="J286" s="166"/>
      <c r="K286" s="215">
        <v>58.777576545910136</v>
      </c>
      <c r="L286" s="215">
        <v>15.278985343804386</v>
      </c>
      <c r="M286" s="215">
        <v>55.992255037951011</v>
      </c>
      <c r="N286" s="238">
        <f t="shared" si="162"/>
        <v>2.664657945408385</v>
      </c>
      <c r="O286" s="238">
        <f t="shared" si="163"/>
        <v>-4.7387484677656966E-2</v>
      </c>
      <c r="P286" s="249">
        <f t="shared" si="166"/>
        <v>40.713269694146625</v>
      </c>
      <c r="Q286" s="364">
        <f t="shared" si="167"/>
        <v>-2.7853215079591251</v>
      </c>
      <c r="R286" s="365"/>
    </row>
    <row r="287" spans="1:18" ht="15" x14ac:dyDescent="0.25">
      <c r="A287" s="85" t="s">
        <v>47</v>
      </c>
      <c r="B287" s="215">
        <v>49.39</v>
      </c>
      <c r="C287" s="215">
        <v>8.58</v>
      </c>
      <c r="D287" s="215">
        <v>39.25</v>
      </c>
      <c r="E287" s="238">
        <f t="shared" si="160"/>
        <v>3.5745920745920747</v>
      </c>
      <c r="F287" s="238">
        <f t="shared" si="161"/>
        <v>-0.2053047175541608</v>
      </c>
      <c r="G287" s="249">
        <f t="shared" si="164"/>
        <v>30.67</v>
      </c>
      <c r="H287" s="364">
        <f t="shared" si="165"/>
        <v>-10.14</v>
      </c>
      <c r="I287" s="365"/>
      <c r="J287" s="166"/>
      <c r="K287" s="215">
        <v>48.607072213389074</v>
      </c>
      <c r="L287" s="215">
        <v>8.129008659713385</v>
      </c>
      <c r="M287" s="215">
        <v>34.708747045986314</v>
      </c>
      <c r="N287" s="238">
        <f t="shared" si="162"/>
        <v>3.2697392140814969</v>
      </c>
      <c r="O287" s="238">
        <f t="shared" si="163"/>
        <v>-0.2859321603734527</v>
      </c>
      <c r="P287" s="249">
        <f t="shared" si="166"/>
        <v>26.579738386272929</v>
      </c>
      <c r="Q287" s="364">
        <f t="shared" si="167"/>
        <v>-13.89832516740276</v>
      </c>
      <c r="R287" s="365"/>
    </row>
    <row r="288" spans="1:18" ht="15" x14ac:dyDescent="0.25">
      <c r="A288" s="85" t="s">
        <v>48</v>
      </c>
      <c r="B288" s="215">
        <v>78.59</v>
      </c>
      <c r="C288" s="215">
        <v>19.100000000000001</v>
      </c>
      <c r="D288" s="215">
        <v>96.58</v>
      </c>
      <c r="E288" s="238">
        <f t="shared" si="160"/>
        <v>4.0565445026178004</v>
      </c>
      <c r="F288" s="238">
        <f t="shared" si="161"/>
        <v>0.22890953047461493</v>
      </c>
      <c r="G288" s="249">
        <f t="shared" si="164"/>
        <v>77.47999999999999</v>
      </c>
      <c r="H288" s="364">
        <f t="shared" si="165"/>
        <v>17.989999999999995</v>
      </c>
      <c r="I288" s="365"/>
      <c r="J288" s="166"/>
      <c r="K288" s="215">
        <v>78.122353100744093</v>
      </c>
      <c r="L288" s="215">
        <v>15.271490041236387</v>
      </c>
      <c r="M288" s="215">
        <v>91.141707350527511</v>
      </c>
      <c r="N288" s="238">
        <f t="shared" si="162"/>
        <v>4.968095261459414</v>
      </c>
      <c r="O288" s="238">
        <f t="shared" si="163"/>
        <v>0.16665338066550661</v>
      </c>
      <c r="P288" s="249">
        <f t="shared" si="166"/>
        <v>75.870217309291121</v>
      </c>
      <c r="Q288" s="364">
        <f t="shared" si="167"/>
        <v>13.019354249783419</v>
      </c>
      <c r="R288" s="365"/>
    </row>
    <row r="289" spans="1:18" ht="15" x14ac:dyDescent="0.25">
      <c r="A289" s="85" t="s">
        <v>49</v>
      </c>
      <c r="B289" s="215">
        <v>54.72</v>
      </c>
      <c r="C289" s="215">
        <v>27.27</v>
      </c>
      <c r="D289" s="215">
        <v>62.38</v>
      </c>
      <c r="E289" s="238">
        <f t="shared" si="160"/>
        <v>1.2874954162082877</v>
      </c>
      <c r="F289" s="238">
        <f t="shared" si="161"/>
        <v>0.13998538011695905</v>
      </c>
      <c r="G289" s="249">
        <f t="shared" si="164"/>
        <v>35.11</v>
      </c>
      <c r="H289" s="364">
        <f t="shared" si="165"/>
        <v>7.6600000000000037</v>
      </c>
      <c r="I289" s="365"/>
      <c r="J289" s="166"/>
      <c r="K289" s="215">
        <v>51.511872929176626</v>
      </c>
      <c r="L289" s="215">
        <v>21.211507343856809</v>
      </c>
      <c r="M289" s="215">
        <v>58.696839499282781</v>
      </c>
      <c r="N289" s="238">
        <f t="shared" si="162"/>
        <v>1.7672168011332925</v>
      </c>
      <c r="O289" s="238">
        <f t="shared" si="163"/>
        <v>0.13948175753548564</v>
      </c>
      <c r="P289" s="249">
        <f t="shared" si="166"/>
        <v>37.485332155425972</v>
      </c>
      <c r="Q289" s="364">
        <f t="shared" si="167"/>
        <v>7.1849665701061554</v>
      </c>
      <c r="R289" s="365"/>
    </row>
    <row r="290" spans="1:18" ht="15" x14ac:dyDescent="0.25">
      <c r="A290" s="85" t="s">
        <v>50</v>
      </c>
      <c r="B290" s="215">
        <v>64.12</v>
      </c>
      <c r="C290" s="215">
        <v>28.88</v>
      </c>
      <c r="D290" s="215">
        <v>79.06</v>
      </c>
      <c r="E290" s="238">
        <f t="shared" si="160"/>
        <v>1.7375346260387814</v>
      </c>
      <c r="F290" s="238">
        <f t="shared" si="161"/>
        <v>0.23300062383031817</v>
      </c>
      <c r="G290" s="249">
        <f t="shared" si="164"/>
        <v>50.180000000000007</v>
      </c>
      <c r="H290" s="364">
        <f t="shared" si="165"/>
        <v>14.939999999999998</v>
      </c>
      <c r="I290" s="365"/>
      <c r="J290" s="166"/>
      <c r="K290" s="215">
        <v>56.994793662511952</v>
      </c>
      <c r="L290" s="215">
        <v>27.020157101702143</v>
      </c>
      <c r="M290" s="215">
        <v>73.154152809057592</v>
      </c>
      <c r="N290" s="238">
        <f t="shared" si="162"/>
        <v>1.7073918383860627</v>
      </c>
      <c r="O290" s="238">
        <f t="shared" si="163"/>
        <v>0.28352342570501099</v>
      </c>
      <c r="P290" s="249">
        <f t="shared" si="166"/>
        <v>46.133995707355453</v>
      </c>
      <c r="Q290" s="364">
        <f t="shared" si="167"/>
        <v>16.15935914654564</v>
      </c>
      <c r="R290" s="365"/>
    </row>
    <row r="291" spans="1:18" ht="15" x14ac:dyDescent="0.25">
      <c r="A291" s="85" t="s">
        <v>51</v>
      </c>
      <c r="B291" s="215">
        <v>81.95</v>
      </c>
      <c r="C291" s="215">
        <v>20.79</v>
      </c>
      <c r="D291" s="215">
        <v>84.87</v>
      </c>
      <c r="E291" s="238">
        <f t="shared" si="160"/>
        <v>3.0822510822510827</v>
      </c>
      <c r="F291" s="238">
        <f t="shared" si="161"/>
        <v>3.5631482611348408E-2</v>
      </c>
      <c r="G291" s="249">
        <f t="shared" si="164"/>
        <v>64.080000000000013</v>
      </c>
      <c r="H291" s="364">
        <f t="shared" si="165"/>
        <v>2.9200000000000017</v>
      </c>
      <c r="I291" s="365"/>
      <c r="J291" s="166"/>
      <c r="K291" s="215">
        <v>82.822224932929572</v>
      </c>
      <c r="L291" s="215">
        <v>21.77660577681884</v>
      </c>
      <c r="M291" s="215">
        <v>75.097096502328881</v>
      </c>
      <c r="N291" s="238">
        <f t="shared" si="162"/>
        <v>2.4485216508015042</v>
      </c>
      <c r="O291" s="238">
        <f t="shared" si="163"/>
        <v>-9.3273616313212959E-2</v>
      </c>
      <c r="P291" s="249">
        <f t="shared" si="166"/>
        <v>53.320490725510041</v>
      </c>
      <c r="Q291" s="370">
        <f t="shared" si="167"/>
        <v>-7.7251284306006909</v>
      </c>
      <c r="R291" s="371"/>
    </row>
    <row r="292" spans="1:18" ht="15" x14ac:dyDescent="0.25">
      <c r="A292" s="85" t="s">
        <v>52</v>
      </c>
      <c r="B292" s="215">
        <v>129.15</v>
      </c>
      <c r="C292" s="215">
        <v>20.39</v>
      </c>
      <c r="D292" s="215">
        <v>110.2</v>
      </c>
      <c r="E292" s="238">
        <f t="shared" si="160"/>
        <v>4.4046101029916622</v>
      </c>
      <c r="F292" s="238">
        <f t="shared" si="161"/>
        <v>-0.14672861014324434</v>
      </c>
      <c r="G292" s="249">
        <f t="shared" si="164"/>
        <v>89.81</v>
      </c>
      <c r="H292" s="364">
        <f t="shared" si="165"/>
        <v>-18.950000000000003</v>
      </c>
      <c r="I292" s="365"/>
      <c r="J292" s="166"/>
      <c r="K292" s="215">
        <v>124.37393845932439</v>
      </c>
      <c r="L292" s="215">
        <v>26.396172079124494</v>
      </c>
      <c r="M292" s="215">
        <v>78.094776988409933</v>
      </c>
      <c r="N292" s="238">
        <f t="shared" si="162"/>
        <v>1.9585644749668631</v>
      </c>
      <c r="O292" s="238">
        <f t="shared" si="163"/>
        <v>-0.37209693641767028</v>
      </c>
      <c r="P292" s="249">
        <f t="shared" si="166"/>
        <v>51.698604909285436</v>
      </c>
      <c r="Q292" s="364">
        <f t="shared" si="167"/>
        <v>-46.27916147091446</v>
      </c>
      <c r="R292" s="365"/>
    </row>
    <row r="293" spans="1:18" ht="15" x14ac:dyDescent="0.25">
      <c r="A293" s="85" t="s">
        <v>73</v>
      </c>
      <c r="B293" s="228">
        <v>44.96</v>
      </c>
      <c r="C293" s="228">
        <v>13.54</v>
      </c>
      <c r="D293" s="228">
        <v>52.6</v>
      </c>
      <c r="E293" s="238">
        <f t="shared" si="160"/>
        <v>2.8847858197932057</v>
      </c>
      <c r="F293" s="238">
        <f t="shared" si="161"/>
        <v>0.16992882562277578</v>
      </c>
      <c r="G293" s="249">
        <f t="shared" si="164"/>
        <v>39.06</v>
      </c>
      <c r="H293" s="364">
        <f t="shared" si="165"/>
        <v>7.6400000000000006</v>
      </c>
      <c r="I293" s="365"/>
      <c r="J293" s="166"/>
      <c r="K293" s="228">
        <v>44.886444451291737</v>
      </c>
      <c r="L293" s="228">
        <v>11.711288813482998</v>
      </c>
      <c r="M293" s="228">
        <v>44.261594791575249</v>
      </c>
      <c r="N293" s="238">
        <f t="shared" si="162"/>
        <v>2.7793957177981694</v>
      </c>
      <c r="O293" s="238">
        <f t="shared" si="163"/>
        <v>-1.3920676216503169E-2</v>
      </c>
      <c r="P293" s="249">
        <f t="shared" si="166"/>
        <v>32.550305978092254</v>
      </c>
      <c r="Q293" s="364">
        <f t="shared" si="167"/>
        <v>-0.62484965971648876</v>
      </c>
      <c r="R293" s="365"/>
    </row>
    <row r="294" spans="1:18" ht="15" x14ac:dyDescent="0.25">
      <c r="A294" s="366" t="s">
        <v>17</v>
      </c>
      <c r="B294" s="367"/>
      <c r="C294" s="367"/>
      <c r="D294" s="367"/>
      <c r="E294" s="367"/>
      <c r="F294" s="367"/>
      <c r="G294" s="367"/>
      <c r="H294" s="367"/>
      <c r="I294" s="367"/>
      <c r="J294" s="367"/>
      <c r="K294" s="367"/>
      <c r="L294" s="367"/>
      <c r="M294" s="367"/>
      <c r="N294" s="367"/>
      <c r="O294" s="367"/>
      <c r="P294" s="367"/>
      <c r="Q294" s="367"/>
      <c r="R294" s="368"/>
    </row>
    <row r="295" spans="1:18" ht="23.25" x14ac:dyDescent="0.35">
      <c r="A295" s="369" t="s">
        <v>76</v>
      </c>
      <c r="B295" s="369"/>
      <c r="C295" s="369"/>
      <c r="D295" s="369"/>
      <c r="E295" s="369"/>
      <c r="F295" s="369"/>
      <c r="G295" s="369"/>
      <c r="H295" s="369"/>
      <c r="I295" s="369"/>
      <c r="J295" s="369"/>
      <c r="K295" s="369"/>
      <c r="L295" s="369"/>
      <c r="M295" s="369"/>
      <c r="N295" s="369"/>
      <c r="O295" s="369"/>
      <c r="P295" s="369"/>
      <c r="Q295" s="369"/>
      <c r="R295" s="369"/>
    </row>
    <row r="296" spans="1:18" ht="21" x14ac:dyDescent="0.35">
      <c r="A296" s="302" t="s">
        <v>77</v>
      </c>
      <c r="B296" s="302"/>
      <c r="C296" s="302"/>
      <c r="D296" s="302"/>
      <c r="E296" s="302"/>
      <c r="F296" s="302"/>
      <c r="G296" s="302"/>
      <c r="H296" s="302"/>
      <c r="I296" s="302"/>
      <c r="J296" s="302"/>
      <c r="K296" s="302"/>
      <c r="L296" s="302"/>
      <c r="M296" s="302"/>
      <c r="N296" s="302"/>
      <c r="O296" s="302"/>
      <c r="P296" s="302"/>
      <c r="Q296" s="302"/>
      <c r="R296" s="302"/>
    </row>
    <row r="297" spans="1:18" ht="15" x14ac:dyDescent="0.25">
      <c r="A297" s="55"/>
      <c r="B297" s="321" t="s">
        <v>110</v>
      </c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Q297" s="322"/>
      <c r="R297" s="323"/>
    </row>
    <row r="298" spans="1:18" ht="30" customHeight="1" x14ac:dyDescent="0.25">
      <c r="A298" s="3"/>
      <c r="B298" s="309">
        <v>2019</v>
      </c>
      <c r="C298" s="310"/>
      <c r="D298" s="309">
        <v>2021</v>
      </c>
      <c r="E298" s="310"/>
      <c r="F298" s="309">
        <v>2022</v>
      </c>
      <c r="G298" s="310"/>
      <c r="H298" s="309" t="s">
        <v>4</v>
      </c>
      <c r="I298" s="310"/>
      <c r="J298" s="4"/>
      <c r="K298" s="309" t="s">
        <v>5</v>
      </c>
      <c r="L298" s="310"/>
      <c r="M298" s="309" t="s">
        <v>6</v>
      </c>
      <c r="N298" s="310"/>
      <c r="O298" s="309" t="s">
        <v>7</v>
      </c>
      <c r="P298" s="310"/>
      <c r="Q298" s="309" t="str">
        <f>CONCATENATE("cuota ",RIGHT(F298,2))</f>
        <v>cuota 22</v>
      </c>
      <c r="R298" s="310"/>
    </row>
    <row r="299" spans="1:18" ht="15" x14ac:dyDescent="0.25">
      <c r="A299" s="250" t="s">
        <v>8</v>
      </c>
      <c r="B299" s="348">
        <v>392</v>
      </c>
      <c r="C299" s="349"/>
      <c r="D299" s="348">
        <v>124</v>
      </c>
      <c r="E299" s="349"/>
      <c r="F299" s="348">
        <v>282</v>
      </c>
      <c r="G299" s="349"/>
      <c r="H299" s="313">
        <f>F299/D299-1</f>
        <v>1.274193548387097</v>
      </c>
      <c r="I299" s="314"/>
      <c r="J299" s="251"/>
      <c r="K299" s="313">
        <f>F299/B299-1</f>
        <v>-0.28061224489795922</v>
      </c>
      <c r="L299" s="314"/>
      <c r="M299" s="346">
        <f>F299-D299</f>
        <v>158</v>
      </c>
      <c r="N299" s="347"/>
      <c r="O299" s="346">
        <f>F299-B299</f>
        <v>-110</v>
      </c>
      <c r="P299" s="347"/>
      <c r="Q299" s="313">
        <f>F299/$F$299</f>
        <v>1</v>
      </c>
      <c r="R299" s="314"/>
    </row>
    <row r="300" spans="1:18" ht="15" x14ac:dyDescent="0.25">
      <c r="A300" s="252" t="s">
        <v>9</v>
      </c>
      <c r="B300" s="358">
        <v>233</v>
      </c>
      <c r="C300" s="359"/>
      <c r="D300" s="358">
        <v>72</v>
      </c>
      <c r="E300" s="359"/>
      <c r="F300" s="358">
        <v>187</v>
      </c>
      <c r="G300" s="359"/>
      <c r="H300" s="328">
        <f t="shared" ref="H300:H310" si="168">F300/D300-1</f>
        <v>1.5972222222222223</v>
      </c>
      <c r="I300" s="329"/>
      <c r="J300" s="253"/>
      <c r="K300" s="328">
        <f t="shared" ref="K300:K310" si="169">F300/B300-1</f>
        <v>-0.19742489270386265</v>
      </c>
      <c r="L300" s="329"/>
      <c r="M300" s="360">
        <f t="shared" ref="M300:M310" si="170">F300-D300</f>
        <v>115</v>
      </c>
      <c r="N300" s="361"/>
      <c r="O300" s="360">
        <f t="shared" ref="O300:O310" si="171">F300-B300</f>
        <v>-46</v>
      </c>
      <c r="P300" s="361"/>
      <c r="Q300" s="328">
        <f t="shared" ref="Q300:Q310" si="172">F300/$F$299</f>
        <v>0.66312056737588654</v>
      </c>
      <c r="R300" s="329"/>
    </row>
    <row r="301" spans="1:18" ht="15" x14ac:dyDescent="0.25">
      <c r="A301" s="254" t="s">
        <v>10</v>
      </c>
      <c r="B301" s="362">
        <v>26</v>
      </c>
      <c r="C301" s="363"/>
      <c r="D301" s="362">
        <v>12</v>
      </c>
      <c r="E301" s="363"/>
      <c r="F301" s="362">
        <v>29</v>
      </c>
      <c r="G301" s="363"/>
      <c r="H301" s="330">
        <f t="shared" si="168"/>
        <v>1.4166666666666665</v>
      </c>
      <c r="I301" s="331"/>
      <c r="J301" s="255"/>
      <c r="K301" s="330">
        <f t="shared" si="169"/>
        <v>0.11538461538461542</v>
      </c>
      <c r="L301" s="331"/>
      <c r="M301" s="354">
        <f t="shared" si="170"/>
        <v>17</v>
      </c>
      <c r="N301" s="355"/>
      <c r="O301" s="354">
        <f t="shared" si="171"/>
        <v>3</v>
      </c>
      <c r="P301" s="355"/>
      <c r="Q301" s="330">
        <f t="shared" si="172"/>
        <v>0.10283687943262411</v>
      </c>
      <c r="R301" s="331"/>
    </row>
    <row r="302" spans="1:18" ht="15" x14ac:dyDescent="0.25">
      <c r="A302" s="25" t="s">
        <v>11</v>
      </c>
      <c r="B302" s="344">
        <v>98</v>
      </c>
      <c r="C302" s="345"/>
      <c r="D302" s="344">
        <v>32</v>
      </c>
      <c r="E302" s="345"/>
      <c r="F302" s="344">
        <v>97</v>
      </c>
      <c r="G302" s="345"/>
      <c r="H302" s="305">
        <f t="shared" si="168"/>
        <v>2.03125</v>
      </c>
      <c r="I302" s="306"/>
      <c r="J302" s="256"/>
      <c r="K302" s="305">
        <f t="shared" si="169"/>
        <v>-1.0204081632653073E-2</v>
      </c>
      <c r="L302" s="306"/>
      <c r="M302" s="342">
        <f t="shared" si="170"/>
        <v>65</v>
      </c>
      <c r="N302" s="343"/>
      <c r="O302" s="342">
        <f t="shared" si="171"/>
        <v>-1</v>
      </c>
      <c r="P302" s="343"/>
      <c r="Q302" s="305">
        <f t="shared" si="172"/>
        <v>0.34397163120567376</v>
      </c>
      <c r="R302" s="306"/>
    </row>
    <row r="303" spans="1:18" ht="15" x14ac:dyDescent="0.25">
      <c r="A303" s="25" t="s">
        <v>12</v>
      </c>
      <c r="B303" s="344">
        <v>53</v>
      </c>
      <c r="C303" s="345"/>
      <c r="D303" s="344">
        <v>21</v>
      </c>
      <c r="E303" s="345"/>
      <c r="F303" s="344">
        <v>44</v>
      </c>
      <c r="G303" s="345"/>
      <c r="H303" s="305">
        <f t="shared" si="168"/>
        <v>1.0952380952380953</v>
      </c>
      <c r="I303" s="306"/>
      <c r="J303" s="256"/>
      <c r="K303" s="305">
        <f t="shared" si="169"/>
        <v>-0.16981132075471694</v>
      </c>
      <c r="L303" s="306"/>
      <c r="M303" s="342">
        <f t="shared" si="170"/>
        <v>23</v>
      </c>
      <c r="N303" s="343"/>
      <c r="O303" s="342">
        <f t="shared" si="171"/>
        <v>-9</v>
      </c>
      <c r="P303" s="343"/>
      <c r="Q303" s="305">
        <f t="shared" si="172"/>
        <v>0.15602836879432624</v>
      </c>
      <c r="R303" s="306"/>
    </row>
    <row r="304" spans="1:18" ht="15" x14ac:dyDescent="0.25">
      <c r="A304" s="25" t="s">
        <v>13</v>
      </c>
      <c r="B304" s="344">
        <v>23</v>
      </c>
      <c r="C304" s="345"/>
      <c r="D304" s="344">
        <v>2</v>
      </c>
      <c r="E304" s="345"/>
      <c r="F304" s="344">
        <v>9</v>
      </c>
      <c r="G304" s="345"/>
      <c r="H304" s="305">
        <f t="shared" si="168"/>
        <v>3.5</v>
      </c>
      <c r="I304" s="306"/>
      <c r="J304" s="256"/>
      <c r="K304" s="305">
        <f t="shared" si="169"/>
        <v>-0.60869565217391308</v>
      </c>
      <c r="L304" s="306"/>
      <c r="M304" s="342">
        <f t="shared" si="170"/>
        <v>7</v>
      </c>
      <c r="N304" s="343"/>
      <c r="O304" s="342">
        <f t="shared" si="171"/>
        <v>-14</v>
      </c>
      <c r="P304" s="343"/>
      <c r="Q304" s="305">
        <f t="shared" si="172"/>
        <v>3.1914893617021274E-2</v>
      </c>
      <c r="R304" s="306"/>
    </row>
    <row r="305" spans="1:18" ht="15" x14ac:dyDescent="0.25">
      <c r="A305" s="257" t="s">
        <v>14</v>
      </c>
      <c r="B305" s="350">
        <v>33</v>
      </c>
      <c r="C305" s="351"/>
      <c r="D305" s="350">
        <v>5</v>
      </c>
      <c r="E305" s="351"/>
      <c r="F305" s="350">
        <v>8</v>
      </c>
      <c r="G305" s="351"/>
      <c r="H305" s="336">
        <f t="shared" si="168"/>
        <v>0.60000000000000009</v>
      </c>
      <c r="I305" s="337"/>
      <c r="J305" s="258"/>
      <c r="K305" s="336">
        <f t="shared" si="169"/>
        <v>-0.75757575757575757</v>
      </c>
      <c r="L305" s="337"/>
      <c r="M305" s="356">
        <f t="shared" si="170"/>
        <v>3</v>
      </c>
      <c r="N305" s="357"/>
      <c r="O305" s="356">
        <f t="shared" si="171"/>
        <v>-25</v>
      </c>
      <c r="P305" s="357"/>
      <c r="Q305" s="336">
        <f t="shared" si="172"/>
        <v>2.8368794326241134E-2</v>
      </c>
      <c r="R305" s="337"/>
    </row>
    <row r="306" spans="1:18" ht="15" x14ac:dyDescent="0.25">
      <c r="A306" s="259" t="s">
        <v>15</v>
      </c>
      <c r="B306" s="358">
        <v>159</v>
      </c>
      <c r="C306" s="359"/>
      <c r="D306" s="358">
        <v>52</v>
      </c>
      <c r="E306" s="359"/>
      <c r="F306" s="358">
        <v>95</v>
      </c>
      <c r="G306" s="359"/>
      <c r="H306" s="328">
        <f t="shared" si="168"/>
        <v>0.82692307692307687</v>
      </c>
      <c r="I306" s="329"/>
      <c r="J306" s="253"/>
      <c r="K306" s="328">
        <f t="shared" si="169"/>
        <v>-0.40251572327044027</v>
      </c>
      <c r="L306" s="329"/>
      <c r="M306" s="360">
        <f t="shared" si="170"/>
        <v>43</v>
      </c>
      <c r="N306" s="361"/>
      <c r="O306" s="360">
        <f t="shared" si="171"/>
        <v>-64</v>
      </c>
      <c r="P306" s="361"/>
      <c r="Q306" s="328">
        <f t="shared" si="172"/>
        <v>0.33687943262411346</v>
      </c>
      <c r="R306" s="329"/>
    </row>
    <row r="307" spans="1:18" ht="15" x14ac:dyDescent="0.25">
      <c r="A307" s="254" t="s">
        <v>16</v>
      </c>
      <c r="B307" s="344">
        <v>5</v>
      </c>
      <c r="C307" s="345"/>
      <c r="D307" s="344">
        <v>3</v>
      </c>
      <c r="E307" s="345"/>
      <c r="F307" s="344">
        <v>5</v>
      </c>
      <c r="G307" s="345"/>
      <c r="H307" s="330">
        <f t="shared" si="168"/>
        <v>0.66666666666666674</v>
      </c>
      <c r="I307" s="331"/>
      <c r="J307" s="255"/>
      <c r="K307" s="330">
        <f t="shared" si="169"/>
        <v>0</v>
      </c>
      <c r="L307" s="331"/>
      <c r="M307" s="354">
        <f t="shared" si="170"/>
        <v>2</v>
      </c>
      <c r="N307" s="355"/>
      <c r="O307" s="354">
        <f t="shared" si="171"/>
        <v>0</v>
      </c>
      <c r="P307" s="355"/>
      <c r="Q307" s="330">
        <f t="shared" si="172"/>
        <v>1.7730496453900711E-2</v>
      </c>
      <c r="R307" s="331"/>
    </row>
    <row r="308" spans="1:18" ht="15" x14ac:dyDescent="0.25">
      <c r="A308" s="25" t="s">
        <v>12</v>
      </c>
      <c r="B308" s="344">
        <v>62</v>
      </c>
      <c r="C308" s="345"/>
      <c r="D308" s="344">
        <v>24</v>
      </c>
      <c r="E308" s="345"/>
      <c r="F308" s="344">
        <v>46</v>
      </c>
      <c r="G308" s="345"/>
      <c r="H308" s="305">
        <f t="shared" si="168"/>
        <v>0.91666666666666674</v>
      </c>
      <c r="I308" s="306"/>
      <c r="J308" s="256"/>
      <c r="K308" s="305">
        <f t="shared" si="169"/>
        <v>-0.25806451612903225</v>
      </c>
      <c r="L308" s="306"/>
      <c r="M308" s="342">
        <f t="shared" si="170"/>
        <v>22</v>
      </c>
      <c r="N308" s="343"/>
      <c r="O308" s="342">
        <f t="shared" si="171"/>
        <v>-16</v>
      </c>
      <c r="P308" s="343"/>
      <c r="Q308" s="305">
        <f t="shared" si="172"/>
        <v>0.16312056737588654</v>
      </c>
      <c r="R308" s="306"/>
    </row>
    <row r="309" spans="1:18" ht="15" x14ac:dyDescent="0.25">
      <c r="A309" s="25" t="s">
        <v>13</v>
      </c>
      <c r="B309" s="344">
        <v>53</v>
      </c>
      <c r="C309" s="345"/>
      <c r="D309" s="344">
        <v>14</v>
      </c>
      <c r="E309" s="345"/>
      <c r="F309" s="344">
        <v>28</v>
      </c>
      <c r="G309" s="345"/>
      <c r="H309" s="305">
        <f t="shared" si="168"/>
        <v>1</v>
      </c>
      <c r="I309" s="306"/>
      <c r="J309" s="256"/>
      <c r="K309" s="305">
        <f t="shared" si="169"/>
        <v>-0.47169811320754718</v>
      </c>
      <c r="L309" s="306"/>
      <c r="M309" s="342">
        <f t="shared" si="170"/>
        <v>14</v>
      </c>
      <c r="N309" s="343"/>
      <c r="O309" s="342">
        <f t="shared" si="171"/>
        <v>-25</v>
      </c>
      <c r="P309" s="343"/>
      <c r="Q309" s="305">
        <f t="shared" si="172"/>
        <v>9.9290780141843976E-2</v>
      </c>
      <c r="R309" s="306"/>
    </row>
    <row r="310" spans="1:18" ht="15" x14ac:dyDescent="0.25">
      <c r="A310" s="260" t="s">
        <v>14</v>
      </c>
      <c r="B310" s="350">
        <v>39</v>
      </c>
      <c r="C310" s="351"/>
      <c r="D310" s="350">
        <v>11</v>
      </c>
      <c r="E310" s="351"/>
      <c r="F310" s="350">
        <v>16</v>
      </c>
      <c r="G310" s="351"/>
      <c r="H310" s="319">
        <f t="shared" si="168"/>
        <v>0.45454545454545459</v>
      </c>
      <c r="I310" s="320"/>
      <c r="J310" s="261"/>
      <c r="K310" s="319">
        <f t="shared" si="169"/>
        <v>-0.58974358974358976</v>
      </c>
      <c r="L310" s="320"/>
      <c r="M310" s="352">
        <f t="shared" si="170"/>
        <v>5</v>
      </c>
      <c r="N310" s="353"/>
      <c r="O310" s="352">
        <f t="shared" si="171"/>
        <v>-23</v>
      </c>
      <c r="P310" s="353"/>
      <c r="Q310" s="319">
        <f t="shared" si="172"/>
        <v>5.6737588652482268E-2</v>
      </c>
      <c r="R310" s="320"/>
    </row>
    <row r="311" spans="1:18" ht="21" x14ac:dyDescent="0.35">
      <c r="A311" s="302" t="s">
        <v>78</v>
      </c>
      <c r="B311" s="302"/>
      <c r="C311" s="302"/>
      <c r="D311" s="302"/>
      <c r="E311" s="302"/>
      <c r="F311" s="302"/>
      <c r="G311" s="302"/>
      <c r="H311" s="302"/>
      <c r="I311" s="302"/>
      <c r="J311" s="302"/>
      <c r="K311" s="302"/>
      <c r="L311" s="302"/>
      <c r="M311" s="302"/>
      <c r="N311" s="302"/>
      <c r="O311" s="302"/>
      <c r="P311" s="302"/>
      <c r="Q311" s="302"/>
      <c r="R311" s="302"/>
    </row>
    <row r="312" spans="1:18" ht="15" x14ac:dyDescent="0.25">
      <c r="A312" s="55"/>
      <c r="B312" s="321" t="s">
        <v>110</v>
      </c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Q312" s="322"/>
      <c r="R312" s="323"/>
    </row>
    <row r="313" spans="1:18" ht="30" customHeight="1" x14ac:dyDescent="0.25">
      <c r="A313" s="3"/>
      <c r="B313" s="309">
        <v>2019</v>
      </c>
      <c r="C313" s="310"/>
      <c r="D313" s="309">
        <v>2021</v>
      </c>
      <c r="E313" s="310"/>
      <c r="F313" s="309">
        <v>2022</v>
      </c>
      <c r="G313" s="310"/>
      <c r="H313" s="309" t="s">
        <v>4</v>
      </c>
      <c r="I313" s="310"/>
      <c r="J313" s="4"/>
      <c r="K313" s="309" t="s">
        <v>5</v>
      </c>
      <c r="L313" s="310"/>
      <c r="M313" s="309" t="s">
        <v>6</v>
      </c>
      <c r="N313" s="310"/>
      <c r="O313" s="309" t="s">
        <v>7</v>
      </c>
      <c r="P313" s="310"/>
      <c r="Q313" s="309" t="str">
        <f>CONCATENATE("cuota ",RIGHT(F313,2))</f>
        <v>cuota 22</v>
      </c>
      <c r="R313" s="310"/>
    </row>
    <row r="314" spans="1:18" ht="15" x14ac:dyDescent="0.25">
      <c r="A314" s="250" t="s">
        <v>43</v>
      </c>
      <c r="B314" s="348">
        <v>392</v>
      </c>
      <c r="C314" s="349"/>
      <c r="D314" s="348">
        <v>124</v>
      </c>
      <c r="E314" s="349"/>
      <c r="F314" s="348">
        <v>282</v>
      </c>
      <c r="G314" s="349"/>
      <c r="H314" s="313">
        <f>F314/D314-1</f>
        <v>1.274193548387097</v>
      </c>
      <c r="I314" s="314"/>
      <c r="J314" s="251"/>
      <c r="K314" s="313">
        <f>F314/B314-1</f>
        <v>-0.28061224489795922</v>
      </c>
      <c r="L314" s="314"/>
      <c r="M314" s="346">
        <f>F314-D314</f>
        <v>158</v>
      </c>
      <c r="N314" s="347"/>
      <c r="O314" s="346">
        <f>F314-B314</f>
        <v>-110</v>
      </c>
      <c r="P314" s="347"/>
      <c r="Q314" s="313">
        <f>F314/$F$314</f>
        <v>1</v>
      </c>
      <c r="R314" s="314"/>
    </row>
    <row r="315" spans="1:18" ht="15" x14ac:dyDescent="0.25">
      <c r="A315" s="82" t="s">
        <v>44</v>
      </c>
      <c r="B315" s="344">
        <v>100</v>
      </c>
      <c r="C315" s="345"/>
      <c r="D315" s="344">
        <v>33</v>
      </c>
      <c r="E315" s="345"/>
      <c r="F315" s="344">
        <v>81</v>
      </c>
      <c r="G315" s="345"/>
      <c r="H315" s="305">
        <f t="shared" ref="H315:H324" si="173">F315/D315-1</f>
        <v>1.4545454545454546</v>
      </c>
      <c r="I315" s="306"/>
      <c r="J315" s="256"/>
      <c r="K315" s="305">
        <f t="shared" ref="K315:K324" si="174">F315/B315-1</f>
        <v>-0.18999999999999995</v>
      </c>
      <c r="L315" s="306"/>
      <c r="M315" s="342">
        <f t="shared" ref="M315:M324" si="175">F315-D315</f>
        <v>48</v>
      </c>
      <c r="N315" s="343"/>
      <c r="O315" s="342">
        <f t="shared" ref="O315:O324" si="176">F315-B315</f>
        <v>-19</v>
      </c>
      <c r="P315" s="343"/>
      <c r="Q315" s="305">
        <f t="shared" ref="Q315:Q324" si="177">F315/$F$314</f>
        <v>0.28723404255319152</v>
      </c>
      <c r="R315" s="306"/>
    </row>
    <row r="316" spans="1:18" ht="15" x14ac:dyDescent="0.25">
      <c r="A316" s="85" t="s">
        <v>45</v>
      </c>
      <c r="B316" s="344">
        <v>105</v>
      </c>
      <c r="C316" s="345"/>
      <c r="D316" s="344">
        <v>31</v>
      </c>
      <c r="E316" s="345"/>
      <c r="F316" s="344">
        <v>74</v>
      </c>
      <c r="G316" s="345"/>
      <c r="H316" s="305">
        <f t="shared" si="173"/>
        <v>1.3870967741935485</v>
      </c>
      <c r="I316" s="306"/>
      <c r="J316" s="256"/>
      <c r="K316" s="305">
        <f t="shared" si="174"/>
        <v>-0.29523809523809519</v>
      </c>
      <c r="L316" s="306"/>
      <c r="M316" s="342">
        <f t="shared" si="175"/>
        <v>43</v>
      </c>
      <c r="N316" s="343"/>
      <c r="O316" s="342">
        <f t="shared" si="176"/>
        <v>-31</v>
      </c>
      <c r="P316" s="343"/>
      <c r="Q316" s="305">
        <f t="shared" si="177"/>
        <v>0.26241134751773049</v>
      </c>
      <c r="R316" s="306"/>
    </row>
    <row r="317" spans="1:18" ht="15" x14ac:dyDescent="0.25">
      <c r="A317" s="85" t="s">
        <v>47</v>
      </c>
      <c r="B317" s="344">
        <v>79</v>
      </c>
      <c r="C317" s="345"/>
      <c r="D317" s="344">
        <v>20</v>
      </c>
      <c r="E317" s="345"/>
      <c r="F317" s="344">
        <v>59</v>
      </c>
      <c r="G317" s="345"/>
      <c r="H317" s="305">
        <f t="shared" si="173"/>
        <v>1.9500000000000002</v>
      </c>
      <c r="I317" s="306"/>
      <c r="J317" s="256"/>
      <c r="K317" s="305">
        <f t="shared" si="174"/>
        <v>-0.25316455696202533</v>
      </c>
      <c r="L317" s="306"/>
      <c r="M317" s="342">
        <f t="shared" si="175"/>
        <v>39</v>
      </c>
      <c r="N317" s="343"/>
      <c r="O317" s="342">
        <f t="shared" si="176"/>
        <v>-20</v>
      </c>
      <c r="P317" s="343"/>
      <c r="Q317" s="305">
        <f t="shared" si="177"/>
        <v>0.20921985815602837</v>
      </c>
      <c r="R317" s="306"/>
    </row>
    <row r="318" spans="1:18" ht="15" x14ac:dyDescent="0.25">
      <c r="A318" s="85" t="s">
        <v>48</v>
      </c>
      <c r="B318" s="344">
        <v>15</v>
      </c>
      <c r="C318" s="345"/>
      <c r="D318" s="344">
        <v>3</v>
      </c>
      <c r="E318" s="345"/>
      <c r="F318" s="344">
        <v>10</v>
      </c>
      <c r="G318" s="345"/>
      <c r="H318" s="305">
        <f t="shared" si="173"/>
        <v>2.3333333333333335</v>
      </c>
      <c r="I318" s="306"/>
      <c r="J318" s="256"/>
      <c r="K318" s="305">
        <f t="shared" si="174"/>
        <v>-0.33333333333333337</v>
      </c>
      <c r="L318" s="306"/>
      <c r="M318" s="342">
        <f t="shared" si="175"/>
        <v>7</v>
      </c>
      <c r="N318" s="343"/>
      <c r="O318" s="342">
        <f t="shared" si="176"/>
        <v>-5</v>
      </c>
      <c r="P318" s="343"/>
      <c r="Q318" s="305">
        <f t="shared" si="177"/>
        <v>3.5460992907801421E-2</v>
      </c>
      <c r="R318" s="306"/>
    </row>
    <row r="319" spans="1:18" ht="15" x14ac:dyDescent="0.25">
      <c r="A319" s="85" t="s">
        <v>49</v>
      </c>
      <c r="B319" s="344">
        <v>24</v>
      </c>
      <c r="C319" s="345"/>
      <c r="D319" s="344">
        <v>10</v>
      </c>
      <c r="E319" s="345"/>
      <c r="F319" s="344">
        <v>14</v>
      </c>
      <c r="G319" s="345"/>
      <c r="H319" s="305">
        <f t="shared" si="173"/>
        <v>0.39999999999999991</v>
      </c>
      <c r="I319" s="306"/>
      <c r="J319" s="256"/>
      <c r="K319" s="305">
        <f t="shared" si="174"/>
        <v>-0.41666666666666663</v>
      </c>
      <c r="L319" s="306"/>
      <c r="M319" s="342">
        <f t="shared" si="175"/>
        <v>4</v>
      </c>
      <c r="N319" s="343"/>
      <c r="O319" s="342">
        <f t="shared" si="176"/>
        <v>-10</v>
      </c>
      <c r="P319" s="343"/>
      <c r="Q319" s="305">
        <f t="shared" si="177"/>
        <v>4.9645390070921988E-2</v>
      </c>
      <c r="R319" s="306"/>
    </row>
    <row r="320" spans="1:18" ht="15" x14ac:dyDescent="0.25">
      <c r="A320" s="85" t="s">
        <v>50</v>
      </c>
      <c r="B320" s="344">
        <v>9</v>
      </c>
      <c r="C320" s="345"/>
      <c r="D320" s="344">
        <v>3</v>
      </c>
      <c r="E320" s="345"/>
      <c r="F320" s="344">
        <v>4</v>
      </c>
      <c r="G320" s="345"/>
      <c r="H320" s="305">
        <f t="shared" si="173"/>
        <v>0.33333333333333326</v>
      </c>
      <c r="I320" s="306"/>
      <c r="J320" s="256"/>
      <c r="K320" s="305">
        <f t="shared" si="174"/>
        <v>-0.55555555555555558</v>
      </c>
      <c r="L320" s="306"/>
      <c r="M320" s="342">
        <f t="shared" si="175"/>
        <v>1</v>
      </c>
      <c r="N320" s="343"/>
      <c r="O320" s="342">
        <f t="shared" si="176"/>
        <v>-5</v>
      </c>
      <c r="P320" s="343"/>
      <c r="Q320" s="305">
        <f t="shared" si="177"/>
        <v>1.4184397163120567E-2</v>
      </c>
      <c r="R320" s="306"/>
    </row>
    <row r="321" spans="1:18" ht="15" x14ac:dyDescent="0.25">
      <c r="A321" s="85" t="s">
        <v>51</v>
      </c>
      <c r="B321" s="344">
        <v>19</v>
      </c>
      <c r="C321" s="345"/>
      <c r="D321" s="344">
        <v>8</v>
      </c>
      <c r="E321" s="345"/>
      <c r="F321" s="344">
        <v>14</v>
      </c>
      <c r="G321" s="345"/>
      <c r="H321" s="305">
        <f t="shared" si="173"/>
        <v>0.75</v>
      </c>
      <c r="I321" s="306"/>
      <c r="J321" s="256"/>
      <c r="K321" s="305">
        <f t="shared" si="174"/>
        <v>-0.26315789473684215</v>
      </c>
      <c r="L321" s="306"/>
      <c r="M321" s="342">
        <f t="shared" si="175"/>
        <v>6</v>
      </c>
      <c r="N321" s="343"/>
      <c r="O321" s="342">
        <f t="shared" si="176"/>
        <v>-5</v>
      </c>
      <c r="P321" s="343"/>
      <c r="Q321" s="305">
        <f t="shared" si="177"/>
        <v>4.9645390070921988E-2</v>
      </c>
      <c r="R321" s="306"/>
    </row>
    <row r="322" spans="1:18" ht="15" x14ac:dyDescent="0.25">
      <c r="A322" s="85" t="s">
        <v>46</v>
      </c>
      <c r="B322" s="344">
        <v>13</v>
      </c>
      <c r="C322" s="345"/>
      <c r="D322" s="344">
        <v>3</v>
      </c>
      <c r="E322" s="345"/>
      <c r="F322" s="344">
        <v>4</v>
      </c>
      <c r="G322" s="345"/>
      <c r="H322" s="305">
        <f t="shared" si="173"/>
        <v>0.33333333333333326</v>
      </c>
      <c r="I322" s="306"/>
      <c r="J322" s="256"/>
      <c r="K322" s="305">
        <f t="shared" si="174"/>
        <v>-0.69230769230769229</v>
      </c>
      <c r="L322" s="306"/>
      <c r="M322" s="342">
        <f t="shared" si="175"/>
        <v>1</v>
      </c>
      <c r="N322" s="343"/>
      <c r="O322" s="342">
        <f t="shared" si="176"/>
        <v>-9</v>
      </c>
      <c r="P322" s="343"/>
      <c r="Q322" s="305">
        <f t="shared" si="177"/>
        <v>1.4184397163120567E-2</v>
      </c>
      <c r="R322" s="306"/>
    </row>
    <row r="323" spans="1:18" ht="15" x14ac:dyDescent="0.25">
      <c r="A323" s="86" t="s">
        <v>52</v>
      </c>
      <c r="B323" s="344">
        <v>6</v>
      </c>
      <c r="C323" s="345"/>
      <c r="D323" s="344">
        <v>3</v>
      </c>
      <c r="E323" s="345"/>
      <c r="F323" s="344">
        <v>5</v>
      </c>
      <c r="G323" s="345"/>
      <c r="H323" s="305">
        <f t="shared" si="173"/>
        <v>0.66666666666666674</v>
      </c>
      <c r="I323" s="306"/>
      <c r="J323" s="256"/>
      <c r="K323" s="305">
        <f t="shared" si="174"/>
        <v>-0.16666666666666663</v>
      </c>
      <c r="L323" s="306"/>
      <c r="M323" s="342">
        <f t="shared" si="175"/>
        <v>2</v>
      </c>
      <c r="N323" s="343"/>
      <c r="O323" s="342">
        <f t="shared" si="176"/>
        <v>-1</v>
      </c>
      <c r="P323" s="343"/>
      <c r="Q323" s="305">
        <f t="shared" si="177"/>
        <v>1.7730496453900711E-2</v>
      </c>
      <c r="R323" s="306"/>
    </row>
    <row r="324" spans="1:18" ht="15" x14ac:dyDescent="0.25">
      <c r="A324" s="87" t="s">
        <v>53</v>
      </c>
      <c r="B324" s="344">
        <v>22</v>
      </c>
      <c r="C324" s="345"/>
      <c r="D324" s="344">
        <v>10</v>
      </c>
      <c r="E324" s="345"/>
      <c r="F324" s="344">
        <v>17</v>
      </c>
      <c r="G324" s="345"/>
      <c r="H324" s="305">
        <f t="shared" si="173"/>
        <v>0.7</v>
      </c>
      <c r="I324" s="306"/>
      <c r="J324" s="256"/>
      <c r="K324" s="305">
        <f t="shared" si="174"/>
        <v>-0.22727272727272729</v>
      </c>
      <c r="L324" s="306"/>
      <c r="M324" s="342">
        <f t="shared" si="175"/>
        <v>7</v>
      </c>
      <c r="N324" s="343"/>
      <c r="O324" s="342">
        <f t="shared" si="176"/>
        <v>-5</v>
      </c>
      <c r="P324" s="343"/>
      <c r="Q324" s="305">
        <f t="shared" si="177"/>
        <v>6.0283687943262408E-2</v>
      </c>
      <c r="R324" s="306"/>
    </row>
    <row r="325" spans="1:18" ht="21" x14ac:dyDescent="0.35">
      <c r="A325" s="302" t="s">
        <v>79</v>
      </c>
      <c r="B325" s="302"/>
      <c r="C325" s="302"/>
      <c r="D325" s="302"/>
      <c r="E325" s="302"/>
      <c r="F325" s="302"/>
      <c r="G325" s="302"/>
      <c r="H325" s="302"/>
      <c r="I325" s="302"/>
      <c r="J325" s="302"/>
      <c r="K325" s="302"/>
      <c r="L325" s="302"/>
      <c r="M325" s="302"/>
      <c r="N325" s="302"/>
      <c r="O325" s="302"/>
      <c r="P325" s="302"/>
      <c r="Q325" s="302"/>
      <c r="R325" s="302"/>
    </row>
    <row r="326" spans="1:18" ht="15" x14ac:dyDescent="0.25">
      <c r="A326" s="55"/>
      <c r="B326" s="321" t="s">
        <v>110</v>
      </c>
      <c r="C326" s="322"/>
      <c r="D326" s="322"/>
      <c r="E326" s="322"/>
      <c r="F326" s="322"/>
      <c r="G326" s="322"/>
      <c r="H326" s="322"/>
      <c r="I326" s="322"/>
      <c r="J326" s="322"/>
      <c r="K326" s="322"/>
      <c r="L326" s="322"/>
      <c r="M326" s="322"/>
      <c r="N326" s="322"/>
      <c r="O326" s="322"/>
      <c r="P326" s="322"/>
      <c r="Q326" s="322"/>
      <c r="R326" s="323"/>
    </row>
    <row r="327" spans="1:18" ht="30" customHeight="1" x14ac:dyDescent="0.25">
      <c r="A327" s="3"/>
      <c r="B327" s="309">
        <v>2019</v>
      </c>
      <c r="C327" s="310"/>
      <c r="D327" s="309">
        <v>2021</v>
      </c>
      <c r="E327" s="310"/>
      <c r="F327" s="309">
        <v>2022</v>
      </c>
      <c r="G327" s="310"/>
      <c r="H327" s="309" t="s">
        <v>4</v>
      </c>
      <c r="I327" s="310"/>
      <c r="J327" s="4"/>
      <c r="K327" s="309" t="s">
        <v>5</v>
      </c>
      <c r="L327" s="310"/>
      <c r="M327" s="309" t="s">
        <v>6</v>
      </c>
      <c r="N327" s="310"/>
      <c r="O327" s="309" t="s">
        <v>7</v>
      </c>
      <c r="P327" s="310"/>
      <c r="Q327" s="309" t="str">
        <f>CONCATENATE("cuota ",RIGHT(F327,2))</f>
        <v>cuota 22</v>
      </c>
      <c r="R327" s="310"/>
    </row>
    <row r="328" spans="1:18" ht="15" x14ac:dyDescent="0.25">
      <c r="A328" s="250" t="s">
        <v>8</v>
      </c>
      <c r="B328" s="311">
        <v>133066</v>
      </c>
      <c r="C328" s="312"/>
      <c r="D328" s="311">
        <v>48131</v>
      </c>
      <c r="E328" s="312"/>
      <c r="F328" s="311">
        <v>119375</v>
      </c>
      <c r="G328" s="312"/>
      <c r="H328" s="313">
        <f>F328/D328-1</f>
        <v>1.4802102595001143</v>
      </c>
      <c r="I328" s="314"/>
      <c r="J328" s="251"/>
      <c r="K328" s="313">
        <f>F328/B328-1</f>
        <v>-0.10288879202801615</v>
      </c>
      <c r="L328" s="314"/>
      <c r="M328" s="315">
        <f>F328-D328</f>
        <v>71244</v>
      </c>
      <c r="N328" s="316"/>
      <c r="O328" s="315">
        <f>F328-B328</f>
        <v>-13691</v>
      </c>
      <c r="P328" s="316"/>
      <c r="Q328" s="313">
        <f>F328/$F$328</f>
        <v>1</v>
      </c>
      <c r="R328" s="314"/>
    </row>
    <row r="329" spans="1:18" ht="15" x14ac:dyDescent="0.25">
      <c r="A329" s="252" t="s">
        <v>9</v>
      </c>
      <c r="B329" s="334">
        <v>89152</v>
      </c>
      <c r="C329" s="335"/>
      <c r="D329" s="334">
        <v>28923</v>
      </c>
      <c r="E329" s="335"/>
      <c r="F329" s="334">
        <v>87606</v>
      </c>
      <c r="G329" s="335"/>
      <c r="H329" s="328">
        <f t="shared" ref="H329:H339" si="178">F329/D329-1</f>
        <v>2.0289389067524115</v>
      </c>
      <c r="I329" s="329"/>
      <c r="J329" s="253"/>
      <c r="K329" s="328">
        <f t="shared" ref="K329:K339" si="179">F329/B329-1</f>
        <v>-1.7341170136396244E-2</v>
      </c>
      <c r="L329" s="329"/>
      <c r="M329" s="326">
        <f t="shared" ref="M329:M339" si="180">F329-D329</f>
        <v>58683</v>
      </c>
      <c r="N329" s="327"/>
      <c r="O329" s="326">
        <f t="shared" ref="O329:O339" si="181">F329-B329</f>
        <v>-1546</v>
      </c>
      <c r="P329" s="327"/>
      <c r="Q329" s="328">
        <f t="shared" ref="Q329:Q339" si="182">F329/$F$328</f>
        <v>0.73387225130890055</v>
      </c>
      <c r="R329" s="329"/>
    </row>
    <row r="330" spans="1:18" ht="15" x14ac:dyDescent="0.25">
      <c r="A330" s="254" t="s">
        <v>10</v>
      </c>
      <c r="B330" s="340">
        <v>15700</v>
      </c>
      <c r="C330" s="341"/>
      <c r="D330" s="340">
        <v>7768</v>
      </c>
      <c r="E330" s="341"/>
      <c r="F330" s="340">
        <v>17378</v>
      </c>
      <c r="G330" s="341"/>
      <c r="H330" s="330">
        <f t="shared" si="178"/>
        <v>1.2371266735324409</v>
      </c>
      <c r="I330" s="331"/>
      <c r="J330" s="255"/>
      <c r="K330" s="330">
        <f t="shared" si="179"/>
        <v>0.10687898089171965</v>
      </c>
      <c r="L330" s="331"/>
      <c r="M330" s="332">
        <f t="shared" si="180"/>
        <v>9610</v>
      </c>
      <c r="N330" s="333"/>
      <c r="O330" s="332">
        <f t="shared" si="181"/>
        <v>1678</v>
      </c>
      <c r="P330" s="333"/>
      <c r="Q330" s="330">
        <f t="shared" si="182"/>
        <v>0.14557486910994766</v>
      </c>
      <c r="R330" s="331"/>
    </row>
    <row r="331" spans="1:18" ht="15" x14ac:dyDescent="0.25">
      <c r="A331" s="25" t="s">
        <v>11</v>
      </c>
      <c r="B331" s="307">
        <v>53777</v>
      </c>
      <c r="C331" s="308"/>
      <c r="D331" s="307">
        <v>13576</v>
      </c>
      <c r="E331" s="308"/>
      <c r="F331" s="307">
        <v>52837</v>
      </c>
      <c r="G331" s="308"/>
      <c r="H331" s="305">
        <f t="shared" si="178"/>
        <v>2.8919416617560403</v>
      </c>
      <c r="I331" s="306"/>
      <c r="J331" s="256"/>
      <c r="K331" s="305">
        <f t="shared" si="179"/>
        <v>-1.7479591646986647E-2</v>
      </c>
      <c r="L331" s="306"/>
      <c r="M331" s="303">
        <f t="shared" si="180"/>
        <v>39261</v>
      </c>
      <c r="N331" s="304"/>
      <c r="O331" s="303">
        <f t="shared" si="181"/>
        <v>-940</v>
      </c>
      <c r="P331" s="304"/>
      <c r="Q331" s="305">
        <f t="shared" si="182"/>
        <v>0.44261361256544501</v>
      </c>
      <c r="R331" s="306"/>
    </row>
    <row r="332" spans="1:18" ht="15" x14ac:dyDescent="0.25">
      <c r="A332" s="25" t="s">
        <v>12</v>
      </c>
      <c r="B332" s="307">
        <v>16004</v>
      </c>
      <c r="C332" s="308"/>
      <c r="D332" s="307">
        <v>7259</v>
      </c>
      <c r="E332" s="308"/>
      <c r="F332" s="307">
        <v>15101</v>
      </c>
      <c r="G332" s="308"/>
      <c r="H332" s="305">
        <f t="shared" si="178"/>
        <v>1.080314092850255</v>
      </c>
      <c r="I332" s="306"/>
      <c r="J332" s="256"/>
      <c r="K332" s="305">
        <f t="shared" si="179"/>
        <v>-5.6423394151462136E-2</v>
      </c>
      <c r="L332" s="306"/>
      <c r="M332" s="303">
        <f t="shared" si="180"/>
        <v>7842</v>
      </c>
      <c r="N332" s="304"/>
      <c r="O332" s="303">
        <f t="shared" si="181"/>
        <v>-903</v>
      </c>
      <c r="P332" s="304"/>
      <c r="Q332" s="305">
        <f t="shared" si="182"/>
        <v>0.12650052356020941</v>
      </c>
      <c r="R332" s="306"/>
    </row>
    <row r="333" spans="1:18" ht="15" x14ac:dyDescent="0.25">
      <c r="A333" s="25" t="s">
        <v>13</v>
      </c>
      <c r="B333" s="307">
        <v>2618</v>
      </c>
      <c r="C333" s="308"/>
      <c r="D333" s="307">
        <v>84</v>
      </c>
      <c r="E333" s="308"/>
      <c r="F333" s="307">
        <v>1786</v>
      </c>
      <c r="G333" s="308"/>
      <c r="H333" s="305">
        <f t="shared" si="178"/>
        <v>20.261904761904763</v>
      </c>
      <c r="I333" s="306"/>
      <c r="J333" s="256"/>
      <c r="K333" s="305">
        <f t="shared" si="179"/>
        <v>-0.31779984721161192</v>
      </c>
      <c r="L333" s="306"/>
      <c r="M333" s="303">
        <f t="shared" si="180"/>
        <v>1702</v>
      </c>
      <c r="N333" s="304"/>
      <c r="O333" s="303">
        <f t="shared" si="181"/>
        <v>-832</v>
      </c>
      <c r="P333" s="304"/>
      <c r="Q333" s="305">
        <f t="shared" si="182"/>
        <v>1.4961256544502618E-2</v>
      </c>
      <c r="R333" s="306"/>
    </row>
    <row r="334" spans="1:18" ht="15" x14ac:dyDescent="0.25">
      <c r="A334" s="257" t="s">
        <v>14</v>
      </c>
      <c r="B334" s="324">
        <v>1053</v>
      </c>
      <c r="C334" s="325"/>
      <c r="D334" s="324">
        <v>236</v>
      </c>
      <c r="E334" s="325"/>
      <c r="F334" s="324">
        <v>504</v>
      </c>
      <c r="G334" s="325"/>
      <c r="H334" s="336">
        <f t="shared" si="178"/>
        <v>1.1355932203389831</v>
      </c>
      <c r="I334" s="337"/>
      <c r="J334" s="258"/>
      <c r="K334" s="336">
        <f t="shared" si="179"/>
        <v>-0.52136752136752129</v>
      </c>
      <c r="L334" s="337"/>
      <c r="M334" s="338">
        <f t="shared" si="180"/>
        <v>268</v>
      </c>
      <c r="N334" s="339"/>
      <c r="O334" s="338">
        <f t="shared" si="181"/>
        <v>-549</v>
      </c>
      <c r="P334" s="339"/>
      <c r="Q334" s="336">
        <f t="shared" si="182"/>
        <v>4.2219895287958116E-3</v>
      </c>
      <c r="R334" s="337"/>
    </row>
    <row r="335" spans="1:18" ht="15" x14ac:dyDescent="0.25">
      <c r="A335" s="259" t="s">
        <v>15</v>
      </c>
      <c r="B335" s="334">
        <v>43914</v>
      </c>
      <c r="C335" s="335"/>
      <c r="D335" s="334">
        <v>19208</v>
      </c>
      <c r="E335" s="335"/>
      <c r="F335" s="334">
        <v>31769</v>
      </c>
      <c r="G335" s="335"/>
      <c r="H335" s="328">
        <f t="shared" si="178"/>
        <v>0.65394627238650571</v>
      </c>
      <c r="I335" s="329"/>
      <c r="J335" s="253"/>
      <c r="K335" s="328">
        <f t="shared" si="179"/>
        <v>-0.2765632827799791</v>
      </c>
      <c r="L335" s="329"/>
      <c r="M335" s="326">
        <f t="shared" si="180"/>
        <v>12561</v>
      </c>
      <c r="N335" s="327"/>
      <c r="O335" s="326">
        <f t="shared" si="181"/>
        <v>-12145</v>
      </c>
      <c r="P335" s="327"/>
      <c r="Q335" s="328">
        <f t="shared" si="182"/>
        <v>0.26612774869109945</v>
      </c>
      <c r="R335" s="329"/>
    </row>
    <row r="336" spans="1:18" ht="15" x14ac:dyDescent="0.25">
      <c r="A336" s="254" t="s">
        <v>16</v>
      </c>
      <c r="B336" s="307">
        <v>1933</v>
      </c>
      <c r="C336" s="308"/>
      <c r="D336" s="307">
        <v>1494</v>
      </c>
      <c r="E336" s="308"/>
      <c r="F336" s="307">
        <v>2230</v>
      </c>
      <c r="G336" s="308"/>
      <c r="H336" s="330">
        <f t="shared" si="178"/>
        <v>0.4926372155287817</v>
      </c>
      <c r="I336" s="331"/>
      <c r="J336" s="255"/>
      <c r="K336" s="330">
        <f t="shared" si="179"/>
        <v>0.15364718054837034</v>
      </c>
      <c r="L336" s="331"/>
      <c r="M336" s="332">
        <f t="shared" si="180"/>
        <v>736</v>
      </c>
      <c r="N336" s="333"/>
      <c r="O336" s="332">
        <f t="shared" si="181"/>
        <v>297</v>
      </c>
      <c r="P336" s="333"/>
      <c r="Q336" s="330">
        <f t="shared" si="182"/>
        <v>1.868062827225131E-2</v>
      </c>
      <c r="R336" s="331"/>
    </row>
    <row r="337" spans="1:18" ht="15" x14ac:dyDescent="0.25">
      <c r="A337" s="25" t="s">
        <v>12</v>
      </c>
      <c r="B337" s="307">
        <v>23967</v>
      </c>
      <c r="C337" s="308"/>
      <c r="D337" s="307">
        <v>10996</v>
      </c>
      <c r="E337" s="308"/>
      <c r="F337" s="307">
        <v>18791</v>
      </c>
      <c r="G337" s="308"/>
      <c r="H337" s="305">
        <f t="shared" si="178"/>
        <v>0.70889414332484546</v>
      </c>
      <c r="I337" s="306"/>
      <c r="J337" s="256"/>
      <c r="K337" s="305">
        <f t="shared" si="179"/>
        <v>-0.215963616639546</v>
      </c>
      <c r="L337" s="306"/>
      <c r="M337" s="303">
        <f t="shared" si="180"/>
        <v>7795</v>
      </c>
      <c r="N337" s="304"/>
      <c r="O337" s="303">
        <f t="shared" si="181"/>
        <v>-5176</v>
      </c>
      <c r="P337" s="304"/>
      <c r="Q337" s="305">
        <f t="shared" si="182"/>
        <v>0.15741151832460734</v>
      </c>
      <c r="R337" s="306"/>
    </row>
    <row r="338" spans="1:18" ht="15" x14ac:dyDescent="0.25">
      <c r="A338" s="25" t="s">
        <v>13</v>
      </c>
      <c r="B338" s="307">
        <v>12430</v>
      </c>
      <c r="C338" s="308"/>
      <c r="D338" s="307">
        <v>4390</v>
      </c>
      <c r="E338" s="308"/>
      <c r="F338" s="307">
        <v>7750</v>
      </c>
      <c r="G338" s="308"/>
      <c r="H338" s="305">
        <f t="shared" si="178"/>
        <v>0.76537585421412291</v>
      </c>
      <c r="I338" s="306"/>
      <c r="J338" s="256"/>
      <c r="K338" s="305">
        <f t="shared" si="179"/>
        <v>-0.37650844730490751</v>
      </c>
      <c r="L338" s="306"/>
      <c r="M338" s="303">
        <f t="shared" si="180"/>
        <v>3360</v>
      </c>
      <c r="N338" s="304"/>
      <c r="O338" s="303">
        <f t="shared" si="181"/>
        <v>-4680</v>
      </c>
      <c r="P338" s="304"/>
      <c r="Q338" s="305">
        <f t="shared" si="182"/>
        <v>6.4921465968586389E-2</v>
      </c>
      <c r="R338" s="306"/>
    </row>
    <row r="339" spans="1:18" ht="15" x14ac:dyDescent="0.25">
      <c r="A339" s="260" t="s">
        <v>14</v>
      </c>
      <c r="B339" s="324">
        <v>5584</v>
      </c>
      <c r="C339" s="325"/>
      <c r="D339" s="324">
        <v>2328</v>
      </c>
      <c r="E339" s="325"/>
      <c r="F339" s="324">
        <v>2998</v>
      </c>
      <c r="G339" s="325"/>
      <c r="H339" s="319">
        <f t="shared" si="178"/>
        <v>0.28780068728522346</v>
      </c>
      <c r="I339" s="320"/>
      <c r="J339" s="261"/>
      <c r="K339" s="319">
        <f t="shared" si="179"/>
        <v>-0.46310888252148996</v>
      </c>
      <c r="L339" s="320"/>
      <c r="M339" s="317">
        <f t="shared" si="180"/>
        <v>670</v>
      </c>
      <c r="N339" s="318"/>
      <c r="O339" s="317">
        <f t="shared" si="181"/>
        <v>-2586</v>
      </c>
      <c r="P339" s="318"/>
      <c r="Q339" s="319">
        <f t="shared" si="182"/>
        <v>2.5114136125654451E-2</v>
      </c>
      <c r="R339" s="320"/>
    </row>
    <row r="340" spans="1:18" ht="21" x14ac:dyDescent="0.35">
      <c r="A340" s="302" t="s">
        <v>80</v>
      </c>
      <c r="B340" s="302"/>
      <c r="C340" s="302"/>
      <c r="D340" s="302"/>
      <c r="E340" s="302"/>
      <c r="F340" s="302"/>
      <c r="G340" s="302"/>
      <c r="H340" s="302"/>
      <c r="I340" s="302"/>
      <c r="J340" s="302"/>
      <c r="K340" s="302"/>
      <c r="L340" s="302"/>
      <c r="M340" s="302"/>
      <c r="N340" s="302"/>
      <c r="O340" s="302"/>
      <c r="P340" s="302"/>
      <c r="Q340" s="302"/>
      <c r="R340" s="302"/>
    </row>
    <row r="341" spans="1:18" ht="15" x14ac:dyDescent="0.25">
      <c r="A341" s="55"/>
      <c r="B341" s="321" t="s">
        <v>110</v>
      </c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3"/>
    </row>
    <row r="342" spans="1:18" ht="30" customHeight="1" x14ac:dyDescent="0.25">
      <c r="A342" s="3"/>
      <c r="B342" s="309">
        <v>2019</v>
      </c>
      <c r="C342" s="310"/>
      <c r="D342" s="309">
        <v>2021</v>
      </c>
      <c r="E342" s="310"/>
      <c r="F342" s="309">
        <v>2022</v>
      </c>
      <c r="G342" s="310"/>
      <c r="H342" s="309" t="s">
        <v>4</v>
      </c>
      <c r="I342" s="310"/>
      <c r="J342" s="4"/>
      <c r="K342" s="309" t="s">
        <v>5</v>
      </c>
      <c r="L342" s="310"/>
      <c r="M342" s="309" t="s">
        <v>6</v>
      </c>
      <c r="N342" s="310"/>
      <c r="O342" s="309" t="s">
        <v>7</v>
      </c>
      <c r="P342" s="310"/>
      <c r="Q342" s="309" t="str">
        <f>CONCATENATE("cuota ",RIGHT(F342,2))</f>
        <v>cuota 22</v>
      </c>
      <c r="R342" s="310"/>
    </row>
    <row r="343" spans="1:18" ht="15" x14ac:dyDescent="0.25">
      <c r="A343" s="250" t="s">
        <v>43</v>
      </c>
      <c r="B343" s="311">
        <v>133066</v>
      </c>
      <c r="C343" s="312"/>
      <c r="D343" s="311">
        <v>48131</v>
      </c>
      <c r="E343" s="312"/>
      <c r="F343" s="311">
        <v>119375</v>
      </c>
      <c r="G343" s="312"/>
      <c r="H343" s="313">
        <f>F343/D343-1</f>
        <v>1.4802102595001143</v>
      </c>
      <c r="I343" s="314"/>
      <c r="J343" s="251"/>
      <c r="K343" s="313">
        <f>F343/B343-1</f>
        <v>-0.10288879202801615</v>
      </c>
      <c r="L343" s="314"/>
      <c r="M343" s="315">
        <f>F343-D343</f>
        <v>71244</v>
      </c>
      <c r="N343" s="316"/>
      <c r="O343" s="315">
        <f>F343-B343</f>
        <v>-13691</v>
      </c>
      <c r="P343" s="316"/>
      <c r="Q343" s="313">
        <f>F343/$F$343</f>
        <v>1</v>
      </c>
      <c r="R343" s="314"/>
    </row>
    <row r="344" spans="1:18" ht="15" x14ac:dyDescent="0.25">
      <c r="A344" s="82" t="s">
        <v>44</v>
      </c>
      <c r="B344" s="307">
        <v>47022</v>
      </c>
      <c r="C344" s="308"/>
      <c r="D344" s="307">
        <v>15475</v>
      </c>
      <c r="E344" s="308"/>
      <c r="F344" s="307">
        <v>43004</v>
      </c>
      <c r="G344" s="308"/>
      <c r="H344" s="305">
        <f t="shared" ref="H344:H353" si="183">F344/D344-1</f>
        <v>1.7789337641357026</v>
      </c>
      <c r="I344" s="306"/>
      <c r="J344" s="256"/>
      <c r="K344" s="305">
        <f t="shared" ref="K344:K353" si="184">F344/B344-1</f>
        <v>-8.5449364127429761E-2</v>
      </c>
      <c r="L344" s="306"/>
      <c r="M344" s="303">
        <f t="shared" ref="M344:M353" si="185">F344-D344</f>
        <v>27529</v>
      </c>
      <c r="N344" s="304"/>
      <c r="O344" s="303">
        <f t="shared" ref="O344:O353" si="186">F344-B344</f>
        <v>-4018</v>
      </c>
      <c r="P344" s="304"/>
      <c r="Q344" s="305">
        <f t="shared" ref="Q344:Q353" si="187">F344/$F$343</f>
        <v>0.36024293193717277</v>
      </c>
      <c r="R344" s="306"/>
    </row>
    <row r="345" spans="1:18" ht="15" x14ac:dyDescent="0.25">
      <c r="A345" s="85" t="s">
        <v>45</v>
      </c>
      <c r="B345" s="307">
        <v>41513</v>
      </c>
      <c r="C345" s="308"/>
      <c r="D345" s="307">
        <v>14138</v>
      </c>
      <c r="E345" s="308"/>
      <c r="F345" s="307">
        <v>35494</v>
      </c>
      <c r="G345" s="308"/>
      <c r="H345" s="305">
        <f t="shared" si="183"/>
        <v>1.5105389729806196</v>
      </c>
      <c r="I345" s="306"/>
      <c r="J345" s="256"/>
      <c r="K345" s="305">
        <f t="shared" si="184"/>
        <v>-0.14499072579673833</v>
      </c>
      <c r="L345" s="306"/>
      <c r="M345" s="303">
        <f t="shared" si="185"/>
        <v>21356</v>
      </c>
      <c r="N345" s="304"/>
      <c r="O345" s="303">
        <f t="shared" si="186"/>
        <v>-6019</v>
      </c>
      <c r="P345" s="304"/>
      <c r="Q345" s="305">
        <f t="shared" si="187"/>
        <v>0.2973319371727749</v>
      </c>
      <c r="R345" s="306"/>
    </row>
    <row r="346" spans="1:18" ht="15" x14ac:dyDescent="0.25">
      <c r="A346" s="85" t="s">
        <v>47</v>
      </c>
      <c r="B346" s="307">
        <v>21407</v>
      </c>
      <c r="C346" s="308"/>
      <c r="D346" s="307">
        <v>5518</v>
      </c>
      <c r="E346" s="308"/>
      <c r="F346" s="307">
        <v>18321</v>
      </c>
      <c r="G346" s="308"/>
      <c r="H346" s="305">
        <f t="shared" si="183"/>
        <v>2.3202247191011236</v>
      </c>
      <c r="I346" s="306"/>
      <c r="J346" s="256"/>
      <c r="K346" s="305">
        <f t="shared" si="184"/>
        <v>-0.14415845284252815</v>
      </c>
      <c r="L346" s="306"/>
      <c r="M346" s="303">
        <f t="shared" si="185"/>
        <v>12803</v>
      </c>
      <c r="N346" s="304"/>
      <c r="O346" s="303">
        <f t="shared" si="186"/>
        <v>-3086</v>
      </c>
      <c r="P346" s="304"/>
      <c r="Q346" s="305">
        <f t="shared" si="187"/>
        <v>0.15347434554973821</v>
      </c>
      <c r="R346" s="306"/>
    </row>
    <row r="347" spans="1:18" ht="15" x14ac:dyDescent="0.25">
      <c r="A347" s="85" t="s">
        <v>48</v>
      </c>
      <c r="B347" s="307">
        <v>4121</v>
      </c>
      <c r="C347" s="308"/>
      <c r="D347" s="307">
        <v>1310</v>
      </c>
      <c r="E347" s="308"/>
      <c r="F347" s="307">
        <v>4169</v>
      </c>
      <c r="G347" s="308"/>
      <c r="H347" s="305">
        <f t="shared" si="183"/>
        <v>2.1824427480916029</v>
      </c>
      <c r="I347" s="306"/>
      <c r="J347" s="256"/>
      <c r="K347" s="305">
        <f t="shared" si="184"/>
        <v>1.1647658335355526E-2</v>
      </c>
      <c r="L347" s="306"/>
      <c r="M347" s="303">
        <f t="shared" si="185"/>
        <v>2859</v>
      </c>
      <c r="N347" s="304"/>
      <c r="O347" s="303">
        <f t="shared" si="186"/>
        <v>48</v>
      </c>
      <c r="P347" s="304"/>
      <c r="Q347" s="305">
        <f t="shared" si="187"/>
        <v>3.4923560209424082E-2</v>
      </c>
      <c r="R347" s="306"/>
    </row>
    <row r="348" spans="1:18" ht="15" x14ac:dyDescent="0.25">
      <c r="A348" s="85" t="s">
        <v>49</v>
      </c>
      <c r="B348" s="307">
        <v>2756</v>
      </c>
      <c r="C348" s="308"/>
      <c r="D348" s="307">
        <v>1657</v>
      </c>
      <c r="E348" s="308"/>
      <c r="F348" s="307">
        <v>2493</v>
      </c>
      <c r="G348" s="308"/>
      <c r="H348" s="305">
        <f t="shared" si="183"/>
        <v>0.5045262522631262</v>
      </c>
      <c r="I348" s="306"/>
      <c r="J348" s="256"/>
      <c r="K348" s="305">
        <f t="shared" si="184"/>
        <v>-9.5428156748911475E-2</v>
      </c>
      <c r="L348" s="306"/>
      <c r="M348" s="303">
        <f t="shared" si="185"/>
        <v>836</v>
      </c>
      <c r="N348" s="304"/>
      <c r="O348" s="303">
        <f t="shared" si="186"/>
        <v>-263</v>
      </c>
      <c r="P348" s="304"/>
      <c r="Q348" s="305">
        <f t="shared" si="187"/>
        <v>2.0883769633507854E-2</v>
      </c>
      <c r="R348" s="306"/>
    </row>
    <row r="349" spans="1:18" ht="15" x14ac:dyDescent="0.25">
      <c r="A349" s="85" t="s">
        <v>50</v>
      </c>
      <c r="B349" s="307">
        <v>778</v>
      </c>
      <c r="C349" s="308"/>
      <c r="D349" s="307">
        <v>465</v>
      </c>
      <c r="E349" s="308"/>
      <c r="F349" s="307">
        <v>625</v>
      </c>
      <c r="G349" s="308"/>
      <c r="H349" s="305">
        <f t="shared" si="183"/>
        <v>0.34408602150537626</v>
      </c>
      <c r="I349" s="306"/>
      <c r="J349" s="256"/>
      <c r="K349" s="305">
        <f t="shared" si="184"/>
        <v>-0.19665809768637532</v>
      </c>
      <c r="L349" s="306"/>
      <c r="M349" s="303">
        <f t="shared" si="185"/>
        <v>160</v>
      </c>
      <c r="N349" s="304"/>
      <c r="O349" s="303">
        <f t="shared" si="186"/>
        <v>-153</v>
      </c>
      <c r="P349" s="304"/>
      <c r="Q349" s="305">
        <f t="shared" si="187"/>
        <v>5.235602094240838E-3</v>
      </c>
      <c r="R349" s="306"/>
    </row>
    <row r="350" spans="1:18" ht="15" x14ac:dyDescent="0.25">
      <c r="A350" s="85" t="s">
        <v>51</v>
      </c>
      <c r="B350" s="307">
        <v>6890</v>
      </c>
      <c r="C350" s="308"/>
      <c r="D350" s="307">
        <v>2827</v>
      </c>
      <c r="E350" s="308"/>
      <c r="F350" s="307">
        <v>6412</v>
      </c>
      <c r="G350" s="308"/>
      <c r="H350" s="305">
        <f t="shared" si="183"/>
        <v>1.268128758401132</v>
      </c>
      <c r="I350" s="306"/>
      <c r="J350" s="256"/>
      <c r="K350" s="305">
        <f t="shared" si="184"/>
        <v>-6.9375907111756119E-2</v>
      </c>
      <c r="L350" s="306"/>
      <c r="M350" s="303">
        <f t="shared" si="185"/>
        <v>3585</v>
      </c>
      <c r="N350" s="304"/>
      <c r="O350" s="303">
        <f t="shared" si="186"/>
        <v>-478</v>
      </c>
      <c r="P350" s="304"/>
      <c r="Q350" s="305">
        <f t="shared" si="187"/>
        <v>5.3713089005235602E-2</v>
      </c>
      <c r="R350" s="306"/>
    </row>
    <row r="351" spans="1:18" ht="15" x14ac:dyDescent="0.25">
      <c r="A351" s="85" t="s">
        <v>46</v>
      </c>
      <c r="B351" s="307">
        <v>1127</v>
      </c>
      <c r="C351" s="308"/>
      <c r="D351" s="307">
        <v>482</v>
      </c>
      <c r="E351" s="308"/>
      <c r="F351" s="307">
        <v>802</v>
      </c>
      <c r="G351" s="308"/>
      <c r="H351" s="305">
        <f t="shared" si="183"/>
        <v>0.66390041493775942</v>
      </c>
      <c r="I351" s="306"/>
      <c r="J351" s="256"/>
      <c r="K351" s="305">
        <f t="shared" si="184"/>
        <v>-0.28837622005323871</v>
      </c>
      <c r="L351" s="306"/>
      <c r="M351" s="303">
        <f t="shared" si="185"/>
        <v>320</v>
      </c>
      <c r="N351" s="304"/>
      <c r="O351" s="303">
        <f t="shared" si="186"/>
        <v>-325</v>
      </c>
      <c r="P351" s="304"/>
      <c r="Q351" s="305">
        <f t="shared" si="187"/>
        <v>6.718324607329843E-3</v>
      </c>
      <c r="R351" s="306"/>
    </row>
    <row r="352" spans="1:18" ht="15" x14ac:dyDescent="0.25">
      <c r="A352" s="86" t="s">
        <v>52</v>
      </c>
      <c r="B352" s="307">
        <v>4070</v>
      </c>
      <c r="C352" s="308"/>
      <c r="D352" s="307">
        <v>3652</v>
      </c>
      <c r="E352" s="308"/>
      <c r="F352" s="307">
        <v>4562</v>
      </c>
      <c r="G352" s="308"/>
      <c r="H352" s="305">
        <f t="shared" si="183"/>
        <v>0.24917853231106246</v>
      </c>
      <c r="I352" s="306"/>
      <c r="J352" s="256"/>
      <c r="K352" s="305">
        <f t="shared" si="184"/>
        <v>0.12088452088452084</v>
      </c>
      <c r="L352" s="306"/>
      <c r="M352" s="303">
        <f t="shared" si="185"/>
        <v>910</v>
      </c>
      <c r="N352" s="304"/>
      <c r="O352" s="303">
        <f t="shared" si="186"/>
        <v>492</v>
      </c>
      <c r="P352" s="304"/>
      <c r="Q352" s="305">
        <f t="shared" si="187"/>
        <v>3.8215706806282723E-2</v>
      </c>
      <c r="R352" s="306"/>
    </row>
    <row r="353" spans="1:18" ht="15" x14ac:dyDescent="0.25">
      <c r="A353" s="87" t="s">
        <v>53</v>
      </c>
      <c r="B353" s="307">
        <v>3382</v>
      </c>
      <c r="C353" s="308"/>
      <c r="D353" s="307">
        <v>2607</v>
      </c>
      <c r="E353" s="308"/>
      <c r="F353" s="307">
        <v>3493</v>
      </c>
      <c r="G353" s="308"/>
      <c r="H353" s="305">
        <f t="shared" si="183"/>
        <v>0.33985423858841579</v>
      </c>
      <c r="I353" s="306"/>
      <c r="J353" s="256"/>
      <c r="K353" s="305">
        <f t="shared" si="184"/>
        <v>3.2820816085156634E-2</v>
      </c>
      <c r="L353" s="306"/>
      <c r="M353" s="303">
        <f t="shared" si="185"/>
        <v>886</v>
      </c>
      <c r="N353" s="304"/>
      <c r="O353" s="303">
        <f t="shared" si="186"/>
        <v>111</v>
      </c>
      <c r="P353" s="304"/>
      <c r="Q353" s="305">
        <f t="shared" si="187"/>
        <v>2.9260732984293193E-2</v>
      </c>
      <c r="R353" s="306"/>
    </row>
    <row r="354" spans="1:18" ht="21" x14ac:dyDescent="0.35">
      <c r="A354" s="302" t="s">
        <v>81</v>
      </c>
      <c r="B354" s="302"/>
      <c r="C354" s="302"/>
      <c r="D354" s="302"/>
      <c r="E354" s="302"/>
      <c r="F354" s="302"/>
      <c r="G354" s="302"/>
      <c r="H354" s="302"/>
      <c r="I354" s="302"/>
      <c r="J354" s="302"/>
      <c r="K354" s="302"/>
      <c r="L354" s="302"/>
      <c r="M354" s="302"/>
      <c r="N354" s="302"/>
      <c r="O354" s="302"/>
      <c r="P354" s="302"/>
      <c r="Q354" s="302"/>
      <c r="R354" s="302"/>
    </row>
  </sheetData>
  <mergeCells count="917">
    <mergeCell ref="A1:R1"/>
    <mergeCell ref="A2:R2"/>
    <mergeCell ref="A3:R3"/>
    <mergeCell ref="A4:R4"/>
    <mergeCell ref="B5:I5"/>
    <mergeCell ref="K5:R5"/>
    <mergeCell ref="A60:R60"/>
    <mergeCell ref="B61:I61"/>
    <mergeCell ref="K61:R61"/>
    <mergeCell ref="A75:R75"/>
    <mergeCell ref="A76:R76"/>
    <mergeCell ref="B77:I77"/>
    <mergeCell ref="K77:R77"/>
    <mergeCell ref="A19:R19"/>
    <mergeCell ref="B21:I21"/>
    <mergeCell ref="K21:R21"/>
    <mergeCell ref="A46:R46"/>
    <mergeCell ref="B47:I47"/>
    <mergeCell ref="K47:R47"/>
    <mergeCell ref="C118:D118"/>
    <mergeCell ref="F118:G118"/>
    <mergeCell ref="H118:I118"/>
    <mergeCell ref="L118:M118"/>
    <mergeCell ref="O118:P118"/>
    <mergeCell ref="Q118:R118"/>
    <mergeCell ref="A102:R102"/>
    <mergeCell ref="B103:I103"/>
    <mergeCell ref="K103:R103"/>
    <mergeCell ref="A116:R116"/>
    <mergeCell ref="B117:I117"/>
    <mergeCell ref="K117:R117"/>
    <mergeCell ref="C120:D120"/>
    <mergeCell ref="F120:G120"/>
    <mergeCell ref="H120:I120"/>
    <mergeCell ref="L120:M120"/>
    <mergeCell ref="O120:P120"/>
    <mergeCell ref="Q120:R120"/>
    <mergeCell ref="C119:D119"/>
    <mergeCell ref="F119:G119"/>
    <mergeCell ref="H119:I119"/>
    <mergeCell ref="L119:M119"/>
    <mergeCell ref="O119:P119"/>
    <mergeCell ref="Q119:R119"/>
    <mergeCell ref="C122:D122"/>
    <mergeCell ref="F122:G122"/>
    <mergeCell ref="H122:I122"/>
    <mergeCell ref="L122:M122"/>
    <mergeCell ref="O122:P122"/>
    <mergeCell ref="Q122:R122"/>
    <mergeCell ref="C121:D121"/>
    <mergeCell ref="F121:G121"/>
    <mergeCell ref="H121:I121"/>
    <mergeCell ref="L121:M121"/>
    <mergeCell ref="O121:P121"/>
    <mergeCell ref="Q121:R121"/>
    <mergeCell ref="C124:D124"/>
    <mergeCell ref="F124:G124"/>
    <mergeCell ref="H124:I124"/>
    <mergeCell ref="L124:M124"/>
    <mergeCell ref="O124:P124"/>
    <mergeCell ref="Q124:R124"/>
    <mergeCell ref="C123:D123"/>
    <mergeCell ref="F123:G123"/>
    <mergeCell ref="H123:I123"/>
    <mergeCell ref="L123:M123"/>
    <mergeCell ref="O123:P123"/>
    <mergeCell ref="Q123:R123"/>
    <mergeCell ref="C126:D126"/>
    <mergeCell ref="F126:G126"/>
    <mergeCell ref="H126:I126"/>
    <mergeCell ref="L126:M126"/>
    <mergeCell ref="O126:P126"/>
    <mergeCell ref="Q126:R126"/>
    <mergeCell ref="C125:D125"/>
    <mergeCell ref="F125:G125"/>
    <mergeCell ref="H125:I125"/>
    <mergeCell ref="L125:M125"/>
    <mergeCell ref="O125:P125"/>
    <mergeCell ref="Q125:R125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35:D135"/>
    <mergeCell ref="F135:G135"/>
    <mergeCell ref="H135:I135"/>
    <mergeCell ref="L135:M135"/>
    <mergeCell ref="O135:P135"/>
    <mergeCell ref="Q135:R135"/>
    <mergeCell ref="A131:R131"/>
    <mergeCell ref="A132:R132"/>
    <mergeCell ref="B133:I133"/>
    <mergeCell ref="K133:R133"/>
    <mergeCell ref="C134:D134"/>
    <mergeCell ref="F134:G134"/>
    <mergeCell ref="H134:I134"/>
    <mergeCell ref="L134:M134"/>
    <mergeCell ref="O134:P134"/>
    <mergeCell ref="Q134:R134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41:D141"/>
    <mergeCell ref="F141:G141"/>
    <mergeCell ref="H141:I141"/>
    <mergeCell ref="L141:M141"/>
    <mergeCell ref="O141:P141"/>
    <mergeCell ref="Q141:R141"/>
    <mergeCell ref="C140:D140"/>
    <mergeCell ref="F140:G140"/>
    <mergeCell ref="H140:I140"/>
    <mergeCell ref="L140:M140"/>
    <mergeCell ref="O140:P140"/>
    <mergeCell ref="Q140:R140"/>
    <mergeCell ref="C143:D143"/>
    <mergeCell ref="F143:G143"/>
    <mergeCell ref="H143:I143"/>
    <mergeCell ref="L143:M143"/>
    <mergeCell ref="O143:P143"/>
    <mergeCell ref="Q143:R143"/>
    <mergeCell ref="C142:D142"/>
    <mergeCell ref="F142:G142"/>
    <mergeCell ref="H142:I142"/>
    <mergeCell ref="L142:M142"/>
    <mergeCell ref="O142:P142"/>
    <mergeCell ref="Q142:R142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61:D161"/>
    <mergeCell ref="F161:G161"/>
    <mergeCell ref="H161:I161"/>
    <mergeCell ref="L161:M161"/>
    <mergeCell ref="O161:P161"/>
    <mergeCell ref="Q161:R161"/>
    <mergeCell ref="A158:R158"/>
    <mergeCell ref="B159:I159"/>
    <mergeCell ref="K159:R159"/>
    <mergeCell ref="C160:D160"/>
    <mergeCell ref="F160:G160"/>
    <mergeCell ref="H160:I160"/>
    <mergeCell ref="L160:M160"/>
    <mergeCell ref="O160:P160"/>
    <mergeCell ref="Q160:R160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7:D167"/>
    <mergeCell ref="F167:G167"/>
    <mergeCell ref="H167:I167"/>
    <mergeCell ref="L167:M167"/>
    <mergeCell ref="O167:P167"/>
    <mergeCell ref="Q167:R167"/>
    <mergeCell ref="C166:D166"/>
    <mergeCell ref="F166:G166"/>
    <mergeCell ref="H166:I166"/>
    <mergeCell ref="L166:M166"/>
    <mergeCell ref="O166:P166"/>
    <mergeCell ref="Q166:R166"/>
    <mergeCell ref="C169:D169"/>
    <mergeCell ref="F169:G169"/>
    <mergeCell ref="H169:I169"/>
    <mergeCell ref="L169:M169"/>
    <mergeCell ref="O169:P169"/>
    <mergeCell ref="Q169:R169"/>
    <mergeCell ref="C168:D168"/>
    <mergeCell ref="F168:G168"/>
    <mergeCell ref="H168:I168"/>
    <mergeCell ref="L168:M168"/>
    <mergeCell ref="O168:P168"/>
    <mergeCell ref="Q168:R168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H176:I176"/>
    <mergeCell ref="Q176:R176"/>
    <mergeCell ref="H177:I177"/>
    <mergeCell ref="Q177:R177"/>
    <mergeCell ref="H178:I178"/>
    <mergeCell ref="Q178:R178"/>
    <mergeCell ref="A172:R172"/>
    <mergeCell ref="B173:I173"/>
    <mergeCell ref="K173:R173"/>
    <mergeCell ref="H174:I174"/>
    <mergeCell ref="Q174:R174"/>
    <mergeCell ref="H175:I175"/>
    <mergeCell ref="Q175:R175"/>
    <mergeCell ref="H182:I182"/>
    <mergeCell ref="Q182:R182"/>
    <mergeCell ref="H183:I183"/>
    <mergeCell ref="Q183:R183"/>
    <mergeCell ref="H184:I184"/>
    <mergeCell ref="Q184:R184"/>
    <mergeCell ref="H179:I179"/>
    <mergeCell ref="Q179:R179"/>
    <mergeCell ref="H180:I180"/>
    <mergeCell ref="Q180:R180"/>
    <mergeCell ref="H181:I181"/>
    <mergeCell ref="Q181:R181"/>
    <mergeCell ref="B189:I189"/>
    <mergeCell ref="K189:R189"/>
    <mergeCell ref="H190:I190"/>
    <mergeCell ref="Q190:R190"/>
    <mergeCell ref="H191:I191"/>
    <mergeCell ref="Q191:R191"/>
    <mergeCell ref="H185:I185"/>
    <mergeCell ref="Q185:R185"/>
    <mergeCell ref="H186:I186"/>
    <mergeCell ref="Q186:R186"/>
    <mergeCell ref="A187:R187"/>
    <mergeCell ref="A188:R188"/>
    <mergeCell ref="H195:I195"/>
    <mergeCell ref="Q195:R195"/>
    <mergeCell ref="H196:I196"/>
    <mergeCell ref="Q196:R196"/>
    <mergeCell ref="H197:I197"/>
    <mergeCell ref="Q197:R197"/>
    <mergeCell ref="H192:I192"/>
    <mergeCell ref="Q192:R192"/>
    <mergeCell ref="H193:I193"/>
    <mergeCell ref="Q193:R193"/>
    <mergeCell ref="H194:I194"/>
    <mergeCell ref="Q194:R194"/>
    <mergeCell ref="H201:I201"/>
    <mergeCell ref="Q201:R201"/>
    <mergeCell ref="A202:R202"/>
    <mergeCell ref="A203:R203"/>
    <mergeCell ref="B204:I204"/>
    <mergeCell ref="K204:R204"/>
    <mergeCell ref="H198:I198"/>
    <mergeCell ref="Q198:R198"/>
    <mergeCell ref="H199:I199"/>
    <mergeCell ref="Q199:R199"/>
    <mergeCell ref="H200:I200"/>
    <mergeCell ref="Q200:R200"/>
    <mergeCell ref="H235:I235"/>
    <mergeCell ref="Q235:R235"/>
    <mergeCell ref="H236:I236"/>
    <mergeCell ref="Q236:R236"/>
    <mergeCell ref="H237:I237"/>
    <mergeCell ref="Q237:R237"/>
    <mergeCell ref="A218:R218"/>
    <mergeCell ref="A219:R219"/>
    <mergeCell ref="B220:I220"/>
    <mergeCell ref="K220:R220"/>
    <mergeCell ref="A233:R233"/>
    <mergeCell ref="B234:I234"/>
    <mergeCell ref="K234:R234"/>
    <mergeCell ref="H241:I241"/>
    <mergeCell ref="Q241:R241"/>
    <mergeCell ref="H242:I242"/>
    <mergeCell ref="Q242:R242"/>
    <mergeCell ref="H243:I243"/>
    <mergeCell ref="Q243:R243"/>
    <mergeCell ref="H238:I238"/>
    <mergeCell ref="Q238:R238"/>
    <mergeCell ref="H239:I239"/>
    <mergeCell ref="Q239:R239"/>
    <mergeCell ref="H240:I240"/>
    <mergeCell ref="Q240:R240"/>
    <mergeCell ref="H247:I247"/>
    <mergeCell ref="Q247:R247"/>
    <mergeCell ref="A248:R248"/>
    <mergeCell ref="A249:R249"/>
    <mergeCell ref="B250:I250"/>
    <mergeCell ref="K250:R250"/>
    <mergeCell ref="H244:I244"/>
    <mergeCell ref="Q244:R244"/>
    <mergeCell ref="H245:I245"/>
    <mergeCell ref="Q245:R245"/>
    <mergeCell ref="H246:I246"/>
    <mergeCell ref="Q246:R246"/>
    <mergeCell ref="H254:I254"/>
    <mergeCell ref="Q254:R254"/>
    <mergeCell ref="H255:I255"/>
    <mergeCell ref="Q255:R255"/>
    <mergeCell ref="H256:I256"/>
    <mergeCell ref="Q256:R256"/>
    <mergeCell ref="H251:I251"/>
    <mergeCell ref="Q251:R251"/>
    <mergeCell ref="H252:I252"/>
    <mergeCell ref="Q252:R252"/>
    <mergeCell ref="H253:I253"/>
    <mergeCell ref="Q253:R253"/>
    <mergeCell ref="H260:I260"/>
    <mergeCell ref="Q260:R260"/>
    <mergeCell ref="H261:I261"/>
    <mergeCell ref="Q261:R261"/>
    <mergeCell ref="H262:I262"/>
    <mergeCell ref="Q262:R262"/>
    <mergeCell ref="H257:I257"/>
    <mergeCell ref="Q257:R257"/>
    <mergeCell ref="H258:I258"/>
    <mergeCell ref="Q258:R258"/>
    <mergeCell ref="H259:I259"/>
    <mergeCell ref="Q259:R259"/>
    <mergeCell ref="H267:I267"/>
    <mergeCell ref="Q267:R267"/>
    <mergeCell ref="H268:I268"/>
    <mergeCell ref="Q268:R268"/>
    <mergeCell ref="H269:I269"/>
    <mergeCell ref="Q269:R269"/>
    <mergeCell ref="A263:R263"/>
    <mergeCell ref="A264:R264"/>
    <mergeCell ref="B265:I265"/>
    <mergeCell ref="K265:R265"/>
    <mergeCell ref="H266:I266"/>
    <mergeCell ref="Q266:R266"/>
    <mergeCell ref="H273:I273"/>
    <mergeCell ref="Q273:R273"/>
    <mergeCell ref="H274:I274"/>
    <mergeCell ref="Q274:R274"/>
    <mergeCell ref="H275:I275"/>
    <mergeCell ref="Q275:R275"/>
    <mergeCell ref="H270:I270"/>
    <mergeCell ref="Q270:R270"/>
    <mergeCell ref="H271:I271"/>
    <mergeCell ref="Q271:R271"/>
    <mergeCell ref="H272:I272"/>
    <mergeCell ref="Q272:R272"/>
    <mergeCell ref="A279:R279"/>
    <mergeCell ref="A280:R280"/>
    <mergeCell ref="B281:I281"/>
    <mergeCell ref="K281:R281"/>
    <mergeCell ref="H282:I282"/>
    <mergeCell ref="Q282:R282"/>
    <mergeCell ref="H276:I276"/>
    <mergeCell ref="Q276:R276"/>
    <mergeCell ref="H277:I277"/>
    <mergeCell ref="Q277:R277"/>
    <mergeCell ref="H278:I278"/>
    <mergeCell ref="Q278:R278"/>
    <mergeCell ref="H286:I286"/>
    <mergeCell ref="Q286:R286"/>
    <mergeCell ref="H287:I287"/>
    <mergeCell ref="Q287:R287"/>
    <mergeCell ref="H288:I288"/>
    <mergeCell ref="Q288:R288"/>
    <mergeCell ref="H283:I283"/>
    <mergeCell ref="Q283:R283"/>
    <mergeCell ref="H284:I284"/>
    <mergeCell ref="Q284:R284"/>
    <mergeCell ref="H285:I285"/>
    <mergeCell ref="Q285:R285"/>
    <mergeCell ref="H292:I292"/>
    <mergeCell ref="Q292:R292"/>
    <mergeCell ref="H293:I293"/>
    <mergeCell ref="Q293:R293"/>
    <mergeCell ref="A294:R294"/>
    <mergeCell ref="A295:R295"/>
    <mergeCell ref="H289:I289"/>
    <mergeCell ref="Q289:R289"/>
    <mergeCell ref="H290:I290"/>
    <mergeCell ref="Q290:R290"/>
    <mergeCell ref="H291:I291"/>
    <mergeCell ref="Q291:R291"/>
    <mergeCell ref="A296:R296"/>
    <mergeCell ref="B297:R297"/>
    <mergeCell ref="B298:C298"/>
    <mergeCell ref="D298:E298"/>
    <mergeCell ref="F298:G298"/>
    <mergeCell ref="H298:I298"/>
    <mergeCell ref="K298:L298"/>
    <mergeCell ref="M298:N298"/>
    <mergeCell ref="O298:P298"/>
    <mergeCell ref="Q298:R298"/>
    <mergeCell ref="O299:P299"/>
    <mergeCell ref="Q299:R299"/>
    <mergeCell ref="B300:C300"/>
    <mergeCell ref="D300:E300"/>
    <mergeCell ref="F300:G300"/>
    <mergeCell ref="H300:I300"/>
    <mergeCell ref="K300:L300"/>
    <mergeCell ref="M300:N300"/>
    <mergeCell ref="O300:P300"/>
    <mergeCell ref="Q300:R300"/>
    <mergeCell ref="B299:C299"/>
    <mergeCell ref="D299:E299"/>
    <mergeCell ref="F299:G299"/>
    <mergeCell ref="H299:I299"/>
    <mergeCell ref="K299:L299"/>
    <mergeCell ref="M299:N299"/>
    <mergeCell ref="O301:P301"/>
    <mergeCell ref="Q301:R301"/>
    <mergeCell ref="B302:C302"/>
    <mergeCell ref="D302:E302"/>
    <mergeCell ref="F302:G302"/>
    <mergeCell ref="H302:I302"/>
    <mergeCell ref="K302:L302"/>
    <mergeCell ref="M302:N302"/>
    <mergeCell ref="O302:P302"/>
    <mergeCell ref="Q302:R302"/>
    <mergeCell ref="B301:C301"/>
    <mergeCell ref="D301:E301"/>
    <mergeCell ref="F301:G301"/>
    <mergeCell ref="H301:I301"/>
    <mergeCell ref="K301:L301"/>
    <mergeCell ref="M301:N301"/>
    <mergeCell ref="O303:P303"/>
    <mergeCell ref="Q303:R303"/>
    <mergeCell ref="B304:C304"/>
    <mergeCell ref="D304:E304"/>
    <mergeCell ref="F304:G304"/>
    <mergeCell ref="H304:I304"/>
    <mergeCell ref="K304:L304"/>
    <mergeCell ref="M304:N304"/>
    <mergeCell ref="O304:P304"/>
    <mergeCell ref="Q304:R304"/>
    <mergeCell ref="B303:C303"/>
    <mergeCell ref="D303:E303"/>
    <mergeCell ref="F303:G303"/>
    <mergeCell ref="H303:I303"/>
    <mergeCell ref="K303:L303"/>
    <mergeCell ref="M303:N303"/>
    <mergeCell ref="O305:P305"/>
    <mergeCell ref="Q305:R305"/>
    <mergeCell ref="B306:C306"/>
    <mergeCell ref="D306:E306"/>
    <mergeCell ref="F306:G306"/>
    <mergeCell ref="H306:I306"/>
    <mergeCell ref="K306:L306"/>
    <mergeCell ref="M306:N306"/>
    <mergeCell ref="O306:P306"/>
    <mergeCell ref="Q306:R306"/>
    <mergeCell ref="B305:C305"/>
    <mergeCell ref="D305:E305"/>
    <mergeCell ref="F305:G305"/>
    <mergeCell ref="H305:I305"/>
    <mergeCell ref="K305:L305"/>
    <mergeCell ref="M305:N305"/>
    <mergeCell ref="O307:P307"/>
    <mergeCell ref="Q307:R307"/>
    <mergeCell ref="B308:C308"/>
    <mergeCell ref="D308:E308"/>
    <mergeCell ref="F308:G308"/>
    <mergeCell ref="H308:I308"/>
    <mergeCell ref="K308:L308"/>
    <mergeCell ref="M308:N308"/>
    <mergeCell ref="O308:P308"/>
    <mergeCell ref="Q308:R308"/>
    <mergeCell ref="B307:C307"/>
    <mergeCell ref="D307:E307"/>
    <mergeCell ref="F307:G307"/>
    <mergeCell ref="H307:I307"/>
    <mergeCell ref="K307:L307"/>
    <mergeCell ref="M307:N307"/>
    <mergeCell ref="O309:P309"/>
    <mergeCell ref="Q309:R309"/>
    <mergeCell ref="B310:C310"/>
    <mergeCell ref="D310:E310"/>
    <mergeCell ref="F310:G310"/>
    <mergeCell ref="H310:I310"/>
    <mergeCell ref="K310:L310"/>
    <mergeCell ref="M310:N310"/>
    <mergeCell ref="O310:P310"/>
    <mergeCell ref="Q310:R310"/>
    <mergeCell ref="B309:C309"/>
    <mergeCell ref="D309:E309"/>
    <mergeCell ref="F309:G309"/>
    <mergeCell ref="H309:I309"/>
    <mergeCell ref="K309:L309"/>
    <mergeCell ref="M309:N309"/>
    <mergeCell ref="A311:R311"/>
    <mergeCell ref="B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20:P320"/>
    <mergeCell ref="Q320:R320"/>
    <mergeCell ref="B321:C321"/>
    <mergeCell ref="D321:E321"/>
    <mergeCell ref="F321:G321"/>
    <mergeCell ref="H321:I321"/>
    <mergeCell ref="K321:L321"/>
    <mergeCell ref="M321:N321"/>
    <mergeCell ref="O321:P321"/>
    <mergeCell ref="Q321:R321"/>
    <mergeCell ref="B320:C320"/>
    <mergeCell ref="D320:E320"/>
    <mergeCell ref="F320:G320"/>
    <mergeCell ref="H320:I320"/>
    <mergeCell ref="K320:L320"/>
    <mergeCell ref="M320:N320"/>
    <mergeCell ref="O322:P322"/>
    <mergeCell ref="Q322:R322"/>
    <mergeCell ref="B323:C323"/>
    <mergeCell ref="D323:E323"/>
    <mergeCell ref="F323:G323"/>
    <mergeCell ref="H323:I323"/>
    <mergeCell ref="K323:L323"/>
    <mergeCell ref="M323:N323"/>
    <mergeCell ref="O323:P323"/>
    <mergeCell ref="Q323:R323"/>
    <mergeCell ref="B322:C322"/>
    <mergeCell ref="D322:E322"/>
    <mergeCell ref="F322:G322"/>
    <mergeCell ref="H322:I322"/>
    <mergeCell ref="K322:L322"/>
    <mergeCell ref="M322:N322"/>
    <mergeCell ref="O324:P324"/>
    <mergeCell ref="Q324:R324"/>
    <mergeCell ref="A325:R325"/>
    <mergeCell ref="B326:R326"/>
    <mergeCell ref="B327:C327"/>
    <mergeCell ref="D327:E327"/>
    <mergeCell ref="F327:G327"/>
    <mergeCell ref="H327:I327"/>
    <mergeCell ref="K327:L327"/>
    <mergeCell ref="M327:N327"/>
    <mergeCell ref="B324:C324"/>
    <mergeCell ref="D324:E324"/>
    <mergeCell ref="F324:G324"/>
    <mergeCell ref="H324:I324"/>
    <mergeCell ref="K324:L324"/>
    <mergeCell ref="M324:N324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33:P333"/>
    <mergeCell ref="Q333:R333"/>
    <mergeCell ref="B334:C334"/>
    <mergeCell ref="D334:E334"/>
    <mergeCell ref="F334:G334"/>
    <mergeCell ref="H334:I334"/>
    <mergeCell ref="K334:L334"/>
    <mergeCell ref="M334:N334"/>
    <mergeCell ref="O334:P334"/>
    <mergeCell ref="Q334:R334"/>
    <mergeCell ref="B333:C333"/>
    <mergeCell ref="D333:E333"/>
    <mergeCell ref="F333:G333"/>
    <mergeCell ref="H333:I333"/>
    <mergeCell ref="K333:L333"/>
    <mergeCell ref="M333:N333"/>
    <mergeCell ref="O335:P335"/>
    <mergeCell ref="Q335:R335"/>
    <mergeCell ref="B336:C336"/>
    <mergeCell ref="D336:E336"/>
    <mergeCell ref="F336:G336"/>
    <mergeCell ref="H336:I336"/>
    <mergeCell ref="K336:L336"/>
    <mergeCell ref="M336:N336"/>
    <mergeCell ref="O336:P336"/>
    <mergeCell ref="Q336:R336"/>
    <mergeCell ref="B335:C335"/>
    <mergeCell ref="D335:E335"/>
    <mergeCell ref="F335:G335"/>
    <mergeCell ref="H335:I335"/>
    <mergeCell ref="K335:L335"/>
    <mergeCell ref="M335:N335"/>
    <mergeCell ref="O337:P337"/>
    <mergeCell ref="Q337:R337"/>
    <mergeCell ref="B338:C338"/>
    <mergeCell ref="D338:E338"/>
    <mergeCell ref="F338:G338"/>
    <mergeCell ref="H338:I338"/>
    <mergeCell ref="K338:L338"/>
    <mergeCell ref="M338:N338"/>
    <mergeCell ref="O338:P338"/>
    <mergeCell ref="Q338:R338"/>
    <mergeCell ref="B337:C337"/>
    <mergeCell ref="D337:E337"/>
    <mergeCell ref="F337:G337"/>
    <mergeCell ref="H337:I337"/>
    <mergeCell ref="K337:L337"/>
    <mergeCell ref="M337:N337"/>
    <mergeCell ref="O339:P339"/>
    <mergeCell ref="Q339:R339"/>
    <mergeCell ref="A340:R340"/>
    <mergeCell ref="B341:R341"/>
    <mergeCell ref="B342:C342"/>
    <mergeCell ref="D342:E342"/>
    <mergeCell ref="F342:G342"/>
    <mergeCell ref="H342:I342"/>
    <mergeCell ref="K342:L342"/>
    <mergeCell ref="M342:N342"/>
    <mergeCell ref="B339:C339"/>
    <mergeCell ref="D339:E339"/>
    <mergeCell ref="F339:G339"/>
    <mergeCell ref="H339:I339"/>
    <mergeCell ref="K339:L339"/>
    <mergeCell ref="M339:N339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8:P348"/>
    <mergeCell ref="Q348:R348"/>
    <mergeCell ref="B349:C349"/>
    <mergeCell ref="D349:E349"/>
    <mergeCell ref="F349:G349"/>
    <mergeCell ref="H349:I349"/>
    <mergeCell ref="K349:L349"/>
    <mergeCell ref="M349:N349"/>
    <mergeCell ref="O349:P349"/>
    <mergeCell ref="Q349:R349"/>
    <mergeCell ref="B348:C348"/>
    <mergeCell ref="D348:E348"/>
    <mergeCell ref="F348:G348"/>
    <mergeCell ref="H348:I348"/>
    <mergeCell ref="K348:L348"/>
    <mergeCell ref="M348:N348"/>
    <mergeCell ref="O350:P350"/>
    <mergeCell ref="Q350:R350"/>
    <mergeCell ref="B351:C351"/>
    <mergeCell ref="D351:E351"/>
    <mergeCell ref="F351:G351"/>
    <mergeCell ref="H351:I351"/>
    <mergeCell ref="K351:L351"/>
    <mergeCell ref="M351:N351"/>
    <mergeCell ref="O351:P351"/>
    <mergeCell ref="Q351:R351"/>
    <mergeCell ref="B350:C350"/>
    <mergeCell ref="D350:E350"/>
    <mergeCell ref="F350:G350"/>
    <mergeCell ref="H350:I350"/>
    <mergeCell ref="K350:L350"/>
    <mergeCell ref="M350:N350"/>
    <mergeCell ref="A354:R354"/>
    <mergeCell ref="O352:P352"/>
    <mergeCell ref="Q352:R352"/>
    <mergeCell ref="B353:C353"/>
    <mergeCell ref="D353:E353"/>
    <mergeCell ref="F353:G353"/>
    <mergeCell ref="H353:I353"/>
    <mergeCell ref="K353:L353"/>
    <mergeCell ref="M353:N353"/>
    <mergeCell ref="O353:P353"/>
    <mergeCell ref="Q353:R353"/>
    <mergeCell ref="B352:C352"/>
    <mergeCell ref="D352:E352"/>
    <mergeCell ref="F352:G352"/>
    <mergeCell ref="H352:I352"/>
    <mergeCell ref="K352:L352"/>
    <mergeCell ref="M352:N35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5002-730B-4AF7-A88C-351252A8D213}">
  <sheetPr codeName="Hoja15"/>
  <dimension ref="A1:X80"/>
  <sheetViews>
    <sheetView workbookViewId="0">
      <selection sqref="A1:R1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301" customWidth="1"/>
    <col min="5" max="5" width="12.28515625" style="301" bestFit="1" customWidth="1"/>
    <col min="6" max="8" width="12.7109375" style="301" customWidth="1"/>
    <col min="9" max="9" width="11.42578125" style="301" customWidth="1"/>
    <col min="10" max="10" width="1.28515625" style="301" customWidth="1"/>
    <col min="11" max="12" width="12.5703125" style="301" customWidth="1"/>
    <col min="13" max="15" width="11.42578125" style="301" customWidth="1"/>
    <col min="16" max="17" width="14" style="301" customWidth="1"/>
    <col min="18" max="18" width="11.42578125" style="301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471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</row>
    <row r="2" spans="1:24" ht="21" x14ac:dyDescent="0.35">
      <c r="A2" s="481" t="s">
        <v>82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</row>
    <row r="3" spans="1:24" ht="21" x14ac:dyDescent="0.25">
      <c r="A3" s="474" t="s">
        <v>83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6"/>
    </row>
    <row r="4" spans="1:24" ht="21" x14ac:dyDescent="0.35">
      <c r="A4" s="480" t="s">
        <v>84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5" spans="1:24" x14ac:dyDescent="0.25">
      <c r="A5" s="55"/>
      <c r="B5" s="321" t="s">
        <v>110</v>
      </c>
      <c r="C5" s="322"/>
      <c r="D5" s="322"/>
      <c r="E5" s="322"/>
      <c r="F5" s="322"/>
      <c r="G5" s="322"/>
      <c r="H5" s="322"/>
      <c r="I5" s="323"/>
      <c r="J5" s="262"/>
      <c r="K5" s="321" t="str">
        <f>CONCATENATE("acumulado ",B5)</f>
        <v>acumulado febrero</v>
      </c>
      <c r="L5" s="322"/>
      <c r="M5" s="322"/>
      <c r="N5" s="322"/>
      <c r="O5" s="322"/>
      <c r="P5" s="322"/>
      <c r="Q5" s="322"/>
      <c r="R5" s="323"/>
    </row>
    <row r="6" spans="1:24" x14ac:dyDescent="0.25">
      <c r="A6" s="3"/>
      <c r="B6" s="263">
        <v>2019</v>
      </c>
      <c r="C6" s="263">
        <v>2021</v>
      </c>
      <c r="D6" s="263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263" t="s">
        <v>85</v>
      </c>
      <c r="J6" s="264"/>
      <c r="K6" s="263">
        <v>2019</v>
      </c>
      <c r="L6" s="263">
        <v>2021</v>
      </c>
      <c r="M6" s="263">
        <v>2022</v>
      </c>
      <c r="N6" s="4" t="s">
        <v>4</v>
      </c>
      <c r="O6" s="4" t="s">
        <v>5</v>
      </c>
      <c r="P6" s="4" t="s">
        <v>6</v>
      </c>
      <c r="Q6" s="4" t="s">
        <v>7</v>
      </c>
      <c r="R6" s="263" t="s">
        <v>85</v>
      </c>
      <c r="X6" s="265"/>
    </row>
    <row r="7" spans="1:24" x14ac:dyDescent="0.25">
      <c r="A7" s="266" t="s">
        <v>86</v>
      </c>
      <c r="B7" s="267">
        <v>672766</v>
      </c>
      <c r="C7" s="267">
        <v>115086</v>
      </c>
      <c r="D7" s="267">
        <v>594583</v>
      </c>
      <c r="E7" s="268">
        <f t="shared" ref="E7:E9" si="0">IFERROR(D7/C7-1,"-")</f>
        <v>4.16642337034913</v>
      </c>
      <c r="F7" s="268">
        <f t="shared" ref="F7:F9" si="1">IFERROR(D7/B7-1,"-")</f>
        <v>-0.11621128297208838</v>
      </c>
      <c r="G7" s="267">
        <f t="shared" ref="G7:G9" si="2">IFERROR(D7-C7,"-")</f>
        <v>479497</v>
      </c>
      <c r="H7" s="267">
        <f t="shared" ref="H7:H9" si="3">IFERROR(D7-B7,"-")</f>
        <v>-78183</v>
      </c>
      <c r="I7" s="268">
        <f>D7/$D$7</f>
        <v>1</v>
      </c>
      <c r="J7" s="269"/>
      <c r="K7" s="267">
        <v>1362914</v>
      </c>
      <c r="L7" s="267">
        <v>220731</v>
      </c>
      <c r="M7" s="267">
        <v>1084038</v>
      </c>
      <c r="N7" s="268">
        <f t="shared" ref="N7:N9" si="4">IFERROR(M7/L7-1,"-")</f>
        <v>3.9111271185288885</v>
      </c>
      <c r="O7" s="268">
        <f t="shared" ref="O7:O9" si="5">IFERROR(M7/K7-1,"-")</f>
        <v>-0.20461745935546927</v>
      </c>
      <c r="P7" s="267">
        <f t="shared" ref="P7:P9" si="6">IFERROR(M7-L7,"-")</f>
        <v>863307</v>
      </c>
      <c r="Q7" s="267">
        <f t="shared" ref="Q7:Q9" si="7">IFERROR(M7-K7,"-")</f>
        <v>-278876</v>
      </c>
      <c r="R7" s="268">
        <f>M7/$M$7</f>
        <v>1</v>
      </c>
      <c r="X7" s="270"/>
    </row>
    <row r="8" spans="1:24" x14ac:dyDescent="0.25">
      <c r="A8" s="271" t="s">
        <v>87</v>
      </c>
      <c r="B8" s="272">
        <v>591517</v>
      </c>
      <c r="C8" s="272">
        <v>111742</v>
      </c>
      <c r="D8" s="272">
        <v>538024</v>
      </c>
      <c r="E8" s="273">
        <f t="shared" si="0"/>
        <v>3.8148771276690949</v>
      </c>
      <c r="F8" s="274">
        <f t="shared" si="1"/>
        <v>-9.043358009998026E-2</v>
      </c>
      <c r="G8" s="272">
        <f t="shared" si="2"/>
        <v>426282</v>
      </c>
      <c r="H8" s="272">
        <f t="shared" si="3"/>
        <v>-53493</v>
      </c>
      <c r="I8" s="273">
        <f>D8/$D$7</f>
        <v>0.90487619054026103</v>
      </c>
      <c r="J8" s="264"/>
      <c r="K8" s="272">
        <v>1196035</v>
      </c>
      <c r="L8" s="272">
        <v>215973</v>
      </c>
      <c r="M8" s="272">
        <v>978128</v>
      </c>
      <c r="N8" s="273">
        <f t="shared" si="4"/>
        <v>3.5289364874312996</v>
      </c>
      <c r="O8" s="273">
        <f t="shared" si="5"/>
        <v>-0.18219115661330976</v>
      </c>
      <c r="P8" s="272">
        <f t="shared" si="6"/>
        <v>762155</v>
      </c>
      <c r="Q8" s="272">
        <f t="shared" si="7"/>
        <v>-217907</v>
      </c>
      <c r="R8" s="273">
        <f t="shared" ref="R8:R9" si="8">M8/$M$7</f>
        <v>0.90230047286165249</v>
      </c>
    </row>
    <row r="9" spans="1:24" x14ac:dyDescent="0.25">
      <c r="A9" s="271" t="s">
        <v>88</v>
      </c>
      <c r="B9" s="272">
        <v>81249</v>
      </c>
      <c r="C9" s="272">
        <v>3344</v>
      </c>
      <c r="D9" s="272">
        <v>56559</v>
      </c>
      <c r="E9" s="273">
        <f t="shared" si="0"/>
        <v>15.913576555023923</v>
      </c>
      <c r="F9" s="274">
        <f t="shared" si="1"/>
        <v>-0.30388066314662332</v>
      </c>
      <c r="G9" s="272">
        <f t="shared" si="2"/>
        <v>53215</v>
      </c>
      <c r="H9" s="272">
        <f t="shared" si="3"/>
        <v>-24690</v>
      </c>
      <c r="I9" s="273">
        <f>D9/$D$7</f>
        <v>9.5123809459739014E-2</v>
      </c>
      <c r="J9" s="264"/>
      <c r="K9" s="272">
        <v>166879</v>
      </c>
      <c r="L9" s="272">
        <v>4758</v>
      </c>
      <c r="M9" s="272">
        <v>105910</v>
      </c>
      <c r="N9" s="273">
        <f t="shared" si="4"/>
        <v>21.259352669188736</v>
      </c>
      <c r="O9" s="273">
        <f t="shared" si="5"/>
        <v>-0.36534854595245658</v>
      </c>
      <c r="P9" s="272">
        <f t="shared" si="6"/>
        <v>101152</v>
      </c>
      <c r="Q9" s="272">
        <f t="shared" si="7"/>
        <v>-60969</v>
      </c>
      <c r="R9" s="273">
        <f t="shared" si="8"/>
        <v>9.769952713834755E-2</v>
      </c>
    </row>
    <row r="10" spans="1:24" ht="21" x14ac:dyDescent="0.35">
      <c r="A10" s="480" t="s">
        <v>89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</row>
    <row r="11" spans="1:24" x14ac:dyDescent="0.25">
      <c r="A11" s="55"/>
      <c r="B11" s="321" t="s">
        <v>110</v>
      </c>
      <c r="C11" s="322"/>
      <c r="D11" s="322"/>
      <c r="E11" s="322"/>
      <c r="F11" s="322"/>
      <c r="G11" s="322"/>
      <c r="H11" s="322"/>
      <c r="I11" s="323"/>
      <c r="J11" s="262"/>
      <c r="K11" s="321" t="str">
        <f>CONCATENATE("acumulado ",B11)</f>
        <v>acumulado febrero</v>
      </c>
      <c r="L11" s="322"/>
      <c r="M11" s="322"/>
      <c r="N11" s="322"/>
      <c r="O11" s="322"/>
      <c r="P11" s="322"/>
      <c r="Q11" s="322"/>
      <c r="R11" s="323"/>
      <c r="W11" s="275"/>
    </row>
    <row r="12" spans="1:24" x14ac:dyDescent="0.25">
      <c r="A12" s="3" t="s">
        <v>90</v>
      </c>
      <c r="B12" s="263">
        <v>2019</v>
      </c>
      <c r="C12" s="263">
        <v>2021</v>
      </c>
      <c r="D12" s="263">
        <v>2022</v>
      </c>
      <c r="E12" s="4" t="s">
        <v>4</v>
      </c>
      <c r="F12" s="4" t="s">
        <v>5</v>
      </c>
      <c r="G12" s="4" t="s">
        <v>6</v>
      </c>
      <c r="H12" s="4" t="s">
        <v>7</v>
      </c>
      <c r="I12" s="263" t="s">
        <v>85</v>
      </c>
      <c r="J12" s="264"/>
      <c r="K12" s="263">
        <v>2019</v>
      </c>
      <c r="L12" s="263">
        <v>2021</v>
      </c>
      <c r="M12" s="263">
        <v>2022</v>
      </c>
      <c r="N12" s="4" t="s">
        <v>4</v>
      </c>
      <c r="O12" s="4" t="s">
        <v>5</v>
      </c>
      <c r="P12" s="4" t="s">
        <v>6</v>
      </c>
      <c r="Q12" s="4" t="s">
        <v>7</v>
      </c>
      <c r="R12" s="263" t="s">
        <v>85</v>
      </c>
      <c r="W12" s="276"/>
    </row>
    <row r="13" spans="1:24" x14ac:dyDescent="0.25">
      <c r="A13" s="277" t="s">
        <v>91</v>
      </c>
      <c r="B13" s="278">
        <v>672766</v>
      </c>
      <c r="C13" s="278">
        <v>115086</v>
      </c>
      <c r="D13" s="278">
        <v>594583</v>
      </c>
      <c r="E13" s="279">
        <f>IFERROR(D13/C13-1,"-")</f>
        <v>4.16642337034913</v>
      </c>
      <c r="F13" s="279">
        <f>IFERROR(D13/B13-1,"-")</f>
        <v>-0.11621128297208838</v>
      </c>
      <c r="G13" s="278">
        <f>IFERROR(D13-C13,"-")</f>
        <v>479497</v>
      </c>
      <c r="H13" s="278">
        <f>IFERROR(D13-B13,"-")</f>
        <v>-78183</v>
      </c>
      <c r="I13" s="279">
        <f>IFERROR(D13/$D$7,"-")</f>
        <v>1</v>
      </c>
      <c r="J13" s="269"/>
      <c r="K13" s="267">
        <v>1362914</v>
      </c>
      <c r="L13" s="267">
        <v>220731</v>
      </c>
      <c r="M13" s="267">
        <v>1084038</v>
      </c>
      <c r="N13" s="268">
        <f t="shared" ref="N13:N36" si="9">IFERROR(M13/L13-1,"-")</f>
        <v>3.9111271185288885</v>
      </c>
      <c r="O13" s="268">
        <f t="shared" ref="O13:O36" si="10">IFERROR(M13/K13-1,"-")</f>
        <v>-0.20461745935546927</v>
      </c>
      <c r="P13" s="267">
        <f t="shared" ref="P13:P36" si="11">IFERROR(M13-L13,"-")</f>
        <v>863307</v>
      </c>
      <c r="Q13" s="267">
        <f t="shared" ref="Q13:Q36" si="12">IFERROR(M13-K13,"-")</f>
        <v>-278876</v>
      </c>
      <c r="R13" s="268">
        <f>M13/$M$13</f>
        <v>1</v>
      </c>
      <c r="W13" s="276"/>
    </row>
    <row r="14" spans="1:24" x14ac:dyDescent="0.25">
      <c r="A14" s="280" t="s">
        <v>92</v>
      </c>
      <c r="B14" s="281">
        <v>232558</v>
      </c>
      <c r="C14" s="281">
        <v>80714</v>
      </c>
      <c r="D14" s="281">
        <v>198844</v>
      </c>
      <c r="E14" s="282">
        <f t="shared" ref="E14:E36" si="13">IFERROR(D14/C14-1,"-")</f>
        <v>1.4635627028768243</v>
      </c>
      <c r="F14" s="282">
        <f t="shared" ref="F14:F36" si="14">IFERROR(D14/B14-1,"-")</f>
        <v>-0.14497028698217218</v>
      </c>
      <c r="G14" s="281">
        <f t="shared" ref="G14:G36" si="15">IFERROR(D14-C14,"-")</f>
        <v>118130</v>
      </c>
      <c r="H14" s="281">
        <f t="shared" ref="H14:H36" si="16">IFERROR(D14-B14,"-")</f>
        <v>-33714</v>
      </c>
      <c r="I14" s="282">
        <f t="shared" ref="I14:I20" si="17">IFERROR(D14/$D$7,"-")</f>
        <v>0.33442597585198364</v>
      </c>
      <c r="J14" s="269"/>
      <c r="K14" s="281">
        <v>470853</v>
      </c>
      <c r="L14" s="281">
        <v>153210</v>
      </c>
      <c r="M14" s="281">
        <v>378139</v>
      </c>
      <c r="N14" s="282">
        <f t="shared" si="9"/>
        <v>1.468109131257751</v>
      </c>
      <c r="O14" s="282">
        <f t="shared" si="10"/>
        <v>-0.19690646549984814</v>
      </c>
      <c r="P14" s="281">
        <f t="shared" si="11"/>
        <v>224929</v>
      </c>
      <c r="Q14" s="281">
        <f t="shared" si="12"/>
        <v>-92714</v>
      </c>
      <c r="R14" s="282">
        <f t="shared" ref="R14:R36" si="18">M14/$M$13</f>
        <v>0.34882448770246061</v>
      </c>
    </row>
    <row r="15" spans="1:24" x14ac:dyDescent="0.25">
      <c r="A15" s="271" t="s">
        <v>93</v>
      </c>
      <c r="B15" s="272">
        <v>101730</v>
      </c>
      <c r="C15" s="272">
        <v>55151</v>
      </c>
      <c r="D15" s="272">
        <v>105224</v>
      </c>
      <c r="E15" s="273">
        <f t="shared" si="13"/>
        <v>0.90792551358996221</v>
      </c>
      <c r="F15" s="273">
        <f t="shared" si="14"/>
        <v>3.4345817359677566E-2</v>
      </c>
      <c r="G15" s="272">
        <f t="shared" si="15"/>
        <v>50073</v>
      </c>
      <c r="H15" s="272">
        <f t="shared" si="16"/>
        <v>3494</v>
      </c>
      <c r="I15" s="273">
        <f t="shared" si="17"/>
        <v>0.17697108729983871</v>
      </c>
      <c r="J15" s="264"/>
      <c r="K15" s="272">
        <v>202874</v>
      </c>
      <c r="L15" s="272">
        <v>97391</v>
      </c>
      <c r="M15" s="272">
        <v>196244</v>
      </c>
      <c r="N15" s="273">
        <f t="shared" si="9"/>
        <v>1.015011654054276</v>
      </c>
      <c r="O15" s="273">
        <f t="shared" si="10"/>
        <v>-3.2680382897759208E-2</v>
      </c>
      <c r="P15" s="272">
        <f t="shared" si="11"/>
        <v>98853</v>
      </c>
      <c r="Q15" s="272">
        <f t="shared" si="12"/>
        <v>-6630</v>
      </c>
      <c r="R15" s="273">
        <f t="shared" si="18"/>
        <v>0.18103055427946252</v>
      </c>
    </row>
    <row r="16" spans="1:24" x14ac:dyDescent="0.25">
      <c r="A16" s="283" t="s">
        <v>94</v>
      </c>
      <c r="B16" s="284">
        <v>130828</v>
      </c>
      <c r="C16" s="284">
        <v>25563</v>
      </c>
      <c r="D16" s="284">
        <v>93620</v>
      </c>
      <c r="E16" s="285">
        <f t="shared" si="13"/>
        <v>2.6623244533114265</v>
      </c>
      <c r="F16" s="285">
        <f t="shared" si="14"/>
        <v>-0.28440395022472253</v>
      </c>
      <c r="G16" s="284">
        <f t="shared" si="15"/>
        <v>68057</v>
      </c>
      <c r="H16" s="284">
        <f t="shared" si="16"/>
        <v>-37208</v>
      </c>
      <c r="I16" s="285">
        <f t="shared" si="17"/>
        <v>0.15745488855214496</v>
      </c>
      <c r="J16" s="264"/>
      <c r="K16" s="284">
        <v>267979</v>
      </c>
      <c r="L16" s="284">
        <v>55819</v>
      </c>
      <c r="M16" s="284">
        <v>181895</v>
      </c>
      <c r="N16" s="285">
        <f t="shared" si="9"/>
        <v>2.2586574463892224</v>
      </c>
      <c r="O16" s="285">
        <f t="shared" si="10"/>
        <v>-0.32123412655469274</v>
      </c>
      <c r="P16" s="284">
        <f t="shared" si="11"/>
        <v>126076</v>
      </c>
      <c r="Q16" s="284">
        <f t="shared" si="12"/>
        <v>-86084</v>
      </c>
      <c r="R16" s="285">
        <f t="shared" si="18"/>
        <v>0.16779393342299809</v>
      </c>
    </row>
    <row r="17" spans="1:19" x14ac:dyDescent="0.25">
      <c r="A17" s="280" t="s">
        <v>95</v>
      </c>
      <c r="B17" s="281">
        <v>440208</v>
      </c>
      <c r="C17" s="281">
        <v>34372</v>
      </c>
      <c r="D17" s="281">
        <v>395739</v>
      </c>
      <c r="E17" s="282">
        <f t="shared" si="13"/>
        <v>10.513412079599673</v>
      </c>
      <c r="F17" s="282">
        <f t="shared" si="14"/>
        <v>-0.10101815505397449</v>
      </c>
      <c r="G17" s="281">
        <f t="shared" si="15"/>
        <v>361367</v>
      </c>
      <c r="H17" s="281">
        <f t="shared" si="16"/>
        <v>-44469</v>
      </c>
      <c r="I17" s="282">
        <f t="shared" si="17"/>
        <v>0.66557402414801636</v>
      </c>
      <c r="J17" s="269"/>
      <c r="K17" s="281">
        <v>892061</v>
      </c>
      <c r="L17" s="281">
        <v>67521</v>
      </c>
      <c r="M17" s="281">
        <v>705899</v>
      </c>
      <c r="N17" s="282">
        <f t="shared" si="9"/>
        <v>9.4545104486011766</v>
      </c>
      <c r="O17" s="282">
        <f t="shared" si="10"/>
        <v>-0.20868752249005396</v>
      </c>
      <c r="P17" s="281">
        <f t="shared" si="11"/>
        <v>638378</v>
      </c>
      <c r="Q17" s="281">
        <f t="shared" si="12"/>
        <v>-186162</v>
      </c>
      <c r="R17" s="282">
        <f t="shared" si="18"/>
        <v>0.65117551229753934</v>
      </c>
    </row>
    <row r="18" spans="1:19" x14ac:dyDescent="0.25">
      <c r="A18" s="271" t="s">
        <v>96</v>
      </c>
      <c r="B18" s="272">
        <v>176664</v>
      </c>
      <c r="C18" s="272">
        <v>473</v>
      </c>
      <c r="D18" s="272">
        <v>161397</v>
      </c>
      <c r="E18" s="273">
        <f t="shared" si="13"/>
        <v>340.21987315010568</v>
      </c>
      <c r="F18" s="273">
        <f t="shared" si="14"/>
        <v>-8.6418285559027308E-2</v>
      </c>
      <c r="G18" s="272">
        <f t="shared" si="15"/>
        <v>160924</v>
      </c>
      <c r="H18" s="272">
        <f t="shared" si="16"/>
        <v>-15267</v>
      </c>
      <c r="I18" s="273">
        <f t="shared" si="17"/>
        <v>0.27144570228210357</v>
      </c>
      <c r="J18" s="264"/>
      <c r="K18" s="272">
        <v>351060</v>
      </c>
      <c r="L18" s="272">
        <v>1796</v>
      </c>
      <c r="M18" s="272">
        <v>263916</v>
      </c>
      <c r="N18" s="273">
        <f t="shared" si="9"/>
        <v>145.94654788418708</v>
      </c>
      <c r="O18" s="273">
        <f t="shared" si="10"/>
        <v>-0.24823107161169033</v>
      </c>
      <c r="P18" s="272">
        <f t="shared" si="11"/>
        <v>262120</v>
      </c>
      <c r="Q18" s="272">
        <f t="shared" si="12"/>
        <v>-87144</v>
      </c>
      <c r="R18" s="273">
        <f t="shared" si="18"/>
        <v>0.24345641019964245</v>
      </c>
      <c r="S18" s="286"/>
    </row>
    <row r="19" spans="1:19" x14ac:dyDescent="0.25">
      <c r="A19" s="271" t="s">
        <v>26</v>
      </c>
      <c r="B19" s="272">
        <v>80164</v>
      </c>
      <c r="C19" s="272">
        <v>9889</v>
      </c>
      <c r="D19" s="272">
        <v>60088</v>
      </c>
      <c r="E19" s="273">
        <f t="shared" si="13"/>
        <v>5.0762463343108504</v>
      </c>
      <c r="F19" s="273">
        <f t="shared" si="14"/>
        <v>-0.25043660495983233</v>
      </c>
      <c r="G19" s="272">
        <f t="shared" si="15"/>
        <v>50199</v>
      </c>
      <c r="H19" s="272">
        <f t="shared" si="16"/>
        <v>-20076</v>
      </c>
      <c r="I19" s="273">
        <f t="shared" si="17"/>
        <v>0.10105906156079135</v>
      </c>
      <c r="J19" s="264"/>
      <c r="K19" s="272">
        <v>166154</v>
      </c>
      <c r="L19" s="272">
        <v>19873</v>
      </c>
      <c r="M19" s="272">
        <v>112692</v>
      </c>
      <c r="N19" s="273">
        <f t="shared" si="9"/>
        <v>4.6706083631057211</v>
      </c>
      <c r="O19" s="273">
        <f t="shared" si="10"/>
        <v>-0.32176173910950079</v>
      </c>
      <c r="P19" s="272">
        <f t="shared" si="11"/>
        <v>92819</v>
      </c>
      <c r="Q19" s="272">
        <f t="shared" si="12"/>
        <v>-53462</v>
      </c>
      <c r="R19" s="273">
        <f t="shared" si="18"/>
        <v>0.10395576538829819</v>
      </c>
      <c r="S19" s="286"/>
    </row>
    <row r="20" spans="1:19" x14ac:dyDescent="0.25">
      <c r="A20" s="271" t="s">
        <v>35</v>
      </c>
      <c r="B20" s="272">
        <v>20181</v>
      </c>
      <c r="C20" s="272">
        <v>870</v>
      </c>
      <c r="D20" s="272">
        <v>19774</v>
      </c>
      <c r="E20" s="273">
        <f t="shared" si="13"/>
        <v>21.728735632183909</v>
      </c>
      <c r="F20" s="273">
        <f t="shared" si="14"/>
        <v>-2.0167484267380242E-2</v>
      </c>
      <c r="G20" s="272">
        <f t="shared" si="15"/>
        <v>18904</v>
      </c>
      <c r="H20" s="272">
        <f t="shared" si="16"/>
        <v>-407</v>
      </c>
      <c r="I20" s="273">
        <f t="shared" si="17"/>
        <v>3.325692123723685E-2</v>
      </c>
      <c r="J20" s="264"/>
      <c r="K20" s="272">
        <v>41837</v>
      </c>
      <c r="L20" s="272">
        <v>4361</v>
      </c>
      <c r="M20" s="272">
        <v>38650</v>
      </c>
      <c r="N20" s="273">
        <f t="shared" si="9"/>
        <v>7.8626461820683335</v>
      </c>
      <c r="O20" s="273">
        <f t="shared" si="10"/>
        <v>-7.6176590099672592E-2</v>
      </c>
      <c r="P20" s="272">
        <f t="shared" si="11"/>
        <v>34289</v>
      </c>
      <c r="Q20" s="272">
        <f t="shared" si="12"/>
        <v>-3187</v>
      </c>
      <c r="R20" s="273">
        <f t="shared" si="18"/>
        <v>3.565373169575236E-2</v>
      </c>
      <c r="S20" s="286"/>
    </row>
    <row r="21" spans="1:19" x14ac:dyDescent="0.25">
      <c r="A21" s="271" t="s">
        <v>31</v>
      </c>
      <c r="B21" s="272">
        <v>17176</v>
      </c>
      <c r="C21" s="272">
        <v>0</v>
      </c>
      <c r="D21" s="272">
        <v>9298</v>
      </c>
      <c r="E21" s="273" t="str">
        <f t="shared" si="13"/>
        <v>-</v>
      </c>
      <c r="F21" s="273">
        <f t="shared" si="14"/>
        <v>-0.4586632510479739</v>
      </c>
      <c r="G21" s="272">
        <f t="shared" si="15"/>
        <v>9298</v>
      </c>
      <c r="H21" s="272">
        <f t="shared" si="16"/>
        <v>-7878</v>
      </c>
      <c r="I21" s="273">
        <f>IFERROR(D21/$D$7,"-")</f>
        <v>1.5637850392628112E-2</v>
      </c>
      <c r="J21" s="264"/>
      <c r="K21" s="272">
        <v>34407</v>
      </c>
      <c r="L21" s="272">
        <v>0</v>
      </c>
      <c r="M21" s="272">
        <v>17547</v>
      </c>
      <c r="N21" s="273" t="str">
        <f t="shared" si="9"/>
        <v>-</v>
      </c>
      <c r="O21" s="273">
        <f t="shared" si="10"/>
        <v>-0.49001656639637281</v>
      </c>
      <c r="P21" s="272">
        <f t="shared" si="11"/>
        <v>17547</v>
      </c>
      <c r="Q21" s="272">
        <f t="shared" si="12"/>
        <v>-16860</v>
      </c>
      <c r="R21" s="273">
        <f t="shared" si="18"/>
        <v>1.618670194218284E-2</v>
      </c>
      <c r="S21" s="286"/>
    </row>
    <row r="22" spans="1:19" x14ac:dyDescent="0.25">
      <c r="A22" s="271" t="s">
        <v>39</v>
      </c>
      <c r="B22" s="272">
        <v>15676</v>
      </c>
      <c r="C22" s="272">
        <v>667</v>
      </c>
      <c r="D22" s="272">
        <v>6693</v>
      </c>
      <c r="E22" s="273">
        <f t="shared" si="13"/>
        <v>9.0344827586206904</v>
      </c>
      <c r="F22" s="273">
        <f t="shared" si="14"/>
        <v>-0.57304159224291906</v>
      </c>
      <c r="G22" s="272">
        <f t="shared" si="15"/>
        <v>6026</v>
      </c>
      <c r="H22" s="272">
        <f t="shared" si="16"/>
        <v>-8983</v>
      </c>
      <c r="I22" s="273">
        <f t="shared" ref="I22:I36" si="19">IFERROR(D22/$D$7,"-")</f>
        <v>1.1256628595166697E-2</v>
      </c>
      <c r="J22" s="264"/>
      <c r="K22" s="272">
        <v>32637</v>
      </c>
      <c r="L22" s="272">
        <v>1313</v>
      </c>
      <c r="M22" s="272">
        <v>14371</v>
      </c>
      <c r="N22" s="273">
        <f t="shared" si="9"/>
        <v>9.9451637471439458</v>
      </c>
      <c r="O22" s="273">
        <f t="shared" si="10"/>
        <v>-0.55967153843796913</v>
      </c>
      <c r="P22" s="272">
        <f t="shared" si="11"/>
        <v>13058</v>
      </c>
      <c r="Q22" s="272">
        <f t="shared" si="12"/>
        <v>-18266</v>
      </c>
      <c r="R22" s="273">
        <f t="shared" si="18"/>
        <v>1.3256915347985955E-2</v>
      </c>
      <c r="S22" s="286"/>
    </row>
    <row r="23" spans="1:19" x14ac:dyDescent="0.25">
      <c r="A23" s="271" t="s">
        <v>33</v>
      </c>
      <c r="B23" s="272">
        <v>13223</v>
      </c>
      <c r="C23" s="272">
        <v>6429</v>
      </c>
      <c r="D23" s="272">
        <v>19492</v>
      </c>
      <c r="E23" s="273">
        <f t="shared" si="13"/>
        <v>2.0318867631046817</v>
      </c>
      <c r="F23" s="273">
        <f t="shared" si="14"/>
        <v>0.4740981622929743</v>
      </c>
      <c r="G23" s="272">
        <f t="shared" si="15"/>
        <v>13063</v>
      </c>
      <c r="H23" s="272">
        <f t="shared" si="16"/>
        <v>6269</v>
      </c>
      <c r="I23" s="273">
        <f t="shared" si="19"/>
        <v>3.2782639261465601E-2</v>
      </c>
      <c r="J23" s="264"/>
      <c r="K23" s="272">
        <v>25965</v>
      </c>
      <c r="L23" s="272">
        <v>10043</v>
      </c>
      <c r="M23" s="272">
        <v>32834</v>
      </c>
      <c r="N23" s="273">
        <f t="shared" si="9"/>
        <v>2.2693418301304393</v>
      </c>
      <c r="O23" s="273">
        <f t="shared" si="10"/>
        <v>0.2645484305796264</v>
      </c>
      <c r="P23" s="272">
        <f t="shared" si="11"/>
        <v>22791</v>
      </c>
      <c r="Q23" s="272">
        <f t="shared" si="12"/>
        <v>6869</v>
      </c>
      <c r="R23" s="273">
        <f t="shared" si="18"/>
        <v>3.0288606118973688E-2</v>
      </c>
      <c r="S23" s="286"/>
    </row>
    <row r="24" spans="1:19" x14ac:dyDescent="0.25">
      <c r="A24" s="271" t="s">
        <v>34</v>
      </c>
      <c r="B24" s="272">
        <v>14411</v>
      </c>
      <c r="C24" s="272">
        <v>889</v>
      </c>
      <c r="D24" s="272">
        <v>16323</v>
      </c>
      <c r="E24" s="273">
        <f t="shared" si="13"/>
        <v>17.361079865016873</v>
      </c>
      <c r="F24" s="273">
        <f t="shared" si="14"/>
        <v>0.13267642772881816</v>
      </c>
      <c r="G24" s="272">
        <f t="shared" si="15"/>
        <v>15434</v>
      </c>
      <c r="H24" s="272">
        <f t="shared" si="16"/>
        <v>1912</v>
      </c>
      <c r="I24" s="273">
        <f t="shared" si="19"/>
        <v>2.7452853512461677E-2</v>
      </c>
      <c r="J24" s="264"/>
      <c r="K24" s="272">
        <v>28616</v>
      </c>
      <c r="L24" s="272">
        <v>1943</v>
      </c>
      <c r="M24" s="272">
        <v>33250</v>
      </c>
      <c r="N24" s="273">
        <f t="shared" si="9"/>
        <v>16.112712300566134</v>
      </c>
      <c r="O24" s="273">
        <f t="shared" si="10"/>
        <v>0.16193737769080241</v>
      </c>
      <c r="P24" s="272">
        <f t="shared" si="11"/>
        <v>31307</v>
      </c>
      <c r="Q24" s="272">
        <f t="shared" si="12"/>
        <v>4634</v>
      </c>
      <c r="R24" s="273">
        <f t="shared" si="18"/>
        <v>3.0672356504107788E-2</v>
      </c>
      <c r="S24" s="286"/>
    </row>
    <row r="25" spans="1:19" x14ac:dyDescent="0.25">
      <c r="A25" s="271" t="s">
        <v>97</v>
      </c>
      <c r="B25" s="272">
        <v>1686</v>
      </c>
      <c r="C25" s="272">
        <v>1149</v>
      </c>
      <c r="D25" s="272">
        <v>2197</v>
      </c>
      <c r="E25" s="273">
        <f t="shared" si="13"/>
        <v>0.91209747606614444</v>
      </c>
      <c r="F25" s="273">
        <f t="shared" si="14"/>
        <v>0.3030842230130486</v>
      </c>
      <c r="G25" s="272">
        <f t="shared" si="15"/>
        <v>1048</v>
      </c>
      <c r="H25" s="272">
        <f t="shared" si="16"/>
        <v>511</v>
      </c>
      <c r="I25" s="273">
        <f t="shared" si="19"/>
        <v>3.6950265984732156E-3</v>
      </c>
      <c r="J25" s="264"/>
      <c r="K25" s="272">
        <v>3165</v>
      </c>
      <c r="L25" s="272">
        <v>1735</v>
      </c>
      <c r="M25" s="272">
        <v>3680</v>
      </c>
      <c r="N25" s="273">
        <f t="shared" si="9"/>
        <v>1.1210374639769451</v>
      </c>
      <c r="O25" s="273">
        <f t="shared" si="10"/>
        <v>0.16271721958925744</v>
      </c>
      <c r="P25" s="272">
        <f t="shared" si="11"/>
        <v>1945</v>
      </c>
      <c r="Q25" s="272">
        <f t="shared" si="12"/>
        <v>515</v>
      </c>
      <c r="R25" s="273">
        <f t="shared" si="18"/>
        <v>3.3947149454170425E-3</v>
      </c>
      <c r="S25" s="286"/>
    </row>
    <row r="26" spans="1:19" x14ac:dyDescent="0.25">
      <c r="A26" s="271" t="s">
        <v>37</v>
      </c>
      <c r="B26" s="272">
        <v>20394</v>
      </c>
      <c r="C26" s="272">
        <v>2674</v>
      </c>
      <c r="D26" s="272">
        <v>24354</v>
      </c>
      <c r="E26" s="273">
        <f t="shared" si="13"/>
        <v>8.1077038145100975</v>
      </c>
      <c r="F26" s="273">
        <f t="shared" si="14"/>
        <v>0.19417475728155331</v>
      </c>
      <c r="G26" s="272">
        <f t="shared" si="15"/>
        <v>21680</v>
      </c>
      <c r="H26" s="272">
        <f t="shared" si="16"/>
        <v>3960</v>
      </c>
      <c r="I26" s="273">
        <f t="shared" si="19"/>
        <v>4.0959798716074962E-2</v>
      </c>
      <c r="J26" s="264"/>
      <c r="K26" s="272">
        <v>44291</v>
      </c>
      <c r="L26" s="272">
        <v>5352</v>
      </c>
      <c r="M26" s="272">
        <v>42756</v>
      </c>
      <c r="N26" s="273">
        <f t="shared" si="9"/>
        <v>6.9887892376681613</v>
      </c>
      <c r="O26" s="273">
        <f t="shared" si="10"/>
        <v>-3.4657153823575926E-2</v>
      </c>
      <c r="P26" s="272">
        <f t="shared" si="11"/>
        <v>37404</v>
      </c>
      <c r="Q26" s="272">
        <f t="shared" si="12"/>
        <v>-1535</v>
      </c>
      <c r="R26" s="273">
        <f t="shared" si="18"/>
        <v>3.9441421795176922E-2</v>
      </c>
      <c r="S26" s="286"/>
    </row>
    <row r="27" spans="1:19" x14ac:dyDescent="0.25">
      <c r="A27" s="271" t="s">
        <v>29</v>
      </c>
      <c r="B27" s="272">
        <v>16000</v>
      </c>
      <c r="C27" s="272">
        <v>0</v>
      </c>
      <c r="D27" s="272">
        <v>12260</v>
      </c>
      <c r="E27" s="273" t="str">
        <f t="shared" si="13"/>
        <v>-</v>
      </c>
      <c r="F27" s="273">
        <f t="shared" si="14"/>
        <v>-0.23375000000000001</v>
      </c>
      <c r="G27" s="272">
        <f t="shared" si="15"/>
        <v>12260</v>
      </c>
      <c r="H27" s="272">
        <f t="shared" si="16"/>
        <v>-3740</v>
      </c>
      <c r="I27" s="273">
        <f t="shared" si="19"/>
        <v>2.0619492989204197E-2</v>
      </c>
      <c r="J27" s="264"/>
      <c r="K27" s="272">
        <v>31871</v>
      </c>
      <c r="L27" s="272">
        <v>0</v>
      </c>
      <c r="M27" s="272">
        <v>23894</v>
      </c>
      <c r="N27" s="273" t="str">
        <f t="shared" si="9"/>
        <v>-</v>
      </c>
      <c r="O27" s="273">
        <f t="shared" si="10"/>
        <v>-0.25029023249976468</v>
      </c>
      <c r="P27" s="272">
        <f t="shared" si="11"/>
        <v>23894</v>
      </c>
      <c r="Q27" s="272">
        <f t="shared" si="12"/>
        <v>-7977</v>
      </c>
      <c r="R27" s="273">
        <f t="shared" si="18"/>
        <v>2.2041662746139896E-2</v>
      </c>
      <c r="S27" s="286"/>
    </row>
    <row r="28" spans="1:19" x14ac:dyDescent="0.25">
      <c r="A28" s="271" t="s">
        <v>98</v>
      </c>
      <c r="B28" s="272">
        <v>9369</v>
      </c>
      <c r="C28" s="272">
        <v>3120</v>
      </c>
      <c r="D28" s="272">
        <v>10086</v>
      </c>
      <c r="E28" s="273">
        <f t="shared" si="13"/>
        <v>2.2326923076923078</v>
      </c>
      <c r="F28" s="273">
        <f t="shared" si="14"/>
        <v>7.6528978546269721E-2</v>
      </c>
      <c r="G28" s="272">
        <f t="shared" si="15"/>
        <v>6966</v>
      </c>
      <c r="H28" s="272">
        <f t="shared" si="16"/>
        <v>717</v>
      </c>
      <c r="I28" s="273">
        <f t="shared" si="19"/>
        <v>1.6963148963222964E-2</v>
      </c>
      <c r="J28" s="264"/>
      <c r="K28" s="272">
        <v>20223</v>
      </c>
      <c r="L28" s="272">
        <v>5919</v>
      </c>
      <c r="M28" s="272">
        <v>20575</v>
      </c>
      <c r="N28" s="273">
        <f t="shared" si="9"/>
        <v>2.4760939347862814</v>
      </c>
      <c r="O28" s="273">
        <f t="shared" si="10"/>
        <v>1.7405923947980018E-2</v>
      </c>
      <c r="P28" s="272">
        <f t="shared" si="11"/>
        <v>14656</v>
      </c>
      <c r="Q28" s="272">
        <f t="shared" si="12"/>
        <v>352</v>
      </c>
      <c r="R28" s="273">
        <f t="shared" si="18"/>
        <v>1.8979961957053166E-2</v>
      </c>
      <c r="S28" s="286"/>
    </row>
    <row r="29" spans="1:19" x14ac:dyDescent="0.25">
      <c r="A29" s="271" t="s">
        <v>36</v>
      </c>
      <c r="B29" s="272">
        <v>10857</v>
      </c>
      <c r="C29" s="272">
        <v>567</v>
      </c>
      <c r="D29" s="272">
        <v>12691</v>
      </c>
      <c r="E29" s="273">
        <f t="shared" si="13"/>
        <v>21.382716049382715</v>
      </c>
      <c r="F29" s="273">
        <f t="shared" si="14"/>
        <v>0.16892327530625395</v>
      </c>
      <c r="G29" s="272">
        <f t="shared" si="15"/>
        <v>12124</v>
      </c>
      <c r="H29" s="272">
        <f t="shared" si="16"/>
        <v>1834</v>
      </c>
      <c r="I29" s="273">
        <f t="shared" si="19"/>
        <v>2.1344370760684378E-2</v>
      </c>
      <c r="J29" s="264"/>
      <c r="K29" s="272">
        <v>22016</v>
      </c>
      <c r="L29" s="272">
        <v>2083</v>
      </c>
      <c r="M29" s="272">
        <v>24687</v>
      </c>
      <c r="N29" s="273">
        <f t="shared" si="9"/>
        <v>10.851656265002401</v>
      </c>
      <c r="O29" s="273">
        <f t="shared" si="10"/>
        <v>0.12132085755813948</v>
      </c>
      <c r="P29" s="272">
        <f t="shared" si="11"/>
        <v>22604</v>
      </c>
      <c r="Q29" s="272">
        <f t="shared" si="12"/>
        <v>2671</v>
      </c>
      <c r="R29" s="273">
        <f t="shared" si="18"/>
        <v>2.2773186917801773E-2</v>
      </c>
      <c r="S29" s="286"/>
    </row>
    <row r="30" spans="1:19" x14ac:dyDescent="0.25">
      <c r="A30" s="271" t="s">
        <v>40</v>
      </c>
      <c r="B30" s="272">
        <v>8926</v>
      </c>
      <c r="C30" s="272">
        <v>2242</v>
      </c>
      <c r="D30" s="272">
        <v>7481</v>
      </c>
      <c r="E30" s="273">
        <f t="shared" si="13"/>
        <v>2.3367528991971454</v>
      </c>
      <c r="F30" s="273">
        <f t="shared" si="14"/>
        <v>-0.16188662334752413</v>
      </c>
      <c r="G30" s="272">
        <f t="shared" si="15"/>
        <v>5239</v>
      </c>
      <c r="H30" s="272">
        <f t="shared" si="16"/>
        <v>-1445</v>
      </c>
      <c r="I30" s="273">
        <f t="shared" si="19"/>
        <v>1.258192716576155E-2</v>
      </c>
      <c r="J30" s="264"/>
      <c r="K30" s="272">
        <v>17199</v>
      </c>
      <c r="L30" s="272">
        <v>3966</v>
      </c>
      <c r="M30" s="272">
        <v>12664</v>
      </c>
      <c r="N30" s="273">
        <f t="shared" si="9"/>
        <v>2.1931417044881494</v>
      </c>
      <c r="O30" s="273">
        <f t="shared" si="10"/>
        <v>-0.26367812082097797</v>
      </c>
      <c r="P30" s="272">
        <f t="shared" si="11"/>
        <v>8698</v>
      </c>
      <c r="Q30" s="272">
        <f t="shared" si="12"/>
        <v>-4535</v>
      </c>
      <c r="R30" s="273">
        <f t="shared" si="18"/>
        <v>1.1682247301293866E-2</v>
      </c>
      <c r="S30" s="286"/>
    </row>
    <row r="31" spans="1:19" x14ac:dyDescent="0.25">
      <c r="A31" s="271" t="s">
        <v>38</v>
      </c>
      <c r="B31" s="272">
        <v>11153</v>
      </c>
      <c r="C31" s="272">
        <v>0</v>
      </c>
      <c r="D31" s="272">
        <v>5620</v>
      </c>
      <c r="E31" s="273" t="str">
        <f t="shared" si="13"/>
        <v>-</v>
      </c>
      <c r="F31" s="273">
        <f t="shared" si="14"/>
        <v>-0.49609970411548465</v>
      </c>
      <c r="G31" s="272">
        <f t="shared" si="15"/>
        <v>5620</v>
      </c>
      <c r="H31" s="272">
        <f t="shared" si="16"/>
        <v>-5533</v>
      </c>
      <c r="I31" s="273">
        <f t="shared" si="19"/>
        <v>9.4520024958668521E-3</v>
      </c>
      <c r="J31" s="264"/>
      <c r="K31" s="272">
        <v>21842</v>
      </c>
      <c r="L31" s="272">
        <v>0</v>
      </c>
      <c r="M31" s="272">
        <v>10699</v>
      </c>
      <c r="N31" s="273" t="str">
        <f t="shared" si="9"/>
        <v>-</v>
      </c>
      <c r="O31" s="273">
        <f t="shared" si="10"/>
        <v>-0.51016390440435855</v>
      </c>
      <c r="P31" s="272">
        <f t="shared" si="11"/>
        <v>10699</v>
      </c>
      <c r="Q31" s="272">
        <f t="shared" si="12"/>
        <v>-11143</v>
      </c>
      <c r="R31" s="273">
        <f t="shared" si="18"/>
        <v>9.8695802176676471E-3</v>
      </c>
      <c r="S31" s="286"/>
    </row>
    <row r="32" spans="1:19" x14ac:dyDescent="0.25">
      <c r="A32" s="271" t="s">
        <v>27</v>
      </c>
      <c r="B32" s="272">
        <v>6636</v>
      </c>
      <c r="C32" s="272">
        <v>1118</v>
      </c>
      <c r="D32" s="272">
        <v>5799</v>
      </c>
      <c r="E32" s="273">
        <f t="shared" si="13"/>
        <v>4.1869409660107335</v>
      </c>
      <c r="F32" s="273">
        <f t="shared" si="14"/>
        <v>-0.1261301989150091</v>
      </c>
      <c r="G32" s="272">
        <f t="shared" si="15"/>
        <v>4681</v>
      </c>
      <c r="H32" s="272">
        <f t="shared" si="16"/>
        <v>-837</v>
      </c>
      <c r="I32" s="273">
        <f t="shared" si="19"/>
        <v>9.7530538209131441E-3</v>
      </c>
      <c r="J32" s="264"/>
      <c r="K32" s="272">
        <v>13925</v>
      </c>
      <c r="L32" s="272">
        <v>2030</v>
      </c>
      <c r="M32" s="272">
        <v>11429</v>
      </c>
      <c r="N32" s="273">
        <f t="shared" si="9"/>
        <v>4.6300492610837436</v>
      </c>
      <c r="O32" s="273">
        <f t="shared" si="10"/>
        <v>-0.17924596050269304</v>
      </c>
      <c r="P32" s="272">
        <f t="shared" si="11"/>
        <v>9399</v>
      </c>
      <c r="Q32" s="272">
        <f t="shared" si="12"/>
        <v>-2496</v>
      </c>
      <c r="R32" s="273">
        <f t="shared" si="18"/>
        <v>1.0542988345427006E-2</v>
      </c>
      <c r="S32" s="286"/>
    </row>
    <row r="33" spans="1:19" x14ac:dyDescent="0.25">
      <c r="A33" s="271" t="s">
        <v>99</v>
      </c>
      <c r="B33" s="272">
        <v>986</v>
      </c>
      <c r="C33" s="272">
        <v>0</v>
      </c>
      <c r="D33" s="272">
        <v>4159</v>
      </c>
      <c r="E33" s="273" t="str">
        <f t="shared" si="13"/>
        <v>-</v>
      </c>
      <c r="F33" s="273">
        <f t="shared" si="14"/>
        <v>3.2180527383367137</v>
      </c>
      <c r="G33" s="272">
        <f t="shared" si="15"/>
        <v>4159</v>
      </c>
      <c r="H33" s="272">
        <f t="shared" si="16"/>
        <v>3173</v>
      </c>
      <c r="I33" s="273">
        <f t="shared" si="19"/>
        <v>6.9948182171370521E-3</v>
      </c>
      <c r="J33" s="264"/>
      <c r="K33" s="272">
        <v>1995</v>
      </c>
      <c r="L33" s="272">
        <v>773</v>
      </c>
      <c r="M33" s="272">
        <v>6330</v>
      </c>
      <c r="N33" s="273">
        <f t="shared" si="9"/>
        <v>7.1888745148771029</v>
      </c>
      <c r="O33" s="273">
        <f t="shared" si="10"/>
        <v>2.1729323308270678</v>
      </c>
      <c r="P33" s="272">
        <f t="shared" si="11"/>
        <v>5557</v>
      </c>
      <c r="Q33" s="272">
        <f t="shared" si="12"/>
        <v>4335</v>
      </c>
      <c r="R33" s="273">
        <f t="shared" si="18"/>
        <v>5.8392786968722498E-3</v>
      </c>
      <c r="S33" s="286"/>
    </row>
    <row r="34" spans="1:19" x14ac:dyDescent="0.25">
      <c r="A34" s="271" t="s">
        <v>100</v>
      </c>
      <c r="B34" s="272">
        <v>4881</v>
      </c>
      <c r="C34" s="272">
        <v>0</v>
      </c>
      <c r="D34" s="272">
        <v>365</v>
      </c>
      <c r="E34" s="273" t="str">
        <f t="shared" si="13"/>
        <v>-</v>
      </c>
      <c r="F34" s="273">
        <f t="shared" si="14"/>
        <v>-0.92522024175373896</v>
      </c>
      <c r="G34" s="272">
        <f t="shared" si="15"/>
        <v>365</v>
      </c>
      <c r="H34" s="272">
        <f t="shared" si="16"/>
        <v>-4516</v>
      </c>
      <c r="I34" s="273">
        <f t="shared" si="19"/>
        <v>6.1387560693797162E-4</v>
      </c>
      <c r="J34" s="264"/>
      <c r="K34" s="272">
        <v>10638</v>
      </c>
      <c r="L34" s="272">
        <v>0</v>
      </c>
      <c r="M34" s="272">
        <v>779</v>
      </c>
      <c r="N34" s="273" t="str">
        <f t="shared" si="9"/>
        <v>-</v>
      </c>
      <c r="O34" s="273">
        <f t="shared" si="10"/>
        <v>-0.9267719496145892</v>
      </c>
      <c r="P34" s="272">
        <f t="shared" si="11"/>
        <v>779</v>
      </c>
      <c r="Q34" s="272">
        <f t="shared" si="12"/>
        <v>-9859</v>
      </c>
      <c r="R34" s="273">
        <f t="shared" si="18"/>
        <v>7.1860949523909674E-4</v>
      </c>
      <c r="S34" s="286"/>
    </row>
    <row r="35" spans="1:19" x14ac:dyDescent="0.25">
      <c r="A35" s="271" t="s">
        <v>101</v>
      </c>
      <c r="B35" s="272">
        <v>1283</v>
      </c>
      <c r="C35" s="272">
        <v>1866</v>
      </c>
      <c r="D35" s="272">
        <v>3468</v>
      </c>
      <c r="E35" s="273">
        <f t="shared" si="13"/>
        <v>0.85852090032154349</v>
      </c>
      <c r="F35" s="273">
        <f t="shared" si="14"/>
        <v>1.7030397505845674</v>
      </c>
      <c r="G35" s="272">
        <f t="shared" si="15"/>
        <v>1602</v>
      </c>
      <c r="H35" s="272">
        <f t="shared" si="16"/>
        <v>2185</v>
      </c>
      <c r="I35" s="273">
        <f t="shared" si="19"/>
        <v>5.8326591913996865E-3</v>
      </c>
      <c r="J35" s="264"/>
      <c r="K35" s="272">
        <v>2040</v>
      </c>
      <c r="L35" s="272">
        <v>2777</v>
      </c>
      <c r="M35" s="272">
        <v>6559</v>
      </c>
      <c r="N35" s="273">
        <f t="shared" si="9"/>
        <v>1.3619013323730647</v>
      </c>
      <c r="O35" s="273">
        <f t="shared" si="10"/>
        <v>2.2151960784313727</v>
      </c>
      <c r="P35" s="272">
        <f t="shared" si="11"/>
        <v>3782</v>
      </c>
      <c r="Q35" s="272">
        <f t="shared" si="12"/>
        <v>4519</v>
      </c>
      <c r="R35" s="273">
        <f t="shared" si="18"/>
        <v>6.0505259040734734E-3</v>
      </c>
      <c r="S35" s="286"/>
    </row>
    <row r="36" spans="1:19" x14ac:dyDescent="0.25">
      <c r="A36" s="271" t="s">
        <v>102</v>
      </c>
      <c r="B36" s="272">
        <v>10542</v>
      </c>
      <c r="C36" s="272">
        <v>2419</v>
      </c>
      <c r="D36" s="272">
        <v>14194</v>
      </c>
      <c r="E36" s="273">
        <f t="shared" si="13"/>
        <v>4.8677139313766018</v>
      </c>
      <c r="F36" s="273">
        <f t="shared" si="14"/>
        <v>0.34642382849554165</v>
      </c>
      <c r="G36" s="272">
        <f t="shared" si="15"/>
        <v>11775</v>
      </c>
      <c r="H36" s="272">
        <f t="shared" si="16"/>
        <v>3652</v>
      </c>
      <c r="I36" s="273">
        <f t="shared" si="19"/>
        <v>2.3872192780486492E-2</v>
      </c>
      <c r="J36" s="264"/>
      <c r="K36" s="272">
        <v>22180</v>
      </c>
      <c r="L36" s="272">
        <v>3557</v>
      </c>
      <c r="M36" s="272">
        <v>28587</v>
      </c>
      <c r="N36" s="273">
        <f t="shared" si="9"/>
        <v>7.0368287883047511</v>
      </c>
      <c r="O36" s="273">
        <f t="shared" si="10"/>
        <v>0.28886384129846698</v>
      </c>
      <c r="P36" s="272">
        <f t="shared" si="11"/>
        <v>25030</v>
      </c>
      <c r="Q36" s="272">
        <f t="shared" si="12"/>
        <v>6407</v>
      </c>
      <c r="R36" s="273">
        <f t="shared" si="18"/>
        <v>2.6370846778433966E-2</v>
      </c>
      <c r="S36" s="286"/>
    </row>
    <row r="37" spans="1:19" ht="21" x14ac:dyDescent="0.35">
      <c r="A37" s="480" t="s">
        <v>103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286"/>
    </row>
    <row r="38" spans="1:19" x14ac:dyDescent="0.25">
      <c r="A38" s="55"/>
      <c r="B38" s="321" t="s">
        <v>110</v>
      </c>
      <c r="C38" s="322"/>
      <c r="D38" s="322"/>
      <c r="E38" s="322"/>
      <c r="F38" s="322"/>
      <c r="G38" s="322"/>
      <c r="H38" s="322"/>
      <c r="I38" s="323"/>
      <c r="J38" s="262"/>
      <c r="K38" s="321" t="str">
        <f>CONCATENATE("acumulado ",B38)</f>
        <v>acumulado febrero</v>
      </c>
      <c r="L38" s="322"/>
      <c r="M38" s="322"/>
      <c r="N38" s="322"/>
      <c r="O38" s="322"/>
      <c r="P38" s="322"/>
      <c r="Q38" s="322"/>
      <c r="R38" s="323"/>
      <c r="S38" s="286"/>
    </row>
    <row r="39" spans="1:19" x14ac:dyDescent="0.25">
      <c r="A39" s="3"/>
      <c r="B39" s="263">
        <v>2019</v>
      </c>
      <c r="C39" s="263">
        <v>2021</v>
      </c>
      <c r="D39" s="263">
        <v>2022</v>
      </c>
      <c r="E39" s="4" t="s">
        <v>4</v>
      </c>
      <c r="F39" s="4" t="s">
        <v>5</v>
      </c>
      <c r="G39" s="4" t="s">
        <v>6</v>
      </c>
      <c r="H39" s="4" t="s">
        <v>7</v>
      </c>
      <c r="I39" s="263" t="s">
        <v>85</v>
      </c>
      <c r="J39" s="264"/>
      <c r="K39" s="263">
        <v>2019</v>
      </c>
      <c r="L39" s="263">
        <v>2021</v>
      </c>
      <c r="M39" s="263">
        <v>2022</v>
      </c>
      <c r="N39" s="4" t="s">
        <v>4</v>
      </c>
      <c r="O39" s="4" t="s">
        <v>5</v>
      </c>
      <c r="P39" s="4" t="s">
        <v>6</v>
      </c>
      <c r="Q39" s="4" t="s">
        <v>7</v>
      </c>
      <c r="R39" s="263" t="s">
        <v>85</v>
      </c>
    </row>
    <row r="40" spans="1:19" x14ac:dyDescent="0.25">
      <c r="A40" s="287" t="s">
        <v>86</v>
      </c>
      <c r="B40" s="267">
        <v>672766</v>
      </c>
      <c r="C40" s="267">
        <v>115086</v>
      </c>
      <c r="D40" s="267">
        <v>594583</v>
      </c>
      <c r="E40" s="268">
        <f t="shared" ref="E40:E42" si="20">IFERROR(D40/C40-1,"-")</f>
        <v>4.16642337034913</v>
      </c>
      <c r="F40" s="268">
        <f t="shared" ref="F40:F42" si="21">IFERROR(D40/B40-1,"-")</f>
        <v>-0.11621128297208838</v>
      </c>
      <c r="G40" s="267">
        <f t="shared" ref="G40:G42" si="22">IFERROR(D40-C40,"-")</f>
        <v>479497</v>
      </c>
      <c r="H40" s="267">
        <f t="shared" ref="H40:H42" si="23">IFERROR(D40-B40,"-")</f>
        <v>-78183</v>
      </c>
      <c r="I40" s="268">
        <f>D40/$D$40</f>
        <v>1</v>
      </c>
      <c r="J40" s="269"/>
      <c r="K40" s="267">
        <v>1362914</v>
      </c>
      <c r="L40" s="267">
        <v>220731</v>
      </c>
      <c r="M40" s="267">
        <v>1084038</v>
      </c>
      <c r="N40" s="268">
        <f t="shared" ref="N40:N42" si="24">IFERROR(M40/L40-1,"-")</f>
        <v>3.9111271185288885</v>
      </c>
      <c r="O40" s="268">
        <f t="shared" ref="O40:O42" si="25">IFERROR(M40/K40-1,"-")</f>
        <v>-0.20461745935546927</v>
      </c>
      <c r="P40" s="267">
        <f t="shared" ref="P40:P42" si="26">IFERROR(M40-L40,"-")</f>
        <v>863307</v>
      </c>
      <c r="Q40" s="267">
        <f t="shared" ref="Q40:Q42" si="27">IFERROR(M40-K40,"-")</f>
        <v>-278876</v>
      </c>
      <c r="R40" s="268">
        <f>M40/$M$40</f>
        <v>1</v>
      </c>
    </row>
    <row r="41" spans="1:19" x14ac:dyDescent="0.25">
      <c r="A41" s="271" t="s">
        <v>104</v>
      </c>
      <c r="B41" s="272">
        <v>195675</v>
      </c>
      <c r="C41" s="272">
        <v>75041</v>
      </c>
      <c r="D41" s="272">
        <v>175767</v>
      </c>
      <c r="E41" s="273">
        <f t="shared" si="20"/>
        <v>1.3422795538438987</v>
      </c>
      <c r="F41" s="273">
        <f t="shared" si="21"/>
        <v>-0.10174013031812956</v>
      </c>
      <c r="G41" s="272">
        <f t="shared" si="22"/>
        <v>100726</v>
      </c>
      <c r="H41" s="272">
        <f t="shared" si="23"/>
        <v>-19908</v>
      </c>
      <c r="I41" s="273">
        <f>D41/$D$40</f>
        <v>0.29561390083470263</v>
      </c>
      <c r="J41" s="264"/>
      <c r="K41" s="272">
        <v>393150</v>
      </c>
      <c r="L41" s="272">
        <v>141247</v>
      </c>
      <c r="M41" s="272">
        <v>332145</v>
      </c>
      <c r="N41" s="273">
        <f t="shared" si="24"/>
        <v>1.3515189703144137</v>
      </c>
      <c r="O41" s="273">
        <f t="shared" si="25"/>
        <v>-0.15516978252575353</v>
      </c>
      <c r="P41" s="272">
        <f t="shared" si="26"/>
        <v>190898</v>
      </c>
      <c r="Q41" s="272">
        <f t="shared" si="27"/>
        <v>-61005</v>
      </c>
      <c r="R41" s="273">
        <f t="shared" ref="R41:R42" si="28">M41/$M$40</f>
        <v>0.30639608574607163</v>
      </c>
    </row>
    <row r="42" spans="1:19" x14ac:dyDescent="0.25">
      <c r="A42" s="271" t="s">
        <v>105</v>
      </c>
      <c r="B42" s="272">
        <v>477091</v>
      </c>
      <c r="C42" s="272">
        <v>40045</v>
      </c>
      <c r="D42" s="272">
        <v>418816</v>
      </c>
      <c r="E42" s="273">
        <f t="shared" si="20"/>
        <v>9.4586340367087018</v>
      </c>
      <c r="F42" s="273">
        <f t="shared" si="21"/>
        <v>-0.1221465087373268</v>
      </c>
      <c r="G42" s="272">
        <f t="shared" si="22"/>
        <v>378771</v>
      </c>
      <c r="H42" s="272">
        <f t="shared" si="23"/>
        <v>-58275</v>
      </c>
      <c r="I42" s="273">
        <f>D42/$D$40</f>
        <v>0.70438609916529737</v>
      </c>
      <c r="J42" s="264"/>
      <c r="K42" s="272">
        <v>969764</v>
      </c>
      <c r="L42" s="272">
        <v>79484</v>
      </c>
      <c r="M42" s="272">
        <v>751893</v>
      </c>
      <c r="N42" s="273">
        <f t="shared" si="24"/>
        <v>8.4596774193548381</v>
      </c>
      <c r="O42" s="273">
        <f t="shared" si="25"/>
        <v>-0.22466393885522662</v>
      </c>
      <c r="P42" s="272">
        <f t="shared" si="26"/>
        <v>672409</v>
      </c>
      <c r="Q42" s="272">
        <f t="shared" si="27"/>
        <v>-217871</v>
      </c>
      <c r="R42" s="273">
        <f t="shared" si="28"/>
        <v>0.69360391425392842</v>
      </c>
    </row>
    <row r="43" spans="1:19" ht="21" x14ac:dyDescent="0.35">
      <c r="A43" s="302" t="s">
        <v>106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</row>
    <row r="44" spans="1:19" x14ac:dyDescent="0.25">
      <c r="A44" s="55"/>
      <c r="B44" s="321" t="s">
        <v>110</v>
      </c>
      <c r="C44" s="322"/>
      <c r="D44" s="322"/>
      <c r="E44" s="322"/>
      <c r="F44" s="322"/>
      <c r="G44" s="322"/>
      <c r="H44" s="322"/>
      <c r="I44" s="323"/>
      <c r="J44" s="288"/>
      <c r="K44" s="321" t="str">
        <f>CONCATENATE("acumulado ",B44)</f>
        <v>acumulado febrero</v>
      </c>
      <c r="L44" s="322"/>
      <c r="M44" s="322"/>
      <c r="N44" s="322"/>
      <c r="O44" s="322"/>
      <c r="P44" s="322"/>
      <c r="Q44" s="322"/>
      <c r="R44" s="323"/>
    </row>
    <row r="45" spans="1:19" x14ac:dyDescent="0.25">
      <c r="A45" s="3"/>
      <c r="B45" s="263">
        <v>2019</v>
      </c>
      <c r="C45" s="263">
        <v>2021</v>
      </c>
      <c r="D45" s="263">
        <v>2022</v>
      </c>
      <c r="E45" s="4" t="s">
        <v>4</v>
      </c>
      <c r="F45" s="4" t="s">
        <v>5</v>
      </c>
      <c r="G45" s="4" t="s">
        <v>6</v>
      </c>
      <c r="H45" s="4" t="s">
        <v>7</v>
      </c>
      <c r="I45" s="263" t="s">
        <v>85</v>
      </c>
      <c r="J45" s="289"/>
      <c r="K45" s="263">
        <v>2019</v>
      </c>
      <c r="L45" s="263">
        <v>2021</v>
      </c>
      <c r="M45" s="263">
        <v>2022</v>
      </c>
      <c r="N45" s="4" t="s">
        <v>4</v>
      </c>
      <c r="O45" s="4" t="s">
        <v>5</v>
      </c>
      <c r="P45" s="4" t="s">
        <v>6</v>
      </c>
      <c r="Q45" s="4" t="s">
        <v>7</v>
      </c>
      <c r="R45" s="263" t="s">
        <v>85</v>
      </c>
    </row>
    <row r="46" spans="1:19" x14ac:dyDescent="0.25">
      <c r="A46" s="290" t="s">
        <v>86</v>
      </c>
      <c r="B46" s="291">
        <v>5447</v>
      </c>
      <c r="C46" s="291">
        <v>1584</v>
      </c>
      <c r="D46" s="291">
        <v>4852</v>
      </c>
      <c r="E46" s="292">
        <f t="shared" ref="E46:E48" si="29">IFERROR(D46/C46-1,"-")</f>
        <v>2.0631313131313131</v>
      </c>
      <c r="F46" s="292">
        <f t="shared" ref="F46:F48" si="30">IFERROR(D46/B46-1,"-")</f>
        <v>-0.10923444097668444</v>
      </c>
      <c r="G46" s="291">
        <f t="shared" ref="G46:G48" si="31">IFERROR(D46-C46,"-")</f>
        <v>3268</v>
      </c>
      <c r="H46" s="291">
        <f t="shared" ref="H46:H48" si="32">IFERROR(D46-B46,"-")</f>
        <v>-595</v>
      </c>
      <c r="I46" s="292">
        <f>D46/$D$46</f>
        <v>1</v>
      </c>
      <c r="J46" s="293"/>
      <c r="K46" s="291">
        <v>11503</v>
      </c>
      <c r="L46" s="291">
        <v>3534</v>
      </c>
      <c r="M46" s="291">
        <v>9822</v>
      </c>
      <c r="N46" s="292">
        <f t="shared" ref="N46:N48" si="33">IFERROR(M46/L46-1,"-")</f>
        <v>1.7792869269949065</v>
      </c>
      <c r="O46" s="292">
        <f t="shared" ref="O46:O48" si="34">IFERROR(M46/K46-1,"-")</f>
        <v>-0.14613579066330518</v>
      </c>
      <c r="P46" s="291">
        <f t="shared" ref="P46:P48" si="35">IFERROR(M46-L46,"-")</f>
        <v>6288</v>
      </c>
      <c r="Q46" s="291">
        <f t="shared" ref="Q46:Q48" si="36">IFERROR(M46-K46,"-")</f>
        <v>-1681</v>
      </c>
      <c r="R46" s="292">
        <f>M46/$M$46</f>
        <v>1</v>
      </c>
    </row>
    <row r="47" spans="1:19" x14ac:dyDescent="0.25">
      <c r="A47" s="271" t="s">
        <v>87</v>
      </c>
      <c r="B47" s="272">
        <v>4931</v>
      </c>
      <c r="C47" s="272">
        <v>1491</v>
      </c>
      <c r="D47" s="272">
        <v>4419</v>
      </c>
      <c r="E47" s="273">
        <f t="shared" si="29"/>
        <v>1.9637826961770624</v>
      </c>
      <c r="F47" s="273">
        <f t="shared" si="30"/>
        <v>-0.10383289393632122</v>
      </c>
      <c r="G47" s="272">
        <f t="shared" si="31"/>
        <v>2928</v>
      </c>
      <c r="H47" s="272">
        <f t="shared" si="32"/>
        <v>-512</v>
      </c>
      <c r="I47" s="273">
        <f>D47/$D$46</f>
        <v>0.9107584501236603</v>
      </c>
      <c r="J47" s="289"/>
      <c r="K47" s="272">
        <v>10427</v>
      </c>
      <c r="L47" s="272">
        <v>3356</v>
      </c>
      <c r="M47" s="272">
        <v>8910</v>
      </c>
      <c r="N47" s="273">
        <f t="shared" si="33"/>
        <v>1.6549463647199048</v>
      </c>
      <c r="O47" s="273">
        <f t="shared" si="34"/>
        <v>-0.14548767622518466</v>
      </c>
      <c r="P47" s="272">
        <f t="shared" si="35"/>
        <v>5554</v>
      </c>
      <c r="Q47" s="272">
        <f t="shared" si="36"/>
        <v>-1517</v>
      </c>
      <c r="R47" s="273">
        <f t="shared" ref="R47:R48" si="37">M47/$M$46</f>
        <v>0.90714722052535124</v>
      </c>
    </row>
    <row r="48" spans="1:19" x14ac:dyDescent="0.25">
      <c r="A48" s="271" t="s">
        <v>88</v>
      </c>
      <c r="B48" s="272">
        <v>516</v>
      </c>
      <c r="C48" s="272">
        <v>93</v>
      </c>
      <c r="D48" s="272">
        <v>433</v>
      </c>
      <c r="E48" s="273">
        <f t="shared" si="29"/>
        <v>3.655913978494624</v>
      </c>
      <c r="F48" s="273">
        <f t="shared" si="30"/>
        <v>-0.16085271317829453</v>
      </c>
      <c r="G48" s="272">
        <f t="shared" si="31"/>
        <v>340</v>
      </c>
      <c r="H48" s="272">
        <f t="shared" si="32"/>
        <v>-83</v>
      </c>
      <c r="I48" s="273">
        <f>D48/$D$46</f>
        <v>8.9241549876339657E-2</v>
      </c>
      <c r="J48" s="289"/>
      <c r="K48" s="272">
        <v>1076</v>
      </c>
      <c r="L48" s="272">
        <v>178</v>
      </c>
      <c r="M48" s="272">
        <v>912</v>
      </c>
      <c r="N48" s="273">
        <f t="shared" si="33"/>
        <v>4.1235955056179776</v>
      </c>
      <c r="O48" s="273">
        <f t="shared" si="34"/>
        <v>-0.15241635687732347</v>
      </c>
      <c r="P48" s="272">
        <f t="shared" si="35"/>
        <v>734</v>
      </c>
      <c r="Q48" s="272">
        <f t="shared" si="36"/>
        <v>-164</v>
      </c>
      <c r="R48" s="273">
        <f t="shared" si="37"/>
        <v>9.2852779474648747E-2</v>
      </c>
    </row>
    <row r="49" spans="1:18" ht="21" x14ac:dyDescent="0.35">
      <c r="A49" s="302" t="s">
        <v>107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</row>
    <row r="50" spans="1:18" x14ac:dyDescent="0.25">
      <c r="A50" s="55"/>
      <c r="B50" s="321" t="s">
        <v>110</v>
      </c>
      <c r="C50" s="322"/>
      <c r="D50" s="322"/>
      <c r="E50" s="322"/>
      <c r="F50" s="322"/>
      <c r="G50" s="322"/>
      <c r="H50" s="322"/>
      <c r="I50" s="323"/>
      <c r="J50" s="288"/>
      <c r="K50" s="321" t="str">
        <f>CONCATENATE("acumulado ",B50)</f>
        <v>acumulado febrero</v>
      </c>
      <c r="L50" s="322"/>
      <c r="M50" s="322"/>
      <c r="N50" s="322"/>
      <c r="O50" s="322"/>
      <c r="P50" s="322"/>
      <c r="Q50" s="322"/>
      <c r="R50" s="323"/>
    </row>
    <row r="51" spans="1:18" x14ac:dyDescent="0.25">
      <c r="A51" s="3" t="s">
        <v>90</v>
      </c>
      <c r="B51" s="263">
        <v>2019</v>
      </c>
      <c r="C51" s="263">
        <v>2021</v>
      </c>
      <c r="D51" s="263">
        <v>2022</v>
      </c>
      <c r="E51" s="4" t="s">
        <v>4</v>
      </c>
      <c r="F51" s="4" t="s">
        <v>5</v>
      </c>
      <c r="G51" s="4" t="s">
        <v>6</v>
      </c>
      <c r="H51" s="4" t="s">
        <v>7</v>
      </c>
      <c r="I51" s="263" t="s">
        <v>85</v>
      </c>
      <c r="J51" s="289"/>
      <c r="K51" s="263">
        <v>2019</v>
      </c>
      <c r="L51" s="263">
        <v>2021</v>
      </c>
      <c r="M51" s="263">
        <v>2022</v>
      </c>
      <c r="N51" s="4" t="s">
        <v>4</v>
      </c>
      <c r="O51" s="4" t="s">
        <v>5</v>
      </c>
      <c r="P51" s="4" t="s">
        <v>6</v>
      </c>
      <c r="Q51" s="4" t="s">
        <v>7</v>
      </c>
      <c r="R51" s="263" t="s">
        <v>85</v>
      </c>
    </row>
    <row r="52" spans="1:18" x14ac:dyDescent="0.25">
      <c r="A52" s="294" t="s">
        <v>91</v>
      </c>
      <c r="B52" s="295">
        <v>5447</v>
      </c>
      <c r="C52" s="295">
        <v>1584</v>
      </c>
      <c r="D52" s="295">
        <v>4852</v>
      </c>
      <c r="E52" s="296">
        <f t="shared" ref="E52:E73" si="38">IFERROR(D52/C52-1,"-")</f>
        <v>2.0631313131313131</v>
      </c>
      <c r="F52" s="296">
        <f t="shared" ref="F52:F73" si="39">IFERROR(D52/B52-1,"-")</f>
        <v>-0.10923444097668444</v>
      </c>
      <c r="G52" s="295">
        <f t="shared" ref="G52:G73" si="40">IFERROR(D52-C52,"-")</f>
        <v>3268</v>
      </c>
      <c r="H52" s="295">
        <f t="shared" ref="H52:H73" si="41">IFERROR(D52-B52,"-")</f>
        <v>-595</v>
      </c>
      <c r="I52" s="296">
        <f t="shared" ref="I52:I59" si="42">IFERROR(D52/$D$52,"-")</f>
        <v>1</v>
      </c>
      <c r="J52" s="293"/>
      <c r="K52" s="295">
        <v>11503</v>
      </c>
      <c r="L52" s="295">
        <v>3534</v>
      </c>
      <c r="M52" s="295">
        <v>9822</v>
      </c>
      <c r="N52" s="296">
        <f t="shared" ref="N52:N73" si="43">IFERROR(M52/L52-1,"-")</f>
        <v>1.7792869269949065</v>
      </c>
      <c r="O52" s="296">
        <f t="shared" ref="O52:O73" si="44">IFERROR(M52/K52-1,"-")</f>
        <v>-0.14613579066330518</v>
      </c>
      <c r="P52" s="295">
        <f t="shared" ref="P52:P73" si="45">IFERROR(M52-L52,"-")</f>
        <v>6288</v>
      </c>
      <c r="Q52" s="295">
        <f t="shared" ref="Q52:Q73" si="46">IFERROR(M52-K52,"-")</f>
        <v>-1681</v>
      </c>
      <c r="R52" s="296">
        <f>M52/$M$52</f>
        <v>1</v>
      </c>
    </row>
    <row r="53" spans="1:18" x14ac:dyDescent="0.25">
      <c r="A53" s="297" t="s">
        <v>92</v>
      </c>
      <c r="B53" s="298">
        <v>2883</v>
      </c>
      <c r="C53" s="298">
        <v>1252</v>
      </c>
      <c r="D53" s="298">
        <v>2363</v>
      </c>
      <c r="E53" s="299">
        <f t="shared" si="38"/>
        <v>0.88738019169329063</v>
      </c>
      <c r="F53" s="299">
        <f t="shared" si="39"/>
        <v>-0.18036767256330211</v>
      </c>
      <c r="G53" s="298">
        <f t="shared" si="40"/>
        <v>1111</v>
      </c>
      <c r="H53" s="298">
        <f t="shared" si="41"/>
        <v>-520</v>
      </c>
      <c r="I53" s="299">
        <f t="shared" si="42"/>
        <v>0.48701566364385818</v>
      </c>
      <c r="J53" s="300"/>
      <c r="K53" s="298">
        <v>6059</v>
      </c>
      <c r="L53" s="298">
        <v>2677</v>
      </c>
      <c r="M53" s="298">
        <v>4821</v>
      </c>
      <c r="N53" s="299">
        <f t="shared" si="43"/>
        <v>0.80089652596189764</v>
      </c>
      <c r="O53" s="299">
        <f t="shared" si="44"/>
        <v>-0.2043241458986631</v>
      </c>
      <c r="P53" s="298">
        <f t="shared" si="45"/>
        <v>2144</v>
      </c>
      <c r="Q53" s="298">
        <f t="shared" si="46"/>
        <v>-1238</v>
      </c>
      <c r="R53" s="299">
        <f t="shared" ref="R53:R73" si="47">M53/$M$52</f>
        <v>0.49083689676237019</v>
      </c>
    </row>
    <row r="54" spans="1:18" x14ac:dyDescent="0.25">
      <c r="A54" s="271" t="s">
        <v>93</v>
      </c>
      <c r="B54" s="272">
        <v>2017</v>
      </c>
      <c r="C54" s="272">
        <v>1007</v>
      </c>
      <c r="D54" s="272">
        <v>1736</v>
      </c>
      <c r="E54" s="273">
        <f t="shared" si="38"/>
        <v>0.72393247269116179</v>
      </c>
      <c r="F54" s="273">
        <f t="shared" si="39"/>
        <v>-0.13931581556767481</v>
      </c>
      <c r="G54" s="272">
        <f t="shared" si="40"/>
        <v>729</v>
      </c>
      <c r="H54" s="272">
        <f t="shared" si="41"/>
        <v>-281</v>
      </c>
      <c r="I54" s="273">
        <f t="shared" si="42"/>
        <v>0.35779060181368511</v>
      </c>
      <c r="J54" s="289"/>
      <c r="K54" s="272">
        <v>4197</v>
      </c>
      <c r="L54" s="272">
        <v>2015</v>
      </c>
      <c r="M54" s="272">
        <v>3473</v>
      </c>
      <c r="N54" s="273">
        <f t="shared" si="43"/>
        <v>0.72357320099255573</v>
      </c>
      <c r="O54" s="273">
        <f t="shared" si="44"/>
        <v>-0.1725041696449845</v>
      </c>
      <c r="P54" s="272">
        <f t="shared" si="45"/>
        <v>1458</v>
      </c>
      <c r="Q54" s="272">
        <f t="shared" si="46"/>
        <v>-724</v>
      </c>
      <c r="R54" s="273">
        <f t="shared" si="47"/>
        <v>0.35359397271431481</v>
      </c>
    </row>
    <row r="55" spans="1:18" x14ac:dyDescent="0.25">
      <c r="A55" s="271" t="s">
        <v>94</v>
      </c>
      <c r="B55" s="272">
        <v>866</v>
      </c>
      <c r="C55" s="272">
        <v>245</v>
      </c>
      <c r="D55" s="272">
        <v>627</v>
      </c>
      <c r="E55" s="273">
        <f t="shared" si="38"/>
        <v>1.5591836734693878</v>
      </c>
      <c r="F55" s="273">
        <f t="shared" si="39"/>
        <v>-0.27598152424942268</v>
      </c>
      <c r="G55" s="272">
        <f t="shared" si="40"/>
        <v>382</v>
      </c>
      <c r="H55" s="272">
        <f t="shared" si="41"/>
        <v>-239</v>
      </c>
      <c r="I55" s="273">
        <f t="shared" si="42"/>
        <v>0.12922506183017313</v>
      </c>
      <c r="J55" s="289"/>
      <c r="K55" s="272">
        <v>1862</v>
      </c>
      <c r="L55" s="272">
        <v>662</v>
      </c>
      <c r="M55" s="272">
        <v>1348</v>
      </c>
      <c r="N55" s="273">
        <f t="shared" si="43"/>
        <v>1.0362537764350455</v>
      </c>
      <c r="O55" s="273">
        <f t="shared" si="44"/>
        <v>-0.27604726100966703</v>
      </c>
      <c r="P55" s="272">
        <f t="shared" si="45"/>
        <v>686</v>
      </c>
      <c r="Q55" s="272">
        <f t="shared" si="46"/>
        <v>-514</v>
      </c>
      <c r="R55" s="273">
        <f t="shared" si="47"/>
        <v>0.13724292404805538</v>
      </c>
    </row>
    <row r="56" spans="1:18" x14ac:dyDescent="0.25">
      <c r="A56" s="297" t="s">
        <v>95</v>
      </c>
      <c r="B56" s="298">
        <v>2564</v>
      </c>
      <c r="C56" s="298">
        <v>332</v>
      </c>
      <c r="D56" s="298">
        <v>2489</v>
      </c>
      <c r="E56" s="299">
        <f t="shared" si="38"/>
        <v>6.4969879518072293</v>
      </c>
      <c r="F56" s="299">
        <f t="shared" si="39"/>
        <v>-2.9251170046801889E-2</v>
      </c>
      <c r="G56" s="298">
        <f t="shared" si="40"/>
        <v>2157</v>
      </c>
      <c r="H56" s="298">
        <f t="shared" si="41"/>
        <v>-75</v>
      </c>
      <c r="I56" s="299">
        <f t="shared" si="42"/>
        <v>0.51298433635614182</v>
      </c>
      <c r="J56" s="300"/>
      <c r="K56" s="298">
        <v>5444</v>
      </c>
      <c r="L56" s="298">
        <v>857</v>
      </c>
      <c r="M56" s="298">
        <v>5001</v>
      </c>
      <c r="N56" s="299">
        <f t="shared" si="43"/>
        <v>4.8354725787631274</v>
      </c>
      <c r="O56" s="299">
        <f t="shared" si="44"/>
        <v>-8.1373989713446004E-2</v>
      </c>
      <c r="P56" s="298">
        <f t="shared" si="45"/>
        <v>4144</v>
      </c>
      <c r="Q56" s="298">
        <f t="shared" si="46"/>
        <v>-443</v>
      </c>
      <c r="R56" s="299">
        <f t="shared" si="47"/>
        <v>0.50916310323762981</v>
      </c>
    </row>
    <row r="57" spans="1:18" x14ac:dyDescent="0.25">
      <c r="A57" s="271" t="s">
        <v>96</v>
      </c>
      <c r="B57" s="272">
        <v>969</v>
      </c>
      <c r="C57" s="272">
        <v>27</v>
      </c>
      <c r="D57" s="272">
        <v>990</v>
      </c>
      <c r="E57" s="273">
        <f t="shared" si="38"/>
        <v>35.666666666666664</v>
      </c>
      <c r="F57" s="273">
        <f t="shared" si="39"/>
        <v>2.1671826625387025E-2</v>
      </c>
      <c r="G57" s="272">
        <f t="shared" si="40"/>
        <v>963</v>
      </c>
      <c r="H57" s="272">
        <f t="shared" si="41"/>
        <v>21</v>
      </c>
      <c r="I57" s="273">
        <f t="shared" si="42"/>
        <v>0.20403957131079967</v>
      </c>
      <c r="J57" s="289"/>
      <c r="K57" s="272">
        <v>2010</v>
      </c>
      <c r="L57" s="272">
        <v>148</v>
      </c>
      <c r="M57" s="272">
        <v>1865</v>
      </c>
      <c r="N57" s="273">
        <f t="shared" si="43"/>
        <v>11.601351351351351</v>
      </c>
      <c r="O57" s="273">
        <f t="shared" si="44"/>
        <v>-7.2139303482587014E-2</v>
      </c>
      <c r="P57" s="272">
        <f t="shared" si="45"/>
        <v>1717</v>
      </c>
      <c r="Q57" s="272">
        <f t="shared" si="46"/>
        <v>-145</v>
      </c>
      <c r="R57" s="273">
        <f t="shared" si="47"/>
        <v>0.18987986153532885</v>
      </c>
    </row>
    <row r="58" spans="1:18" x14ac:dyDescent="0.25">
      <c r="A58" s="271" t="s">
        <v>26</v>
      </c>
      <c r="B58" s="272">
        <v>480</v>
      </c>
      <c r="C58" s="272">
        <v>94</v>
      </c>
      <c r="D58" s="272">
        <v>408</v>
      </c>
      <c r="E58" s="273">
        <f t="shared" si="38"/>
        <v>3.3404255319148932</v>
      </c>
      <c r="F58" s="273">
        <f t="shared" si="39"/>
        <v>-0.15000000000000002</v>
      </c>
      <c r="G58" s="272">
        <f t="shared" si="40"/>
        <v>314</v>
      </c>
      <c r="H58" s="272">
        <f t="shared" si="41"/>
        <v>-72</v>
      </c>
      <c r="I58" s="273">
        <f t="shared" si="42"/>
        <v>8.4089035449299257E-2</v>
      </c>
      <c r="J58" s="289"/>
      <c r="K58" s="272">
        <v>1069</v>
      </c>
      <c r="L58" s="272">
        <v>236</v>
      </c>
      <c r="M58" s="272">
        <v>877</v>
      </c>
      <c r="N58" s="273">
        <f t="shared" si="43"/>
        <v>2.7161016949152543</v>
      </c>
      <c r="O58" s="273">
        <f t="shared" si="44"/>
        <v>-0.17960710944808234</v>
      </c>
      <c r="P58" s="272">
        <f t="shared" si="45"/>
        <v>641</v>
      </c>
      <c r="Q58" s="272">
        <f t="shared" si="46"/>
        <v>-192</v>
      </c>
      <c r="R58" s="273">
        <f t="shared" si="47"/>
        <v>8.9289350437792708E-2</v>
      </c>
    </row>
    <row r="59" spans="1:18" x14ac:dyDescent="0.25">
      <c r="A59" s="271" t="s">
        <v>35</v>
      </c>
      <c r="B59" s="272">
        <v>128</v>
      </c>
      <c r="C59" s="272">
        <v>20</v>
      </c>
      <c r="D59" s="272">
        <v>125</v>
      </c>
      <c r="E59" s="273">
        <f t="shared" si="38"/>
        <v>5.25</v>
      </c>
      <c r="F59" s="273">
        <f t="shared" si="39"/>
        <v>-2.34375E-2</v>
      </c>
      <c r="G59" s="272">
        <f t="shared" si="40"/>
        <v>105</v>
      </c>
      <c r="H59" s="272">
        <f t="shared" si="41"/>
        <v>-3</v>
      </c>
      <c r="I59" s="273">
        <f t="shared" si="42"/>
        <v>2.5762572135201979E-2</v>
      </c>
      <c r="J59" s="289"/>
      <c r="K59" s="272">
        <v>280</v>
      </c>
      <c r="L59" s="272">
        <v>74</v>
      </c>
      <c r="M59" s="272">
        <v>272</v>
      </c>
      <c r="N59" s="273">
        <f t="shared" si="43"/>
        <v>2.6756756756756759</v>
      </c>
      <c r="O59" s="273">
        <f t="shared" si="44"/>
        <v>-2.8571428571428581E-2</v>
      </c>
      <c r="P59" s="272">
        <f t="shared" si="45"/>
        <v>198</v>
      </c>
      <c r="Q59" s="272">
        <f t="shared" si="46"/>
        <v>-8</v>
      </c>
      <c r="R59" s="273">
        <f t="shared" si="47"/>
        <v>2.7692934229281204E-2</v>
      </c>
    </row>
    <row r="60" spans="1:18" x14ac:dyDescent="0.25">
      <c r="A60" s="271" t="s">
        <v>31</v>
      </c>
      <c r="B60" s="272">
        <v>97</v>
      </c>
      <c r="C60" s="272">
        <v>0</v>
      </c>
      <c r="D60" s="272">
        <v>57</v>
      </c>
      <c r="E60" s="273" t="str">
        <f t="shared" si="38"/>
        <v>-</v>
      </c>
      <c r="F60" s="273">
        <f t="shared" si="39"/>
        <v>-0.41237113402061853</v>
      </c>
      <c r="G60" s="272">
        <f t="shared" si="40"/>
        <v>57</v>
      </c>
      <c r="H60" s="272">
        <f t="shared" si="41"/>
        <v>-40</v>
      </c>
      <c r="I60" s="273">
        <f>IFERROR(D60/$D$52,"-")</f>
        <v>1.1747732893652102E-2</v>
      </c>
      <c r="J60" s="289"/>
      <c r="K60" s="272">
        <v>206</v>
      </c>
      <c r="L60" s="272">
        <v>0</v>
      </c>
      <c r="M60" s="272">
        <v>121</v>
      </c>
      <c r="N60" s="273" t="str">
        <f t="shared" si="43"/>
        <v>-</v>
      </c>
      <c r="O60" s="273">
        <f t="shared" si="44"/>
        <v>-0.41262135922330101</v>
      </c>
      <c r="P60" s="272">
        <f t="shared" si="45"/>
        <v>121</v>
      </c>
      <c r="Q60" s="272">
        <f t="shared" si="46"/>
        <v>-85</v>
      </c>
      <c r="R60" s="273">
        <f t="shared" si="47"/>
        <v>1.2319283241702301E-2</v>
      </c>
    </row>
    <row r="61" spans="1:18" x14ac:dyDescent="0.25">
      <c r="A61" s="271" t="s">
        <v>39</v>
      </c>
      <c r="B61" s="272">
        <v>72</v>
      </c>
      <c r="C61" s="272">
        <v>4</v>
      </c>
      <c r="D61" s="272">
        <v>39</v>
      </c>
      <c r="E61" s="273">
        <f t="shared" si="38"/>
        <v>8.75</v>
      </c>
      <c r="F61" s="273">
        <f t="shared" si="39"/>
        <v>-0.45833333333333337</v>
      </c>
      <c r="G61" s="272">
        <f t="shared" si="40"/>
        <v>35</v>
      </c>
      <c r="H61" s="272">
        <f t="shared" si="41"/>
        <v>-33</v>
      </c>
      <c r="I61" s="273">
        <f t="shared" ref="I61:I73" si="48">IFERROR(D61/$D$52,"-")</f>
        <v>8.0379225061830168E-3</v>
      </c>
      <c r="J61" s="289"/>
      <c r="K61" s="272">
        <v>152</v>
      </c>
      <c r="L61" s="272">
        <v>9</v>
      </c>
      <c r="M61" s="272">
        <v>91</v>
      </c>
      <c r="N61" s="273">
        <f t="shared" si="43"/>
        <v>9.1111111111111107</v>
      </c>
      <c r="O61" s="273">
        <f t="shared" si="44"/>
        <v>-0.40131578947368418</v>
      </c>
      <c r="P61" s="272">
        <f t="shared" si="45"/>
        <v>82</v>
      </c>
      <c r="Q61" s="272">
        <f t="shared" si="46"/>
        <v>-61</v>
      </c>
      <c r="R61" s="273">
        <f t="shared" si="47"/>
        <v>9.2649154958256968E-3</v>
      </c>
    </row>
    <row r="62" spans="1:18" x14ac:dyDescent="0.25">
      <c r="A62" s="271" t="s">
        <v>33</v>
      </c>
      <c r="B62" s="272">
        <v>84</v>
      </c>
      <c r="C62" s="272">
        <v>47</v>
      </c>
      <c r="D62" s="272">
        <v>118</v>
      </c>
      <c r="E62" s="273">
        <f t="shared" si="38"/>
        <v>1.5106382978723403</v>
      </c>
      <c r="F62" s="273">
        <f t="shared" si="39"/>
        <v>0.40476190476190466</v>
      </c>
      <c r="G62" s="272">
        <f t="shared" si="40"/>
        <v>71</v>
      </c>
      <c r="H62" s="272">
        <f t="shared" si="41"/>
        <v>34</v>
      </c>
      <c r="I62" s="273">
        <f t="shared" si="48"/>
        <v>2.4319868095630668E-2</v>
      </c>
      <c r="J62" s="289"/>
      <c r="K62" s="272">
        <v>171</v>
      </c>
      <c r="L62" s="272">
        <v>80</v>
      </c>
      <c r="M62" s="272">
        <v>219</v>
      </c>
      <c r="N62" s="273">
        <f t="shared" si="43"/>
        <v>1.7374999999999998</v>
      </c>
      <c r="O62" s="273">
        <f t="shared" si="44"/>
        <v>0.2807017543859649</v>
      </c>
      <c r="P62" s="272">
        <f t="shared" si="45"/>
        <v>139</v>
      </c>
      <c r="Q62" s="272">
        <f t="shared" si="46"/>
        <v>48</v>
      </c>
      <c r="R62" s="273">
        <f t="shared" si="47"/>
        <v>2.2296884544899205E-2</v>
      </c>
    </row>
    <row r="63" spans="1:18" x14ac:dyDescent="0.25">
      <c r="A63" s="271" t="s">
        <v>34</v>
      </c>
      <c r="B63" s="272">
        <v>85</v>
      </c>
      <c r="C63" s="272">
        <v>16</v>
      </c>
      <c r="D63" s="272">
        <v>103</v>
      </c>
      <c r="E63" s="273">
        <f t="shared" si="38"/>
        <v>5.4375</v>
      </c>
      <c r="F63" s="273">
        <f t="shared" si="39"/>
        <v>0.21176470588235285</v>
      </c>
      <c r="G63" s="272">
        <f t="shared" si="40"/>
        <v>87</v>
      </c>
      <c r="H63" s="272">
        <f t="shared" si="41"/>
        <v>18</v>
      </c>
      <c r="I63" s="273">
        <f t="shared" si="48"/>
        <v>2.122835943940643E-2</v>
      </c>
      <c r="J63" s="289"/>
      <c r="K63" s="272">
        <v>179</v>
      </c>
      <c r="L63" s="272">
        <v>35</v>
      </c>
      <c r="M63" s="272">
        <v>216</v>
      </c>
      <c r="N63" s="273">
        <f t="shared" si="43"/>
        <v>5.1714285714285717</v>
      </c>
      <c r="O63" s="273">
        <f t="shared" si="44"/>
        <v>0.2067039106145252</v>
      </c>
      <c r="P63" s="272">
        <f t="shared" si="45"/>
        <v>181</v>
      </c>
      <c r="Q63" s="272">
        <f t="shared" si="46"/>
        <v>37</v>
      </c>
      <c r="R63" s="273">
        <f t="shared" si="47"/>
        <v>2.1991447770311544E-2</v>
      </c>
    </row>
    <row r="64" spans="1:18" x14ac:dyDescent="0.25">
      <c r="A64" s="271" t="s">
        <v>37</v>
      </c>
      <c r="B64" s="272">
        <v>124</v>
      </c>
      <c r="C64" s="272">
        <v>19</v>
      </c>
      <c r="D64" s="272">
        <v>146</v>
      </c>
      <c r="E64" s="273">
        <f t="shared" si="38"/>
        <v>6.6842105263157894</v>
      </c>
      <c r="F64" s="273">
        <f t="shared" si="39"/>
        <v>0.17741935483870974</v>
      </c>
      <c r="G64" s="272">
        <f t="shared" si="40"/>
        <v>127</v>
      </c>
      <c r="H64" s="272">
        <f t="shared" si="41"/>
        <v>22</v>
      </c>
      <c r="I64" s="273">
        <f t="shared" si="48"/>
        <v>3.0090684253915912E-2</v>
      </c>
      <c r="J64" s="289"/>
      <c r="K64" s="272">
        <v>273</v>
      </c>
      <c r="L64" s="272">
        <v>47</v>
      </c>
      <c r="M64" s="272">
        <v>292</v>
      </c>
      <c r="N64" s="273">
        <f t="shared" si="43"/>
        <v>5.2127659574468082</v>
      </c>
      <c r="O64" s="273">
        <f t="shared" si="44"/>
        <v>6.9597069597069572E-2</v>
      </c>
      <c r="P64" s="272">
        <f t="shared" si="45"/>
        <v>245</v>
      </c>
      <c r="Q64" s="272">
        <f t="shared" si="46"/>
        <v>19</v>
      </c>
      <c r="R64" s="273">
        <f t="shared" si="47"/>
        <v>2.972917939319894E-2</v>
      </c>
    </row>
    <row r="65" spans="1:18" x14ac:dyDescent="0.25">
      <c r="A65" s="271" t="s">
        <v>29</v>
      </c>
      <c r="B65" s="272">
        <v>94</v>
      </c>
      <c r="C65" s="272">
        <v>0</v>
      </c>
      <c r="D65" s="272">
        <v>72</v>
      </c>
      <c r="E65" s="273" t="str">
        <f t="shared" si="38"/>
        <v>-</v>
      </c>
      <c r="F65" s="273">
        <f t="shared" si="39"/>
        <v>-0.23404255319148937</v>
      </c>
      <c r="G65" s="272">
        <f t="shared" si="40"/>
        <v>72</v>
      </c>
      <c r="H65" s="272">
        <f t="shared" si="41"/>
        <v>-22</v>
      </c>
      <c r="I65" s="273">
        <f t="shared" si="48"/>
        <v>1.483924154987634E-2</v>
      </c>
      <c r="J65" s="289"/>
      <c r="K65" s="272">
        <v>192</v>
      </c>
      <c r="L65" s="272">
        <v>0</v>
      </c>
      <c r="M65" s="272">
        <v>152</v>
      </c>
      <c r="N65" s="273" t="str">
        <f t="shared" si="43"/>
        <v>-</v>
      </c>
      <c r="O65" s="273">
        <f t="shared" si="44"/>
        <v>-0.20833333333333337</v>
      </c>
      <c r="P65" s="272">
        <f t="shared" si="45"/>
        <v>152</v>
      </c>
      <c r="Q65" s="272">
        <f t="shared" si="46"/>
        <v>-40</v>
      </c>
      <c r="R65" s="273">
        <f t="shared" si="47"/>
        <v>1.5475463245774791E-2</v>
      </c>
    </row>
    <row r="66" spans="1:18" x14ac:dyDescent="0.25">
      <c r="A66" s="271" t="s">
        <v>98</v>
      </c>
      <c r="B66" s="272">
        <v>52</v>
      </c>
      <c r="C66" s="272">
        <v>17</v>
      </c>
      <c r="D66" s="272">
        <v>51</v>
      </c>
      <c r="E66" s="273">
        <f t="shared" si="38"/>
        <v>2</v>
      </c>
      <c r="F66" s="273">
        <f t="shared" si="39"/>
        <v>-1.9230769230769273E-2</v>
      </c>
      <c r="G66" s="272">
        <f t="shared" si="40"/>
        <v>34</v>
      </c>
      <c r="H66" s="272">
        <f t="shared" si="41"/>
        <v>-1</v>
      </c>
      <c r="I66" s="273">
        <f t="shared" si="48"/>
        <v>1.0511129431162407E-2</v>
      </c>
      <c r="J66" s="289"/>
      <c r="K66" s="272">
        <v>112</v>
      </c>
      <c r="L66" s="272">
        <v>37</v>
      </c>
      <c r="M66" s="272">
        <v>105</v>
      </c>
      <c r="N66" s="273">
        <f t="shared" si="43"/>
        <v>1.8378378378378377</v>
      </c>
      <c r="O66" s="273">
        <f t="shared" si="44"/>
        <v>-6.25E-2</v>
      </c>
      <c r="P66" s="272">
        <f t="shared" si="45"/>
        <v>68</v>
      </c>
      <c r="Q66" s="272">
        <f t="shared" si="46"/>
        <v>-7</v>
      </c>
      <c r="R66" s="273">
        <f t="shared" si="47"/>
        <v>1.0690287110568112E-2</v>
      </c>
    </row>
    <row r="67" spans="1:18" x14ac:dyDescent="0.25">
      <c r="A67" s="271" t="s">
        <v>36</v>
      </c>
      <c r="B67" s="272">
        <v>66</v>
      </c>
      <c r="C67" s="272">
        <v>9</v>
      </c>
      <c r="D67" s="272">
        <v>77</v>
      </c>
      <c r="E67" s="273">
        <f t="shared" si="38"/>
        <v>7.5555555555555554</v>
      </c>
      <c r="F67" s="273">
        <f t="shared" si="39"/>
        <v>0.16666666666666674</v>
      </c>
      <c r="G67" s="272">
        <f t="shared" si="40"/>
        <v>68</v>
      </c>
      <c r="H67" s="272">
        <f t="shared" si="41"/>
        <v>11</v>
      </c>
      <c r="I67" s="273">
        <f t="shared" si="48"/>
        <v>1.5869744435284418E-2</v>
      </c>
      <c r="J67" s="289"/>
      <c r="K67" s="272">
        <v>138</v>
      </c>
      <c r="L67" s="272">
        <v>25</v>
      </c>
      <c r="M67" s="272">
        <v>164</v>
      </c>
      <c r="N67" s="273">
        <f t="shared" si="43"/>
        <v>5.56</v>
      </c>
      <c r="O67" s="273">
        <f t="shared" si="44"/>
        <v>0.18840579710144922</v>
      </c>
      <c r="P67" s="272">
        <f t="shared" si="45"/>
        <v>139</v>
      </c>
      <c r="Q67" s="272">
        <f t="shared" si="46"/>
        <v>26</v>
      </c>
      <c r="R67" s="273">
        <f t="shared" si="47"/>
        <v>1.6697210344125434E-2</v>
      </c>
    </row>
    <row r="68" spans="1:18" x14ac:dyDescent="0.25">
      <c r="A68" s="271" t="s">
        <v>40</v>
      </c>
      <c r="B68" s="272">
        <v>61</v>
      </c>
      <c r="C68" s="272">
        <v>24</v>
      </c>
      <c r="D68" s="272">
        <v>60</v>
      </c>
      <c r="E68" s="273">
        <f t="shared" si="38"/>
        <v>1.5</v>
      </c>
      <c r="F68" s="273">
        <f t="shared" si="39"/>
        <v>-1.6393442622950838E-2</v>
      </c>
      <c r="G68" s="272">
        <f t="shared" si="40"/>
        <v>36</v>
      </c>
      <c r="H68" s="272">
        <f t="shared" si="41"/>
        <v>-1</v>
      </c>
      <c r="I68" s="273">
        <f t="shared" si="48"/>
        <v>1.236603462489695E-2</v>
      </c>
      <c r="J68" s="289"/>
      <c r="K68" s="272">
        <v>123</v>
      </c>
      <c r="L68" s="272">
        <v>52</v>
      </c>
      <c r="M68" s="272">
        <v>123</v>
      </c>
      <c r="N68" s="273">
        <f t="shared" si="43"/>
        <v>1.3653846153846154</v>
      </c>
      <c r="O68" s="273">
        <f t="shared" si="44"/>
        <v>0</v>
      </c>
      <c r="P68" s="272">
        <f t="shared" si="45"/>
        <v>71</v>
      </c>
      <c r="Q68" s="272">
        <f t="shared" si="46"/>
        <v>0</v>
      </c>
      <c r="R68" s="273">
        <f t="shared" si="47"/>
        <v>1.2522907758094075E-2</v>
      </c>
    </row>
    <row r="69" spans="1:18" x14ac:dyDescent="0.25">
      <c r="A69" s="271" t="s">
        <v>38</v>
      </c>
      <c r="B69" s="272">
        <v>56</v>
      </c>
      <c r="C69" s="272">
        <v>1</v>
      </c>
      <c r="D69" s="272">
        <v>33</v>
      </c>
      <c r="E69" s="273">
        <f t="shared" si="38"/>
        <v>32</v>
      </c>
      <c r="F69" s="273">
        <f t="shared" si="39"/>
        <v>-0.4107142857142857</v>
      </c>
      <c r="G69" s="272">
        <f t="shared" si="40"/>
        <v>32</v>
      </c>
      <c r="H69" s="272">
        <f t="shared" si="41"/>
        <v>-23</v>
      </c>
      <c r="I69" s="273">
        <f t="shared" si="48"/>
        <v>6.8013190436933225E-3</v>
      </c>
      <c r="J69" s="289"/>
      <c r="K69" s="272">
        <v>114</v>
      </c>
      <c r="L69" s="272">
        <v>1</v>
      </c>
      <c r="M69" s="272">
        <v>73</v>
      </c>
      <c r="N69" s="273">
        <f t="shared" si="43"/>
        <v>72</v>
      </c>
      <c r="O69" s="273">
        <f t="shared" si="44"/>
        <v>-0.35964912280701755</v>
      </c>
      <c r="P69" s="272">
        <f t="shared" si="45"/>
        <v>72</v>
      </c>
      <c r="Q69" s="272">
        <f t="shared" si="46"/>
        <v>-41</v>
      </c>
      <c r="R69" s="273">
        <f t="shared" si="47"/>
        <v>7.432294848299735E-3</v>
      </c>
    </row>
    <row r="70" spans="1:18" x14ac:dyDescent="0.25">
      <c r="A70" s="271" t="s">
        <v>27</v>
      </c>
      <c r="B70" s="272">
        <v>43</v>
      </c>
      <c r="C70" s="272">
        <v>12</v>
      </c>
      <c r="D70" s="272">
        <v>33</v>
      </c>
      <c r="E70" s="273">
        <f t="shared" si="38"/>
        <v>1.75</v>
      </c>
      <c r="F70" s="273">
        <f t="shared" si="39"/>
        <v>-0.23255813953488369</v>
      </c>
      <c r="G70" s="272">
        <f t="shared" si="40"/>
        <v>21</v>
      </c>
      <c r="H70" s="272">
        <f t="shared" si="41"/>
        <v>-10</v>
      </c>
      <c r="I70" s="273">
        <f t="shared" si="48"/>
        <v>6.8013190436933225E-3</v>
      </c>
      <c r="J70" s="289"/>
      <c r="K70" s="272">
        <v>89</v>
      </c>
      <c r="L70" s="272">
        <v>24</v>
      </c>
      <c r="M70" s="272">
        <v>70</v>
      </c>
      <c r="N70" s="273">
        <f t="shared" si="43"/>
        <v>1.9166666666666665</v>
      </c>
      <c r="O70" s="273">
        <f t="shared" si="44"/>
        <v>-0.2134831460674157</v>
      </c>
      <c r="P70" s="272">
        <f t="shared" si="45"/>
        <v>46</v>
      </c>
      <c r="Q70" s="272">
        <f t="shared" si="46"/>
        <v>-19</v>
      </c>
      <c r="R70" s="273">
        <f t="shared" si="47"/>
        <v>7.1268580737120753E-3</v>
      </c>
    </row>
    <row r="71" spans="1:18" x14ac:dyDescent="0.25">
      <c r="A71" s="271" t="s">
        <v>99</v>
      </c>
      <c r="B71" s="272">
        <v>19</v>
      </c>
      <c r="C71" s="272">
        <v>0</v>
      </c>
      <c r="D71" s="272">
        <v>47</v>
      </c>
      <c r="E71" s="273" t="str">
        <f t="shared" si="38"/>
        <v>-</v>
      </c>
      <c r="F71" s="273">
        <f t="shared" si="39"/>
        <v>1.4736842105263159</v>
      </c>
      <c r="G71" s="272">
        <f t="shared" si="40"/>
        <v>47</v>
      </c>
      <c r="H71" s="272">
        <f t="shared" si="41"/>
        <v>28</v>
      </c>
      <c r="I71" s="273">
        <f t="shared" si="48"/>
        <v>9.6867271228359437E-3</v>
      </c>
      <c r="J71" s="289"/>
      <c r="K71" s="272">
        <v>41</v>
      </c>
      <c r="L71" s="272">
        <v>17</v>
      </c>
      <c r="M71" s="272">
        <v>87</v>
      </c>
      <c r="N71" s="273">
        <f t="shared" si="43"/>
        <v>4.117647058823529</v>
      </c>
      <c r="O71" s="273">
        <f t="shared" si="44"/>
        <v>1.1219512195121952</v>
      </c>
      <c r="P71" s="272">
        <f t="shared" si="45"/>
        <v>70</v>
      </c>
      <c r="Q71" s="272">
        <f t="shared" si="46"/>
        <v>46</v>
      </c>
      <c r="R71" s="273">
        <f t="shared" si="47"/>
        <v>8.8576664630421499E-3</v>
      </c>
    </row>
    <row r="72" spans="1:18" x14ac:dyDescent="0.25">
      <c r="A72" s="271" t="s">
        <v>100</v>
      </c>
      <c r="B72" s="272">
        <v>28</v>
      </c>
      <c r="C72" s="272">
        <v>0</v>
      </c>
      <c r="D72" s="272">
        <v>4</v>
      </c>
      <c r="E72" s="273" t="str">
        <f t="shared" si="38"/>
        <v>-</v>
      </c>
      <c r="F72" s="273">
        <f t="shared" si="39"/>
        <v>-0.85714285714285721</v>
      </c>
      <c r="G72" s="272">
        <f t="shared" si="40"/>
        <v>4</v>
      </c>
      <c r="H72" s="272">
        <f t="shared" si="41"/>
        <v>-24</v>
      </c>
      <c r="I72" s="273">
        <f t="shared" si="48"/>
        <v>8.2440230832646333E-4</v>
      </c>
      <c r="J72" s="289"/>
      <c r="K72" s="272">
        <v>66</v>
      </c>
      <c r="L72" s="272">
        <v>0</v>
      </c>
      <c r="M72" s="272">
        <v>9</v>
      </c>
      <c r="N72" s="273" t="str">
        <f t="shared" si="43"/>
        <v>-</v>
      </c>
      <c r="O72" s="273">
        <f t="shared" si="44"/>
        <v>-0.86363636363636365</v>
      </c>
      <c r="P72" s="272">
        <f t="shared" si="45"/>
        <v>9</v>
      </c>
      <c r="Q72" s="272">
        <f t="shared" si="46"/>
        <v>-57</v>
      </c>
      <c r="R72" s="273">
        <f t="shared" si="47"/>
        <v>9.1631032376298109E-4</v>
      </c>
    </row>
    <row r="73" spans="1:18" x14ac:dyDescent="0.25">
      <c r="A73" s="271" t="s">
        <v>102</v>
      </c>
      <c r="B73" s="272">
        <v>82</v>
      </c>
      <c r="C73" s="272">
        <v>16</v>
      </c>
      <c r="D73" s="272">
        <v>87</v>
      </c>
      <c r="E73" s="273">
        <f t="shared" si="38"/>
        <v>4.4375</v>
      </c>
      <c r="F73" s="273">
        <f t="shared" si="39"/>
        <v>6.0975609756097615E-2</v>
      </c>
      <c r="G73" s="272">
        <f t="shared" si="40"/>
        <v>71</v>
      </c>
      <c r="H73" s="272">
        <f t="shared" si="41"/>
        <v>5</v>
      </c>
      <c r="I73" s="273">
        <f t="shared" si="48"/>
        <v>1.7930750206100576E-2</v>
      </c>
      <c r="J73" s="289"/>
      <c r="K73" s="272">
        <v>184</v>
      </c>
      <c r="L73" s="272">
        <v>29</v>
      </c>
      <c r="M73" s="272">
        <v>189</v>
      </c>
      <c r="N73" s="273">
        <f t="shared" si="43"/>
        <v>5.5172413793103452</v>
      </c>
      <c r="O73" s="273">
        <f t="shared" si="44"/>
        <v>2.7173913043478271E-2</v>
      </c>
      <c r="P73" s="272">
        <f t="shared" si="45"/>
        <v>160</v>
      </c>
      <c r="Q73" s="272">
        <f t="shared" si="46"/>
        <v>5</v>
      </c>
      <c r="R73" s="273">
        <f t="shared" si="47"/>
        <v>1.9242516799022603E-2</v>
      </c>
    </row>
    <row r="74" spans="1:18" ht="21" x14ac:dyDescent="0.35">
      <c r="A74" s="302" t="s">
        <v>108</v>
      </c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</row>
    <row r="75" spans="1:18" x14ac:dyDescent="0.25">
      <c r="A75" s="55"/>
      <c r="B75" s="321" t="s">
        <v>110</v>
      </c>
      <c r="C75" s="322"/>
      <c r="D75" s="322"/>
      <c r="E75" s="322"/>
      <c r="F75" s="322"/>
      <c r="G75" s="322"/>
      <c r="H75" s="322"/>
      <c r="I75" s="323"/>
      <c r="J75" s="288"/>
      <c r="K75" s="321" t="str">
        <f>CONCATENATE("acumulado ",B75)</f>
        <v>acumulado febrero</v>
      </c>
      <c r="L75" s="322"/>
      <c r="M75" s="322"/>
      <c r="N75" s="322"/>
      <c r="O75" s="322"/>
      <c r="P75" s="322"/>
      <c r="Q75" s="322"/>
      <c r="R75" s="323"/>
    </row>
    <row r="76" spans="1:18" x14ac:dyDescent="0.25">
      <c r="A76" s="3"/>
      <c r="B76" s="263">
        <v>2019</v>
      </c>
      <c r="C76" s="263">
        <v>2021</v>
      </c>
      <c r="D76" s="263">
        <v>2022</v>
      </c>
      <c r="E76" s="4" t="s">
        <v>4</v>
      </c>
      <c r="F76" s="4" t="s">
        <v>5</v>
      </c>
      <c r="G76" s="4" t="s">
        <v>6</v>
      </c>
      <c r="H76" s="4" t="s">
        <v>7</v>
      </c>
      <c r="I76" s="263" t="s">
        <v>85</v>
      </c>
      <c r="J76" s="289"/>
      <c r="K76" s="263">
        <v>2019</v>
      </c>
      <c r="L76" s="263">
        <v>2021</v>
      </c>
      <c r="M76" s="263">
        <v>2022</v>
      </c>
      <c r="N76" s="4" t="s">
        <v>4</v>
      </c>
      <c r="O76" s="4" t="s">
        <v>5</v>
      </c>
      <c r="P76" s="4" t="s">
        <v>6</v>
      </c>
      <c r="Q76" s="4" t="s">
        <v>7</v>
      </c>
      <c r="R76" s="263" t="s">
        <v>85</v>
      </c>
    </row>
    <row r="77" spans="1:18" x14ac:dyDescent="0.25">
      <c r="A77" s="290" t="s">
        <v>86</v>
      </c>
      <c r="B77" s="291">
        <v>5447</v>
      </c>
      <c r="C77" s="291">
        <v>1584</v>
      </c>
      <c r="D77" s="291">
        <v>4852</v>
      </c>
      <c r="E77" s="292">
        <f t="shared" ref="E77:E79" si="49">IFERROR(D77/C77-1,"-")</f>
        <v>2.0631313131313131</v>
      </c>
      <c r="F77" s="292">
        <f t="shared" ref="F77:F79" si="50">IFERROR(D77/B77-1,"-")</f>
        <v>-0.10923444097668444</v>
      </c>
      <c r="G77" s="291">
        <f t="shared" ref="G77:G79" si="51">IFERROR(D77-C77,"-")</f>
        <v>3268</v>
      </c>
      <c r="H77" s="291">
        <f t="shared" ref="H77:H79" si="52">IFERROR(D77-B77,"-")</f>
        <v>-595</v>
      </c>
      <c r="I77" s="292">
        <f>D77/$D$77</f>
        <v>1</v>
      </c>
      <c r="J77" s="293"/>
      <c r="K77" s="291">
        <v>11503</v>
      </c>
      <c r="L77" s="291">
        <v>3534</v>
      </c>
      <c r="M77" s="291">
        <v>9822</v>
      </c>
      <c r="N77" s="292">
        <f t="shared" ref="N77:N79" si="53">IFERROR(M77/L77-1,"-")</f>
        <v>1.7792869269949065</v>
      </c>
      <c r="O77" s="292">
        <f t="shared" ref="O77:O79" si="54">IFERROR(M77/K77-1,"-")</f>
        <v>-0.14613579066330518</v>
      </c>
      <c r="P77" s="291">
        <f t="shared" ref="P77:P79" si="55">IFERROR(M77-L77,"-")</f>
        <v>6288</v>
      </c>
      <c r="Q77" s="291">
        <f t="shared" ref="Q77:Q79" si="56">IFERROR(M77-K77,"-")</f>
        <v>-1681</v>
      </c>
      <c r="R77" s="292">
        <f>M77/$M$77</f>
        <v>1</v>
      </c>
    </row>
    <row r="78" spans="1:18" x14ac:dyDescent="0.25">
      <c r="A78" s="271" t="s">
        <v>104</v>
      </c>
      <c r="B78" s="272">
        <v>2575</v>
      </c>
      <c r="C78" s="272">
        <v>1162</v>
      </c>
      <c r="D78" s="272">
        <v>2165</v>
      </c>
      <c r="E78" s="273">
        <f t="shared" si="49"/>
        <v>0.86316695352839923</v>
      </c>
      <c r="F78" s="273">
        <f t="shared" si="50"/>
        <v>-0.15922330097087378</v>
      </c>
      <c r="G78" s="272">
        <f t="shared" si="51"/>
        <v>1003</v>
      </c>
      <c r="H78" s="272">
        <f t="shared" si="52"/>
        <v>-410</v>
      </c>
      <c r="I78" s="273">
        <f>D78/$D$77</f>
        <v>0.44620774938169827</v>
      </c>
      <c r="J78" s="289"/>
      <c r="K78" s="272">
        <v>5397</v>
      </c>
      <c r="L78" s="272">
        <v>2457</v>
      </c>
      <c r="M78" s="272">
        <v>4394</v>
      </c>
      <c r="N78" s="273">
        <f t="shared" si="53"/>
        <v>0.78835978835978837</v>
      </c>
      <c r="O78" s="273">
        <f t="shared" si="54"/>
        <v>-0.18584398740040764</v>
      </c>
      <c r="P78" s="272">
        <f t="shared" si="55"/>
        <v>1937</v>
      </c>
      <c r="Q78" s="272">
        <f t="shared" si="56"/>
        <v>-1003</v>
      </c>
      <c r="R78" s="273">
        <f t="shared" ref="R78:R79" si="57">M78/$M$77</f>
        <v>0.44736306251272651</v>
      </c>
    </row>
    <row r="79" spans="1:18" x14ac:dyDescent="0.25">
      <c r="A79" s="271" t="s">
        <v>105</v>
      </c>
      <c r="B79" s="272">
        <v>2872</v>
      </c>
      <c r="C79" s="272">
        <v>422</v>
      </c>
      <c r="D79" s="272">
        <v>2687</v>
      </c>
      <c r="E79" s="273">
        <f t="shared" si="49"/>
        <v>5.3672985781990521</v>
      </c>
      <c r="F79" s="273">
        <f t="shared" si="50"/>
        <v>-6.4415041782729832E-2</v>
      </c>
      <c r="G79" s="272">
        <f t="shared" si="51"/>
        <v>2265</v>
      </c>
      <c r="H79" s="272">
        <f t="shared" si="52"/>
        <v>-185</v>
      </c>
      <c r="I79" s="273">
        <f>D79/$D$77</f>
        <v>0.55379225061830173</v>
      </c>
      <c r="J79" s="289"/>
      <c r="K79" s="272">
        <v>6106</v>
      </c>
      <c r="L79" s="272">
        <v>1077</v>
      </c>
      <c r="M79" s="272">
        <v>5428</v>
      </c>
      <c r="N79" s="273">
        <f t="shared" si="53"/>
        <v>4.0399257195914577</v>
      </c>
      <c r="O79" s="273">
        <f t="shared" si="54"/>
        <v>-0.1110383229610219</v>
      </c>
      <c r="P79" s="272">
        <f t="shared" si="55"/>
        <v>4351</v>
      </c>
      <c r="Q79" s="272">
        <f t="shared" si="56"/>
        <v>-678</v>
      </c>
      <c r="R79" s="273">
        <f t="shared" si="57"/>
        <v>0.55263693748727349</v>
      </c>
    </row>
    <row r="80" spans="1:18" ht="21" x14ac:dyDescent="0.35">
      <c r="A80" s="302" t="s">
        <v>109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</row>
  </sheetData>
  <mergeCells count="22">
    <mergeCell ref="A1:R1"/>
    <mergeCell ref="A2:R2"/>
    <mergeCell ref="A3:R3"/>
    <mergeCell ref="A4:R4"/>
    <mergeCell ref="B5:I5"/>
    <mergeCell ref="K5:R5"/>
    <mergeCell ref="A10:R10"/>
    <mergeCell ref="B11:I11"/>
    <mergeCell ref="K11:R11"/>
    <mergeCell ref="A37:R37"/>
    <mergeCell ref="B38:I38"/>
    <mergeCell ref="K38:R38"/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35EAE-E744-4E89-AA6C-48E38C4DE38D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2.xml><?xml version="1.0" encoding="utf-8"?>
<ds:datastoreItem xmlns:ds="http://schemas.openxmlformats.org/officeDocument/2006/customXml" ds:itemID="{D5AF8849-7437-4F37-AE6A-0E4965DC7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08F8B1-5F09-4A22-BC40-4CC0A9246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2022-07-05T09:19:16Z</dcterms:created>
  <dcterms:modified xsi:type="dcterms:W3CDTF">2022-07-11T09:26:05Z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