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46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8.xml" ContentType="application/vnd.openxmlformats-officedocument.drawingml.chartshapes+xml"/>
  <Override PartName="/xl/drawings/drawing84.xml" ContentType="application/vnd.openxmlformats-officedocument.drawingml.chartshapes+xml"/>
  <Override PartName="/xl/drawings/drawing38.xml" ContentType="application/vnd.openxmlformats-officedocument.drawingml.chartshapes+xml"/>
  <Override PartName="/xl/drawings/drawing114.xml" ContentType="application/vnd.openxmlformats-officedocument.drawingml.chartshapes+xml"/>
  <Override PartName="/xl/drawings/drawing106.xml" ContentType="application/vnd.openxmlformats-officedocument.drawingml.chartshapes+xml"/>
  <Override PartName="/xl/drawings/drawing101.xml" ContentType="application/vnd.openxmlformats-officedocument.drawingml.chartshapes+xml"/>
  <Override PartName="/xl/drawings/drawing96.xml" ContentType="application/vnd.openxmlformats-officedocument.drawingml.chartshapes+xml"/>
  <Override PartName="/xl/drawings/drawing91.xml" ContentType="application/vnd.openxmlformats-officedocument.drawingml.chartshapes+xml"/>
  <Override PartName="/xl/drawings/drawing72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6.xml" ContentType="application/vnd.openxmlformats-officedocument.drawingml.chartshapes+xml"/>
  <Override PartName="/xl/drawings/drawing20.xml" ContentType="application/vnd.openxmlformats-officedocument.drawingml.chartshapes+xml"/>
  <Override PartName="/xl/drawings/drawing16.xml" ContentType="application/vnd.openxmlformats-officedocument.drawingml.chartshapes+xml"/>
  <Override PartName="/xl/drawings/drawing29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3.xml" ContentType="application/vnd.openxmlformats-officedocument.drawingml.chartshapes+xml"/>
  <Override PartName="/xl/drawings/drawing32.xml" ContentType="application/vnd.openxmlformats-officedocument.drawingml.chartshapes+xml"/>
  <Override PartName="/xl/drawings/drawing115.xml" ContentType="application/vnd.openxmlformats-officedocument.drawingml.chartshapes+xml"/>
  <Override PartName="/xl/drawings/drawing120.xml" ContentType="application/vnd.openxmlformats-officedocument.drawingml.chartshapes+xml"/>
  <Override PartName="/xl/drawings/drawing15.xml" ContentType="application/vnd.openxmlformats-officedocument.drawingml.chartshapes+xml"/>
  <Override PartName="/xl/drawings/drawing124.xml" ContentType="application/vnd.openxmlformats-officedocument.drawingml.chartshapes+xml"/>
  <Override PartName="/xl/drawings/drawing123.xml" ContentType="application/vnd.openxmlformats-officedocument.drawingml.chartshapes+xml"/>
  <Override PartName="/xl/drawings/drawing122.xml" ContentType="application/vnd.openxmlformats-officedocument.drawingml.chartshapes+xml"/>
  <Override PartName="/xl/drawings/drawing121.xml" ContentType="application/vnd.openxmlformats-officedocument.drawingml.chartshapes+xml"/>
  <Override PartName="/xl/drawings/drawing125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31.xml" ContentType="application/vnd.openxmlformats-officedocument.drawingml.chartshapes+xml"/>
  <Override PartName="/xl/drawings/drawing128.xml" ContentType="application/vnd.openxmlformats-officedocument.drawingml.chartshapes+xml"/>
  <Override PartName="/xl/drawings/drawing119.xml" ContentType="application/vnd.openxmlformats-officedocument.drawingml.chartshapes+xml"/>
  <Override PartName="/xl/workbook.xml" ContentType="application/vnd.openxmlformats-officedocument.spreadsheetml.sheet.main+xml"/>
  <Override PartName="/xl/worksheets/sheet6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77.xml" ContentType="application/vnd.openxmlformats-officedocument.drawingml.chart+xml"/>
  <Override PartName="/xl/worksheets/sheet22.xml" ContentType="application/vnd.openxmlformats-officedocument.spreadsheetml.worksheet+xml"/>
  <Override PartName="/xl/charts/chart78.xml" ContentType="application/vnd.openxmlformats-officedocument.drawingml.char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charts/chart76.xml" ContentType="application/vnd.openxmlformats-officedocument.drawingml.chart+xml"/>
  <Override PartName="/xl/worksheets/sheet24.xml" ContentType="application/vnd.openxmlformats-officedocument.spreadsheetml.worksheet+xml"/>
  <Override PartName="/xl/charts/chart75.xml" ContentType="application/vnd.openxmlformats-officedocument.drawingml.chart+xml"/>
  <Override PartName="/xl/worksheets/sheet25.xml" ContentType="application/vnd.openxmlformats-officedocument.spreadsheetml.worksheet+xml"/>
  <Override PartName="/xl/charts/chart74.xml" ContentType="application/vnd.openxmlformats-officedocument.drawingml.chart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4.xml" ContentType="application/vnd.openxmlformats-officedocument.drawing+xml"/>
  <Override PartName="/xl/drawings/drawing133.xml" ContentType="application/vnd.openxmlformats-officedocument.drawing+xml"/>
  <Override PartName="/xl/drawings/drawing132.xml" ContentType="application/vnd.openxmlformats-officedocument.drawing+xml"/>
  <Override PartName="/xl/worksheets/sheet20.xml" ContentType="application/vnd.openxmlformats-officedocument.spreadsheetml.worksheet+xml"/>
  <Override PartName="/xl/charts/chart79.xml" ContentType="application/vnd.openxmlformats-officedocument.drawingml.chart+xml"/>
  <Override PartName="/xl/worksheets/sheet26.xml" ContentType="application/vnd.openxmlformats-officedocument.spreadsheetml.worksheet+xml"/>
  <Override PartName="/xl/charts/chart73.xml" ContentType="application/vnd.openxmlformats-officedocument.drawingml.chart+xml"/>
  <Override PartName="/xl/worksheets/sheet27.xml" ContentType="application/vnd.openxmlformats-officedocument.spreadsheetml.workshee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1.xml" ContentType="application/vnd.openxmlformats-officedocument.drawingml.chart+xml"/>
  <Override PartName="/xl/charts/chart60.xml" ContentType="application/vnd.openxmlformats-officedocument.drawingml.chart+xml"/>
  <Override PartName="/xl/worksheets/sheet1.xml" ContentType="application/vnd.openxmlformats-officedocument.spreadsheetml.worksheet+xml"/>
  <Override PartName="/xl/drawings/drawing117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72.xml" ContentType="application/vnd.openxmlformats-officedocument.drawingml.chart+xml"/>
  <Override PartName="/xl/worksheets/sheet28.xml" ContentType="application/vnd.openxmlformats-officedocument.spreadsheetml.worksheet+xml"/>
  <Override PartName="/xl/charts/chart71.xml" ContentType="application/vnd.openxmlformats-officedocument.drawingml.chart+xml"/>
  <Override PartName="/xl/worksheets/sheet29.xml" ContentType="application/vnd.openxmlformats-officedocument.spreadsheetml.worksheet+xml"/>
  <Override PartName="/xl/charts/chart70.xml" ContentType="application/vnd.openxmlformats-officedocument.drawingml.chart+xml"/>
  <Override PartName="/xl/worksheets/sheet30.xml" ContentType="application/vnd.openxmlformats-officedocument.spreadsheetml.worksheet+xml"/>
  <Override PartName="/xl/charts/chart69.xml" ContentType="application/vnd.openxmlformats-officedocument.drawingml.chart+xml"/>
  <Override PartName="/xl/drawings/drawing118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35.xml" ContentType="application/vnd.openxmlformats-officedocument.drawing+xml"/>
  <Override PartName="/xl/charts/chart84.xml" ContentType="application/vnd.openxmlformats-officedocument.drawingml.chart+xml"/>
  <Override PartName="/xl/charts/chart83.xml" ContentType="application/vnd.openxmlformats-officedocument.drawingml.chart+xml"/>
  <Override PartName="/xl/drawings/drawing116.xml" ContentType="application/vnd.openxmlformats-officedocument.drawing+xml"/>
  <Override PartName="/xl/charts/chart59.xml" ContentType="application/vnd.openxmlformats-officedocument.drawingml.chart+xml"/>
  <Override PartName="/xl/worksheets/sheet31.xml" ContentType="application/vnd.openxmlformats-officedocument.spreadsheetml.worksheet+xml"/>
  <Override PartName="/xl/charts/chart18.xml" ContentType="application/vnd.openxmlformats-officedocument.drawingml.chart+xml"/>
  <Override PartName="/xl/worksheets/sheet4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charts/chart16.xml" ContentType="application/vnd.openxmlformats-officedocument.drawingml.chart+xml"/>
  <Override PartName="/xl/worksheets/sheet47.xml" ContentType="application/vnd.openxmlformats-officedocument.spreadsheetml.worksheet+xml"/>
  <Override PartName="/xl/charts/chart15.xml" ContentType="application/vnd.openxmlformats-officedocument.drawingml.chart+xml"/>
  <Override PartName="/xl/worksheets/sheet48.xml" ContentType="application/vnd.openxmlformats-officedocument.spreadsheetml.worksheet+xml"/>
  <Override PartName="/xl/charts/chart14.xml" ContentType="application/vnd.openxmlformats-officedocument.drawingml.chart+xml"/>
  <Override PartName="/xl/worksheets/sheet44.xml" ContentType="application/vnd.openxmlformats-officedocument.spreadsheetml.worksheet+xml"/>
  <Override PartName="/xl/charts/chart19.xml" ContentType="application/vnd.openxmlformats-officedocument.drawingml.chart+xml"/>
  <Override PartName="/xl/worksheets/sheet43.xml" ContentType="application/vnd.openxmlformats-officedocument.spreadsheetml.worksheet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worksheets/sheet41.xml" ContentType="application/vnd.openxmlformats-officedocument.spreadsheetml.worksheet+xml"/>
  <Override PartName="/xl/charts/chart21.xml" ContentType="application/vnd.openxmlformats-officedocument.drawingml.chart+xml"/>
  <Override PartName="/xl/worksheets/sheet42.xml" ContentType="application/vnd.openxmlformats-officedocument.spreadsheetml.worksheet+xml"/>
  <Override PartName="/xl/charts/chart20.xml" ContentType="application/vnd.openxmlformats-officedocument.drawingml.chart+xml"/>
  <Override PartName="/xl/worksheets/sheet49.xml" ContentType="application/vnd.openxmlformats-officedocument.spreadsheetml.worksheet+xml"/>
  <Override PartName="/xl/charts/chart13.xml" ContentType="application/vnd.openxmlformats-officedocument.drawingml.chart+xml"/>
  <Override PartName="/xl/worksheets/sheet50.xml" ContentType="application/vnd.openxmlformats-officedocument.spreadsheetml.worksheet+xml"/>
  <Override PartName="/xl/worksheets/sheet56.xml" ContentType="application/vnd.openxmlformats-officedocument.spreadsheetml.worksheet+xml"/>
  <Override PartName="/xl/charts/chart6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worksheets/sheet55.xml" ContentType="application/vnd.openxmlformats-officedocument.spreadsheetml.worksheet+xml"/>
  <Override PartName="/xl/charts/chart8.xml" ContentType="application/vnd.openxmlformats-officedocument.drawingml.chart+xml"/>
  <Override PartName="/xl/charts/chart12.xml" ContentType="application/vnd.openxmlformats-officedocument.drawingml.chart+xml"/>
  <Override PartName="/xl/worksheets/sheet51.xml" ContentType="application/vnd.openxmlformats-officedocument.spreadsheetml.worksheet+xml"/>
  <Override PartName="/xl/charts/chart11.xml" ContentType="application/vnd.openxmlformats-officedocument.drawingml.chart+xml"/>
  <Override PartName="/xl/worksheets/sheet52.xml" ContentType="application/vnd.openxmlformats-officedocument.spreadsheetml.worksheet+xml"/>
  <Override PartName="/xl/charts/chart10.xml" ContentType="application/vnd.openxmlformats-officedocument.drawingml.chart+xml"/>
  <Override PartName="/xl/worksheets/sheet53.xml" ContentType="application/vnd.openxmlformats-officedocument.spreadsheetml.worksheet+xml"/>
  <Override PartName="/xl/charts/chart9.xml" ContentType="application/vnd.openxmlformats-officedocument.drawingml.chart+xml"/>
  <Override PartName="/xl/worksheets/sheet54.xml" ContentType="application/vnd.openxmlformats-officedocument.spreadsheetml.worksheet+xml"/>
  <Override PartName="/xl/drawings/drawing44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drawings/drawing56.xml" ContentType="application/vnd.openxmlformats-officedocument.drawing+xml"/>
  <Override PartName="/xl/charts/chart24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4.xml" ContentType="application/vnd.openxmlformats-officedocument.drawing+xml"/>
  <Override PartName="/xl/drawings/drawing63.xml" ContentType="application/vnd.openxmlformats-officedocument.drawing+xml"/>
  <Override PartName="/xl/charts/chart25.xml" ContentType="application/vnd.openxmlformats-officedocument.drawingml.chart+xml"/>
  <Override PartName="/xl/drawings/drawing62.xml" ContentType="application/vnd.openxmlformats-officedocument.drawing+xml"/>
  <Override PartName="/xl/drawings/drawing55.xml" ContentType="application/vnd.openxmlformats-officedocument.drawing+xml"/>
  <Override PartName="/xl/worksheets/sheet39.xml" ContentType="application/vnd.openxmlformats-officedocument.spreadsheetml.worksheet+xml"/>
  <Override PartName="/xl/charts/chart23.xml" ContentType="application/vnd.openxmlformats-officedocument.drawingml.chart+xml"/>
  <Override PartName="/xl/drawings/drawing47.xml" ContentType="application/vnd.openxmlformats-officedocument.drawing+xml"/>
  <Override PartName="/xl/worksheets/sheet40.xml" ContentType="application/vnd.openxmlformats-officedocument.spreadsheetml.worksheet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drawings/drawing22.xml" ContentType="application/vnd.openxmlformats-officedocument.drawing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8.xml" ContentType="application/vnd.openxmlformats-officedocument.spreadsheetml.worksheet+xml"/>
  <Override PartName="/xl/worksheets/sheet87.xml" ContentType="application/vnd.openxmlformats-officedocument.spreadsheetml.worksheet+xml"/>
  <Override PartName="/xl/worksheets/sheet86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8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2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81.xml" ContentType="application/vnd.openxmlformats-officedocument.spreadsheetml.worksheet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worksheets/sheet58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59.xml" ContentType="application/vnd.openxmlformats-officedocument.spreadsheetml.workshee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21.xml" ContentType="application/vnd.openxmlformats-officedocument.drawing+xml"/>
  <Override PartName="/xl/worksheets/sheet57.xml" ContentType="application/vnd.openxmlformats-officedocument.spreadsheetml.worksheet+xml"/>
  <Override PartName="/xl/charts/chart5.xml" ContentType="application/vnd.openxmlformats-officedocument.drawingml.chart+xml"/>
  <Override PartName="/xl/drawings/drawing19.xml" ContentType="application/vnd.openxmlformats-officedocument.drawing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7.xml" ContentType="application/vnd.openxmlformats-officedocument.drawing+xml"/>
  <Override PartName="/xl/drawings/drawing11.xml" ContentType="application/vnd.openxmlformats-officedocument.drawing+xml"/>
  <Override PartName="/xl/worksheets/sheet60.xml" ContentType="application/vnd.openxmlformats-officedocument.spreadsheetml.worksheet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charts/chart39.xml" ContentType="application/vnd.openxmlformats-officedocument.drawingml.chart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36.xml" ContentType="application/vnd.openxmlformats-officedocument.drawingml.chart+xml"/>
  <Override PartName="/xl/worksheets/sheet35.xml" ContentType="application/vnd.openxmlformats-officedocument.spreadsheetml.worksheet+xml"/>
  <Override PartName="/xl/drawings/drawing97.xml" ContentType="application/vnd.openxmlformats-officedocument.drawing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40.xml" ContentType="application/vnd.openxmlformats-officedocument.drawingml.chart+xml"/>
  <Override PartName="/xl/drawings/drawing98.xml" ContentType="application/vnd.openxmlformats-officedocument.drawing+xml"/>
  <Override PartName="/xl/charts/chart35.xml" ContentType="application/vnd.openxmlformats-officedocument.drawingml.chart+xml"/>
  <Override PartName="/xl/drawings/drawing65.xml" ContentType="application/vnd.openxmlformats-officedocument.drawing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charts/chart31.xml" ContentType="application/vnd.openxmlformats-officedocument.drawingml.chart+xml"/>
  <Override PartName="/xl/drawings/drawing86.xml" ContentType="application/vnd.openxmlformats-officedocument.drawing+xml"/>
  <Override PartName="/xl/charts/chart32.xml" ContentType="application/vnd.openxmlformats-officedocument.drawingml.chart+xml"/>
  <Override PartName="/xl/drawings/drawing89.xml" ContentType="application/vnd.openxmlformats-officedocument.drawing+xml"/>
  <Override PartName="/xl/drawings/drawing93.xml" ContentType="application/vnd.openxmlformats-officedocument.drawing+xml"/>
  <Override PartName="/xl/drawings/drawing92.xml" ContentType="application/vnd.openxmlformats-officedocument.drawing+xml"/>
  <Override PartName="/xl/worksheets/sheet36.xml" ContentType="application/vnd.openxmlformats-officedocument.spreadsheetml.worksheet+xml"/>
  <Override PartName="/xl/charts/chart33.xml" ContentType="application/vnd.openxmlformats-officedocument.drawingml.chart+xml"/>
  <Override PartName="/xl/drawings/drawing90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9.xml" ContentType="application/vnd.openxmlformats-officedocument.drawing+xml"/>
  <Override PartName="/xl/charts/chart56.xml" ContentType="application/vnd.openxmlformats-officedocument.drawingml.chart+xml"/>
  <Override PartName="/xl/charts/chart55.xml" ContentType="application/vnd.openxmlformats-officedocument.drawingml.chart+xml"/>
  <Override PartName="/xl/charts/chart54.xml" ContentType="application/vnd.openxmlformats-officedocument.drawingml.chart+xml"/>
  <Override PartName="/xl/charts/chart53.xml" ContentType="application/vnd.openxmlformats-officedocument.drawingml.chart+xml"/>
  <Override PartName="/xl/charts/chart52.xml" ContentType="application/vnd.openxmlformats-officedocument.drawingml.chart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worksheets/sheet32.xml" ContentType="application/vnd.openxmlformats-officedocument.spreadsheetml.worksheet+xml"/>
  <Override PartName="/xl/charts/chart57.xml" ContentType="application/vnd.openxmlformats-officedocument.drawingml.char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drawings/drawing108.xml" ContentType="application/vnd.openxmlformats-officedocument.drawing+xml"/>
  <Override PartName="/xl/drawings/drawing107.xml" ContentType="application/vnd.openxmlformats-officedocument.drawing+xml"/>
  <Override PartName="/xl/charts/chart46.xml" ContentType="application/vnd.openxmlformats-officedocument.drawingml.chart+xml"/>
  <Override PartName="/xl/drawings/drawing103.xml" ContentType="application/vnd.openxmlformats-officedocument.drawing+xml"/>
  <Override PartName="/xl/drawings/drawing102.xml" ContentType="application/vnd.openxmlformats-officedocument.drawing+xml"/>
  <Override PartName="/xl/worksheets/sheet34.xml" ContentType="application/vnd.openxmlformats-officedocument.spreadsheetml.worksheet+xml"/>
  <Override PartName="/xl/charts/chart45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worksheets/sheet33.xml" ContentType="application/vnd.openxmlformats-officedocument.spreadsheetml.worksheet+xml"/>
  <Override PartName="/xl/charts/chart51.xml" ContentType="application/vnd.openxmlformats-officedocument.drawingml.chart+xml"/>
  <Override PartName="/xl/drawings/drawing105.xml" ContentType="application/vnd.openxmlformats-officedocument.drawing+xml"/>
  <Override PartName="/xl/drawings/drawing104.xml" ContentType="application/vnd.openxmlformats-officedocument.drawing+xml"/>
  <Override PartName="/xl/charts/chart50.xml" ContentType="application/vnd.openxmlformats-officedocument.drawingml.chart+xml"/>
  <Override PartName="/xl/drawings/drawing85.xml" ContentType="application/vnd.openxmlformats-officedocument.drawing+xml"/>
  <Override PartName="/xl/charts/chart34.xml" ContentType="application/vnd.openxmlformats-officedocument.drawingml.chart+xml"/>
  <Override PartName="/xl/worksheets/sheet37.xml" ContentType="application/vnd.openxmlformats-officedocument.spreadsheetml.worksheet+xml"/>
  <Override PartName="/xl/drawings/drawing70.xml" ContentType="application/vnd.openxmlformats-officedocument.drawing+xml"/>
  <Override PartName="/xl/drawings/drawing76.xml" ContentType="application/vnd.openxmlformats-officedocument.drawing+xml"/>
  <Override PartName="/xl/charts/chart29.xml" ContentType="application/vnd.openxmlformats-officedocument.drawingml.chart+xml"/>
  <Override PartName="/xl/drawings/drawing77.xml" ContentType="application/vnd.openxmlformats-officedocument.drawing+xml"/>
  <Override PartName="/xl/drawings/drawing69.xml" ContentType="application/vnd.openxmlformats-officedocument.drawing+xml"/>
  <Override PartName="/xl/drawings/drawing78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worksheets/sheet38.xml" ContentType="application/vnd.openxmlformats-officedocument.spreadsheetml.workshee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71.xml" ContentType="application/vnd.openxmlformats-officedocument.drawing+xml"/>
  <Override PartName="/xl/drawings/drawing68.xml" ContentType="application/vnd.openxmlformats-officedocument.drawing+xml"/>
  <Override PartName="/xl/drawings/drawing83.xml" ContentType="application/vnd.openxmlformats-officedocument.drawing+xml"/>
  <Override PartName="/xl/drawings/drawing80.xml" ContentType="application/vnd.openxmlformats-officedocument.drawing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0.xml" ContentType="application/vnd.openxmlformats-officedocument.drawingml.chart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79.xml" ContentType="application/vnd.openxmlformats-officedocument.drawing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15" windowWidth="24735" windowHeight="11955"/>
  </bookViews>
  <sheets>
    <sheet name="Menú Principal" sheetId="1" r:id="rId1"/>
    <sheet name="Alojados tipología" sheetId="2" r:id="rId2"/>
    <sheet name="tab. Turistas alojados tip" sheetId="3" r:id="rId3"/>
    <sheet name="grafica evolución alo x tip" sheetId="4" r:id="rId4"/>
    <sheet name="var evolu x tipolo" sheetId="5" r:id="rId5"/>
    <sheet name="tab.Evolución mensual tipología" sheetId="6" r:id="rId6"/>
    <sheet name="tablas turistas por Temporada" sheetId="7" r:id="rId7"/>
    <sheet name="Alojados zona tipología" sheetId="8" r:id="rId8"/>
    <sheet name="Gráfico alojados zona y tipolog" sheetId="9" r:id="rId9"/>
    <sheet name="Tablas turistas zona y tip." sheetId="10" r:id="rId10"/>
    <sheet name="variación x zonas tipo " sheetId="11" r:id="rId11"/>
    <sheet name="tablas Zonas mensual " sheetId="12" r:id="rId12"/>
    <sheet name="grafica zona mensual" sheetId="13" r:id="rId13"/>
    <sheet name="Tablas Evo. mens. zonas y TIPO" sheetId="14" r:id="rId14"/>
    <sheet name="tablas turistas por categorías " sheetId="15" r:id="rId15"/>
    <sheet name="grafica evolucion por categoria" sheetId="16" r:id="rId16"/>
    <sheet name="graf. dist cate ultimo año" sheetId="17" r:id="rId17"/>
    <sheet name="graf. dist cate periodo act" sheetId="18" r:id="rId18"/>
    <sheet name="VARIACIÓN EVOL POR CATEGORIA" sheetId="19" r:id="rId19"/>
    <sheet name="tab,Evolución mensual categoría" sheetId="20" r:id="rId20"/>
    <sheet name="graficas evol mensual merc" sheetId="21" r:id="rId21"/>
    <sheet name="Nacionalidades  evolución mensu" sheetId="22" r:id="rId22"/>
    <sheet name="Nacionalidades " sheetId="23" r:id="rId23"/>
    <sheet name="Distribución Nacionalidades" sheetId="24" r:id="rId24"/>
    <sheet name="graf. dist NACIONALIDADES AÑO" sheetId="25" r:id="rId25"/>
    <sheet name="graf. dist NACIONALIDADES" sheetId="26" r:id="rId26"/>
    <sheet name="Nacionalidad-Alojamiento(datos)" sheetId="27" r:id="rId27"/>
    <sheet name="EVOLUCIÓN NACIO CATEGORIA " sheetId="28" r:id="rId28"/>
    <sheet name="nacionalidades distribucion alo" sheetId="29" r:id="rId29"/>
    <sheet name="Nacionalidad-Alojamiento" sheetId="30" r:id="rId30"/>
    <sheet name="Nacionalidad-evolución cuota" sheetId="31" r:id="rId31"/>
    <sheet name="Alojados evol mensual" sheetId="32" r:id="rId32"/>
    <sheet name="Gráfico alojados mensual" sheetId="33" r:id="rId33"/>
    <sheet name="Tablas PERNOCTA zona" sheetId="34" r:id="rId34"/>
    <sheet name="evoución PERNOCTA zona" sheetId="35" r:id="rId35"/>
    <sheet name="tablas pernocta cat ev anual" sheetId="36" r:id="rId36"/>
    <sheet name="evolución pernocta cat ev anual" sheetId="37" r:id="rId37"/>
    <sheet name="Pernoctaciones tipología" sheetId="38" r:id="rId38"/>
    <sheet name="Pernoctaciones  tipolog y categ" sheetId="39" r:id="rId39"/>
    <sheet name="Gráfica pernoct tipolog" sheetId="40" r:id="rId40"/>
    <sheet name="Pernoctacion mensual" sheetId="41" r:id="rId41"/>
    <sheet name="Gráfica pernoctaciones mensual" sheetId="42" r:id="rId42"/>
    <sheet name="Tablas evol IO zona" sheetId="43" r:id="rId43"/>
    <sheet name="evolución IO zona" sheetId="44" r:id="rId44"/>
    <sheet name="tablas evol IO CAT " sheetId="45" r:id="rId45"/>
    <sheet name="evolución IO CAT " sheetId="46" r:id="rId46"/>
    <sheet name="IO Tipología" sheetId="47" r:id="rId47"/>
    <sheet name="IO zona y Tipología " sheetId="48" r:id="rId48"/>
    <sheet name="gráfica IO zonas y tipologí " sheetId="49" r:id="rId49"/>
    <sheet name="IO tipología y categoría" sheetId="50" r:id="rId50"/>
    <sheet name="gráfica IO tipología" sheetId="51" r:id="rId51"/>
    <sheet name="IO evolución mensual" sheetId="52" r:id="rId52"/>
    <sheet name="gráfica IO mensual" sheetId="53" r:id="rId53"/>
    <sheet name="Tablas evol EM zona" sheetId="54" r:id="rId54"/>
    <sheet name="evolución EM zona" sheetId="55" r:id="rId55"/>
    <sheet name="tablas evol EM CAT" sheetId="56" r:id="rId56"/>
    <sheet name="evolución EM CAT" sheetId="57" r:id="rId57"/>
    <sheet name="EM Tipología" sheetId="58" r:id="rId58"/>
    <sheet name="EM zonas y tipología " sheetId="59" r:id="rId59"/>
    <sheet name="gráfico EM zona y tipología" sheetId="60" r:id="rId60"/>
    <sheet name="EM tipología y categoría" sheetId="61" r:id="rId61"/>
    <sheet name="Gráfica EM tipología" sheetId="62" r:id="rId62"/>
    <sheet name="EM evolución mensual" sheetId="63" r:id="rId63"/>
    <sheet name="Gráfica evolución mensual EM" sheetId="64" r:id="rId64"/>
    <sheet name="Alojados por municipio" sheetId="65" r:id="rId65"/>
    <sheet name="Gráfica alojados municipio" sheetId="66" r:id="rId66"/>
    <sheet name="Alojados tipología y categoría" sheetId="67" r:id="rId67"/>
    <sheet name="Gráfico aloj tipolog y categorí" sheetId="68" r:id="rId68"/>
    <sheet name="Pernoctaciones munic y tipologí" sheetId="69" r:id="rId69"/>
    <sheet name="Gráfica pernoct munic tipología" sheetId="70" r:id="rId70"/>
    <sheet name="pernocta municipio y catego" sheetId="71" r:id="rId71"/>
    <sheet name="Gráfico pernocta munic y cate" sheetId="72" r:id="rId72"/>
    <sheet name="IO municipio y Tipología" sheetId="73" r:id="rId73"/>
    <sheet name="gráfica IO MUNICIPI y tipología" sheetId="74" r:id="rId74"/>
    <sheet name="IO municipio y catego" sheetId="75" r:id="rId75"/>
    <sheet name="Gráfico IOa munic y ca " sheetId="76" r:id="rId76"/>
    <sheet name="EM MUNICIPIO y tipología" sheetId="77" r:id="rId77"/>
    <sheet name="gráfico EM MUNICIPI y tipología" sheetId="78" r:id="rId78"/>
    <sheet name="EM municipio y catego" sheetId="79" r:id="rId79"/>
    <sheet name="Gráfico EM munic y ca " sheetId="80" r:id="rId80"/>
    <sheet name="Nacionalidad-Zona (datos)" sheetId="81" r:id="rId81"/>
    <sheet name="evolucion nac zonas" sheetId="82" r:id="rId82"/>
    <sheet name="Nacionalidad-Zona" sheetId="83" r:id="rId83"/>
    <sheet name="Ofe Aloj Estim zona cat " sheetId="84" r:id="rId84"/>
    <sheet name="Graf plazas estim zona tipologí" sheetId="85" r:id="rId85"/>
    <sheet name="Oferta Alojat Estim tipol categ" sheetId="86" r:id="rId86"/>
    <sheet name="Gráfica plazas estim tipo categ" sheetId="87" r:id="rId87"/>
    <sheet name="Gráfica distrib plazas est tipo" sheetId="88" r:id="rId88"/>
    <sheet name="Plazas Autorizadas tipología" sheetId="89" r:id="rId89"/>
    <sheet name="Gráfic Plazas Autoriz tipología" sheetId="90" r:id="rId90"/>
    <sheet name="Cuotas Plazas Autorizadas05" sheetId="91" r:id="rId91"/>
    <sheet name="Distrib Plazas Autor 03_04-05" sheetId="92" r:id="rId92"/>
    <sheet name="Gráfica Distrib Plazas Autoriza" sheetId="93" r:id="rId93"/>
    <sheet name="Hoja1" sheetId="94" state="hidden" r:id="rId94"/>
    <sheet name="actualizaciones" sheetId="95" state="hidden" r:id="rId95"/>
  </sheets>
  <externalReferences>
    <externalReference r:id="rId96"/>
  </externalReferences>
  <definedNames>
    <definedName name="_eoh05" localSheetId="62">#REF!</definedName>
    <definedName name="_eoh05" localSheetId="56">#REF!</definedName>
    <definedName name="_eoh05" localSheetId="25">#REF!</definedName>
    <definedName name="_eoh05" localSheetId="24">#REF!</definedName>
    <definedName name="_eoh05" localSheetId="65">#REF!</definedName>
    <definedName name="_eoh05" localSheetId="48">#REF!</definedName>
    <definedName name="_eoh05" localSheetId="47">#REF!</definedName>
    <definedName name="_eoh05" localSheetId="55">#REF!</definedName>
    <definedName name="_eoh05" localSheetId="53">#REF!</definedName>
    <definedName name="_eoh05" localSheetId="44">#REF!</definedName>
    <definedName name="_eoh05" localSheetId="42">#REF!</definedName>
    <definedName name="_eoh05" localSheetId="35">#REF!</definedName>
    <definedName name="_eoh05" localSheetId="33">#REF!</definedName>
    <definedName name="_eoh05">#REF!</definedName>
    <definedName name="_eoh06" localSheetId="62">#REF!</definedName>
    <definedName name="_eoh06" localSheetId="56">#REF!</definedName>
    <definedName name="_eoh06" localSheetId="25">#REF!</definedName>
    <definedName name="_eoh06" localSheetId="24">#REF!</definedName>
    <definedName name="_eoh06" localSheetId="65">#REF!</definedName>
    <definedName name="_eoh06" localSheetId="48">#REF!</definedName>
    <definedName name="_eoh06" localSheetId="47">#REF!</definedName>
    <definedName name="_eoh06" localSheetId="55">#REF!</definedName>
    <definedName name="_eoh06" localSheetId="53">#REF!</definedName>
    <definedName name="_eoh06" localSheetId="44">#REF!</definedName>
    <definedName name="_eoh06" localSheetId="42">#REF!</definedName>
    <definedName name="_eoh06" localSheetId="35">#REF!</definedName>
    <definedName name="_eoh06" localSheetId="33">#REF!</definedName>
    <definedName name="_eoh06">#REF!</definedName>
    <definedName name="_xlnm.Print_Area" localSheetId="31">'Alojados evol mensual'!$B$6:$F$72</definedName>
    <definedName name="_xlnm.Print_Area" localSheetId="64">'Alojados por municipio'!$B$6:$G$28</definedName>
    <definedName name="_xlnm.Print_Area" localSheetId="1">'Alojados tipología'!$B$5:$G$10</definedName>
    <definedName name="_xlnm.Print_Area" localSheetId="66">'Alojados tipología y categoría'!$B$5:$N$48</definedName>
    <definedName name="_xlnm.Print_Area" localSheetId="7">'Alojados zona tipología'!$B$5:$G$15</definedName>
    <definedName name="_xlnm.Print_Area" localSheetId="90">'Cuotas Plazas Autorizadas05'!$B$5:$L$40</definedName>
    <definedName name="_xlnm.Print_Area" localSheetId="91">'Distrib Plazas Autor 03_04-05'!$B$5:$H$91</definedName>
    <definedName name="_xlnm.Print_Area" localSheetId="23">'Distribución Nacionalidades'!$B$5:$D$30</definedName>
    <definedName name="_xlnm.Print_Area" localSheetId="62">'EM evolución mensual'!$B$5:$F$71</definedName>
    <definedName name="_xlnm.Print_Area" localSheetId="78">'EM municipio y catego'!$B$5:$K$48</definedName>
    <definedName name="_xlnm.Print_Area" localSheetId="76">'EM MUNICIPIO y tipología'!$B$5:$E$27</definedName>
    <definedName name="_xlnm.Print_Area" localSheetId="57">'EM Tipología'!$B$5:$E$10</definedName>
    <definedName name="_xlnm.Print_Area" localSheetId="60">'EM tipología y categoría'!$B$5:$E$17</definedName>
    <definedName name="_xlnm.Print_Area" localSheetId="58">'EM zonas y tipología '!$B$5:$E$15</definedName>
    <definedName name="_xlnm.Print_Area" localSheetId="56">'evolución EM CAT'!$B$5:$G$58</definedName>
    <definedName name="_xlnm.Print_Area" localSheetId="54">'evolución EM zona'!$B$5:$F$59</definedName>
    <definedName name="_xlnm.Print_Area" localSheetId="45">'evolución IO CAT '!$B$5:$G$58</definedName>
    <definedName name="_xlnm.Print_Area" localSheetId="43">'evolución IO zona'!$B$5:$F$59</definedName>
    <definedName name="_xlnm.Print_Area" localSheetId="81">'evolucion nac zonas'!$B$5:$G$31</definedName>
    <definedName name="_xlnm.Print_Area" localSheetId="27">'EVOLUCIÓN NACIO CATEGORIA '!$B$5:$H$32</definedName>
    <definedName name="_xlnm.Print_Area" localSheetId="36">'evolución pernocta cat ev anual'!$B$5:$G$58</definedName>
    <definedName name="_xlnm.Print_Area" localSheetId="34">'evoución PERNOCTA zona'!$B$5:$F$59</definedName>
    <definedName name="_xlnm.Print_Area" localSheetId="84">'Graf plazas estim zona tipologí'!$B$4:$J$54</definedName>
    <definedName name="_xlnm.Print_Area" localSheetId="17">'graf. dist cate periodo act'!$B$2:$I$22</definedName>
    <definedName name="_xlnm.Print_Area" localSheetId="16">'graf. dist cate ultimo año'!$C$2:$J$21</definedName>
    <definedName name="_xlnm.Print_Area" localSheetId="25">'graf. dist NACIONALIDADES'!$B$2:$J$45</definedName>
    <definedName name="_xlnm.Print_Area" localSheetId="24">'graf. dist NACIONALIDADES AÑO'!$B$2:$J$44</definedName>
    <definedName name="_xlnm.Print_Area" localSheetId="89">'Gráfic Plazas Autoriz tipología'!$C$2:$J$27</definedName>
    <definedName name="_xlnm.Print_Area" localSheetId="65">'Gráfica alojados municipio'!$B$4:$J$29</definedName>
    <definedName name="_xlnm.Print_Area" localSheetId="92">'Gráfica Distrib Plazas Autoriza'!$B$4:$P$63</definedName>
    <definedName name="_xlnm.Print_Area" localSheetId="87">'Gráfica distrib plazas est tipo'!$B$2:$P$95</definedName>
    <definedName name="_xlnm.Print_Area" localSheetId="61">'Gráfica EM tipología'!$B$4:$J$26</definedName>
    <definedName name="_xlnm.Print_Area" localSheetId="3">'grafica evolución alo x tip'!$C$2:$J$23</definedName>
    <definedName name="_xlnm.Print_Area" localSheetId="63">'Gráfica evolución mensual EM'!$C$4:$K$27</definedName>
    <definedName name="_xlnm.Print_Area" localSheetId="15">'grafica evolucion por categoria'!$C$2:$K$23</definedName>
    <definedName name="_xlnm.Print_Area" localSheetId="52">'gráfica IO mensual'!$B$5:$J$31</definedName>
    <definedName name="_xlnm.Print_Area" localSheetId="73">'gráfica IO MUNICIPI y tipología'!$B$3:$J$25</definedName>
    <definedName name="_xlnm.Print_Area" localSheetId="50">'gráfica IO tipología'!$B$5:$J$29</definedName>
    <definedName name="_xlnm.Print_Area" localSheetId="48">'gráfica IO zonas y tipologí '!$B$3:$J$25</definedName>
    <definedName name="_xlnm.Print_Area" localSheetId="69">'Gráfica pernoct munic tipología'!$B$4:$J$29</definedName>
    <definedName name="_xlnm.Print_Area" localSheetId="39">'Gráfica pernoct tipolog'!$B$4:$J$28</definedName>
    <definedName name="_xlnm.Print_Area" localSheetId="41">'Gráfica pernoctaciones mensual'!$B$4:$J$28</definedName>
    <definedName name="_xlnm.Print_Area" localSheetId="86">'Gráfica plazas estim tipo categ'!$B$2:$R$111</definedName>
    <definedName name="_xlnm.Print_Area" localSheetId="12">'grafica zona mensual'!$C$2:$J$42</definedName>
    <definedName name="_xlnm.Print_Area" localSheetId="20">'graficas evol mensual merc'!$B$5:$N$76,'graficas evol mensual merc'!$B$79:$N$148,'graficas evol mensual merc'!$B$151:$N$220,'graficas evol mensual merc'!$B$223:$N$292</definedName>
    <definedName name="_xlnm.Print_Area" localSheetId="67">'Gráfico aloj tipolog y categorí'!$B$5:$Q$60</definedName>
    <definedName name="_xlnm.Print_Area" localSheetId="32">'Gráfico alojados mensual'!$B$3:$K$28</definedName>
    <definedName name="_xlnm.Print_Area" localSheetId="8">'Gráfico alojados zona y tipolog'!$B$5:$I$27</definedName>
    <definedName name="_xlnm.Print_Area" localSheetId="79">'Gráfico EM munic y ca '!$B$5:$Q$60</definedName>
    <definedName name="_xlnm.Print_Area" localSheetId="77">'gráfico EM MUNICIPI y tipología'!$B$2:$J$26</definedName>
    <definedName name="_xlnm.Print_Area" localSheetId="59">'gráfico EM zona y tipología'!$B$2:$J$26</definedName>
    <definedName name="_xlnm.Print_Area" localSheetId="75">'Gráfico IOa munic y ca '!$B$5:$Q$59</definedName>
    <definedName name="_xlnm.Print_Area" localSheetId="71">'Gráfico pernocta munic y cate'!$B$5:$Q$61</definedName>
    <definedName name="_xlnm.Print_Area" localSheetId="51">'IO evolución mensual'!$B$5:$F$71</definedName>
    <definedName name="_xlnm.Print_Area" localSheetId="74">'IO municipio y catego'!$B$5:$K$49</definedName>
    <definedName name="_xlnm.Print_Area" localSheetId="72">'IO municipio y Tipología'!$B$5:$E$27</definedName>
    <definedName name="_xlnm.Print_Area" localSheetId="46">'IO Tipología'!$B$5:$E$10</definedName>
    <definedName name="_xlnm.Print_Area" localSheetId="49">'IO tipología y categoría'!$B$5:$E$17</definedName>
    <definedName name="_xlnm.Print_Area" localSheetId="47">'IO zona y Tipología '!$B$5:$E$15</definedName>
    <definedName name="_xlnm.Print_Area" localSheetId="0">'Menú Principal'!$C$4:$G$88</definedName>
    <definedName name="_xlnm.Print_Area" localSheetId="29">'Nacionalidad-Alojamiento'!$B$5:$H$32</definedName>
    <definedName name="_xlnm.Print_Area" localSheetId="26">'Nacionalidad-Alojamiento(datos)'!$B$5:$N$32</definedName>
    <definedName name="_xlnm.Print_Area" localSheetId="22">'Nacionalidades '!$B$5:$F$30</definedName>
    <definedName name="_xlnm.Print_Area" localSheetId="21">'Nacionalidades  evolución mensu'!$B$5:$AV$70</definedName>
    <definedName name="_xlnm.Print_Area" localSheetId="28">'nacionalidades distribucion alo'!$B$5:$H$32</definedName>
    <definedName name="_xlnm.Print_Area" localSheetId="30">'Nacionalidad-evolución cuota'!$B$5:$Y$70</definedName>
    <definedName name="_xlnm.Print_Area" localSheetId="82">'Nacionalidad-Zona'!$B$5:$G$31</definedName>
    <definedName name="_xlnm.Print_Area" localSheetId="80">'Nacionalidad-Zona (datos)'!$B$5:$G$31</definedName>
    <definedName name="_xlnm.Print_Area" localSheetId="83">'Ofe Aloj Estim zona cat '!$B$5:$N$39</definedName>
    <definedName name="_xlnm.Print_Area" localSheetId="85">'Oferta Alojat Estim tipol categ'!$C$6:$Q$76</definedName>
    <definedName name="_xlnm.Print_Area" localSheetId="70">'pernocta municipio y catego'!$B$5:$N$48</definedName>
    <definedName name="_xlnm.Print_Area" localSheetId="40">'Pernoctacion mensual'!$B$5:$F$71</definedName>
    <definedName name="_xlnm.Print_Area" localSheetId="38">'Pernoctaciones  tipolog y categ'!$B$5:$G$17</definedName>
    <definedName name="_xlnm.Print_Area" localSheetId="68">'Pernoctaciones munic y tipologí'!$B$5:$G$27</definedName>
    <definedName name="_xlnm.Print_Area" localSheetId="37">'Pernoctaciones tipología'!$B$5:$G$10</definedName>
    <definedName name="_xlnm.Print_Area" localSheetId="88">'Plazas Autorizadas tipología'!$B$5:$L$41</definedName>
    <definedName name="_xlnm.Print_Area" localSheetId="19">'tab,Evolución mensual categoría'!$B$5:$G$41</definedName>
    <definedName name="_xlnm.Print_Area" localSheetId="2">'tab. Turistas alojados tip'!$B$5:$H$72</definedName>
    <definedName name="_xlnm.Print_Area" localSheetId="5">'tab.Evolución mensual tipología'!$B$5:$E$40</definedName>
    <definedName name="_xlnm.Print_Area" localSheetId="13">'Tablas Evo. mens. zonas y TIPO'!$B$5:$Q$40</definedName>
    <definedName name="_xlnm.Print_Area" localSheetId="55">'tablas evol EM CAT'!$B$5:$L$71</definedName>
    <definedName name="_xlnm.Print_Area" localSheetId="53">'Tablas evol EM zona'!$B$5:$J$72</definedName>
    <definedName name="_xlnm.Print_Area" localSheetId="44">'tablas evol IO CAT '!$B$5:$L$71</definedName>
    <definedName name="_xlnm.Print_Area" localSheetId="42">'Tablas evol IO zona'!$B$5:$J$72</definedName>
    <definedName name="_xlnm.Print_Area" localSheetId="35">'tablas pernocta cat ev anual'!$B$5:$L$71</definedName>
    <definedName name="_xlnm.Print_Area" localSheetId="33">'Tablas PERNOCTA zona'!$B$5:$J$72</definedName>
    <definedName name="_xlnm.Print_Area" localSheetId="14">'tablas turistas por categorías '!$B$5:$L$71</definedName>
    <definedName name="_xlnm.Print_Area" localSheetId="6">'tablas turistas por Temporada'!$B$5:$F$28</definedName>
    <definedName name="_xlnm.Print_Area" localSheetId="9">'Tablas turistas zona y tip.'!$B$5:$J$73</definedName>
    <definedName name="_xlnm.Print_Area" localSheetId="11">'tablas Zonas mensual '!$B$5:$I$38</definedName>
    <definedName name="_xlnm.Print_Area" localSheetId="4">'var evolu x tipolo'!$B$5:$E$58</definedName>
    <definedName name="_xlnm.Print_Area" localSheetId="18">'VARIACIÓN EVOL POR CATEGORIA'!$B$5:$G$58</definedName>
    <definedName name="_xlnm.Print_Area" localSheetId="10">'variación x zonas tipo '!$B$5:$F$59</definedName>
    <definedName name="CANARIAS" localSheetId="62">#REF!</definedName>
    <definedName name="CANARIAS" localSheetId="56">#REF!</definedName>
    <definedName name="CANARIAS" localSheetId="25">#REF!</definedName>
    <definedName name="CANARIAS" localSheetId="24">#REF!</definedName>
    <definedName name="CANARIAS" localSheetId="65">#REF!</definedName>
    <definedName name="CANARIAS" localSheetId="48">#REF!</definedName>
    <definedName name="CANARIAS" localSheetId="47">#REF!</definedName>
    <definedName name="CANARIAS" localSheetId="55">#REF!</definedName>
    <definedName name="CANARIAS" localSheetId="53">#REF!</definedName>
    <definedName name="CANARIAS" localSheetId="44">#REF!</definedName>
    <definedName name="CANARIAS" localSheetId="42">#REF!</definedName>
    <definedName name="CANARIAS" localSheetId="35">#REF!</definedName>
    <definedName name="CANARIAS" localSheetId="33">#REF!</definedName>
    <definedName name="CANARIAS">#REF!</definedName>
    <definedName name="eoap05" localSheetId="62">#REF!</definedName>
    <definedName name="eoap05" localSheetId="56">#REF!</definedName>
    <definedName name="eoap05" localSheetId="25">#REF!</definedName>
    <definedName name="eoap05" localSheetId="24">#REF!</definedName>
    <definedName name="eoap05" localSheetId="65">#REF!</definedName>
    <definedName name="eoap05" localSheetId="48">#REF!</definedName>
    <definedName name="eoap05" localSheetId="47">#REF!</definedName>
    <definedName name="eoap05" localSheetId="55">#REF!</definedName>
    <definedName name="eoap05" localSheetId="53">#REF!</definedName>
    <definedName name="eoap05" localSheetId="44">#REF!</definedName>
    <definedName name="eoap05" localSheetId="42">#REF!</definedName>
    <definedName name="eoap05" localSheetId="35">#REF!</definedName>
    <definedName name="eoap05" localSheetId="33">#REF!</definedName>
    <definedName name="eoap05">#REF!</definedName>
    <definedName name="EOAP05B" localSheetId="62">#REF!</definedName>
    <definedName name="EOAP05B" localSheetId="56">#REF!</definedName>
    <definedName name="EOAP05B" localSheetId="25">#REF!</definedName>
    <definedName name="EOAP05B" localSheetId="24">#REF!</definedName>
    <definedName name="EOAP05B" localSheetId="65">#REF!</definedName>
    <definedName name="EOAP05B" localSheetId="48">#REF!</definedName>
    <definedName name="EOAP05B" localSheetId="47">#REF!</definedName>
    <definedName name="EOAP05B" localSheetId="55">#REF!</definedName>
    <definedName name="EOAP05B" localSheetId="53">#REF!</definedName>
    <definedName name="EOAP05B" localSheetId="44">#REF!</definedName>
    <definedName name="EOAP05B" localSheetId="42">#REF!</definedName>
    <definedName name="EOAP05B" localSheetId="35">#REF!</definedName>
    <definedName name="EOAP05B" localSheetId="33">#REF!</definedName>
    <definedName name="EOAP05B">#REF!</definedName>
    <definedName name="eoap06" localSheetId="62">#REF!</definedName>
    <definedName name="eoap06" localSheetId="56">#REF!</definedName>
    <definedName name="eoap06" localSheetId="25">#REF!</definedName>
    <definedName name="eoap06" localSheetId="24">#REF!</definedName>
    <definedName name="eoap06" localSheetId="65">#REF!</definedName>
    <definedName name="eoap06" localSheetId="48">#REF!</definedName>
    <definedName name="eoap06" localSheetId="47">#REF!</definedName>
    <definedName name="eoap06" localSheetId="55">#REF!</definedName>
    <definedName name="eoap06" localSheetId="53">#REF!</definedName>
    <definedName name="eoap06" localSheetId="44">#REF!</definedName>
    <definedName name="eoap06" localSheetId="42">#REF!</definedName>
    <definedName name="eoap06" localSheetId="35">#REF!</definedName>
    <definedName name="eoap06" localSheetId="33">#REF!</definedName>
    <definedName name="eoap06">#REF!</definedName>
    <definedName name="EOAP06B" localSheetId="62">#REF!</definedName>
    <definedName name="EOAP06B" localSheetId="56">#REF!</definedName>
    <definedName name="EOAP06B" localSheetId="25">#REF!</definedName>
    <definedName name="EOAP06B" localSheetId="24">#REF!</definedName>
    <definedName name="EOAP06B" localSheetId="65">#REF!</definedName>
    <definedName name="EOAP06B" localSheetId="48">#REF!</definedName>
    <definedName name="EOAP06B" localSheetId="47">#REF!</definedName>
    <definedName name="EOAP06B" localSheetId="55">#REF!</definedName>
    <definedName name="EOAP06B" localSheetId="53">#REF!</definedName>
    <definedName name="EOAP06B" localSheetId="44">#REF!</definedName>
    <definedName name="EOAP06B" localSheetId="42">#REF!</definedName>
    <definedName name="EOAP06B" localSheetId="35">#REF!</definedName>
    <definedName name="EOAP06B" localSheetId="33">#REF!</definedName>
    <definedName name="EOAP06B">#REF!</definedName>
    <definedName name="eoh05B" localSheetId="62">#REF!</definedName>
    <definedName name="eoh05B" localSheetId="56">#REF!</definedName>
    <definedName name="eoh05B" localSheetId="25">#REF!</definedName>
    <definedName name="eoh05B" localSheetId="24">#REF!</definedName>
    <definedName name="eoh05B" localSheetId="65">#REF!</definedName>
    <definedName name="eoh05B" localSheetId="48">#REF!</definedName>
    <definedName name="eoh05B" localSheetId="47">#REF!</definedName>
    <definedName name="eoh05B" localSheetId="55">#REF!</definedName>
    <definedName name="eoh05B" localSheetId="53">#REF!</definedName>
    <definedName name="eoh05B" localSheetId="44">#REF!</definedName>
    <definedName name="eoh05B" localSheetId="42">#REF!</definedName>
    <definedName name="eoh05B" localSheetId="35">#REF!</definedName>
    <definedName name="eoh05B" localSheetId="33">#REF!</definedName>
    <definedName name="eoh05B">#REF!</definedName>
    <definedName name="eoh06B" localSheetId="62">#REF!</definedName>
    <definedName name="eoh06B" localSheetId="56">#REF!</definedName>
    <definedName name="eoh06B" localSheetId="25">#REF!</definedName>
    <definedName name="eoh06B" localSheetId="24">#REF!</definedName>
    <definedName name="eoh06B" localSheetId="65">#REF!</definedName>
    <definedName name="eoh06B" localSheetId="48">#REF!</definedName>
    <definedName name="eoh06B" localSheetId="47">#REF!</definedName>
    <definedName name="eoh06B" localSheetId="55">#REF!</definedName>
    <definedName name="eoh06B" localSheetId="53">#REF!</definedName>
    <definedName name="eoh06B" localSheetId="44">#REF!</definedName>
    <definedName name="eoh06B" localSheetId="42">#REF!</definedName>
    <definedName name="eoh06B" localSheetId="35">#REF!</definedName>
    <definedName name="eoh06B" localSheetId="3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62">#REF!</definedName>
    <definedName name="FT" localSheetId="56">#REF!</definedName>
    <definedName name="FT" localSheetId="25">#REF!</definedName>
    <definedName name="FT" localSheetId="24">#REF!</definedName>
    <definedName name="FT" localSheetId="65">#REF!</definedName>
    <definedName name="FT" localSheetId="48">#REF!</definedName>
    <definedName name="FT" localSheetId="47">#REF!</definedName>
    <definedName name="FT" localSheetId="55">#REF!</definedName>
    <definedName name="FT" localSheetId="53">#REF!</definedName>
    <definedName name="FT" localSheetId="44">#REF!</definedName>
    <definedName name="FT" localSheetId="42">#REF!</definedName>
    <definedName name="FT" localSheetId="35">#REF!</definedName>
    <definedName name="FT" localSheetId="33">#REF!</definedName>
    <definedName name="FT">#REF!</definedName>
    <definedName name="GC" localSheetId="62">#REF!</definedName>
    <definedName name="GC" localSheetId="56">#REF!</definedName>
    <definedName name="GC" localSheetId="25">#REF!</definedName>
    <definedName name="GC" localSheetId="24">#REF!</definedName>
    <definedName name="GC" localSheetId="65">#REF!</definedName>
    <definedName name="GC" localSheetId="48">#REF!</definedName>
    <definedName name="GC" localSheetId="47">#REF!</definedName>
    <definedName name="GC" localSheetId="55">#REF!</definedName>
    <definedName name="GC" localSheetId="53">#REF!</definedName>
    <definedName name="GC" localSheetId="44">#REF!</definedName>
    <definedName name="GC" localSheetId="42">#REF!</definedName>
    <definedName name="GC" localSheetId="35">#REF!</definedName>
    <definedName name="GC" localSheetId="33">#REF!</definedName>
    <definedName name="GC">#REF!</definedName>
    <definedName name="IPH" localSheetId="62">#REF!</definedName>
    <definedName name="IPH" localSheetId="56">#REF!</definedName>
    <definedName name="IPH" localSheetId="25">#REF!</definedName>
    <definedName name="IPH" localSheetId="24">#REF!</definedName>
    <definedName name="IPH" localSheetId="65">#REF!</definedName>
    <definedName name="IPH" localSheetId="48">#REF!</definedName>
    <definedName name="IPH" localSheetId="47">#REF!</definedName>
    <definedName name="IPH" localSheetId="55">#REF!</definedName>
    <definedName name="IPH" localSheetId="53">#REF!</definedName>
    <definedName name="IPH" localSheetId="44">#REF!</definedName>
    <definedName name="IPH" localSheetId="42">#REF!</definedName>
    <definedName name="IPH" localSheetId="35">#REF!</definedName>
    <definedName name="IPH" localSheetId="33">#REF!</definedName>
    <definedName name="IPH">#REF!</definedName>
    <definedName name="LP" localSheetId="62">#REF!</definedName>
    <definedName name="LP" localSheetId="56">#REF!</definedName>
    <definedName name="LP" localSheetId="25">#REF!</definedName>
    <definedName name="LP" localSheetId="24">#REF!</definedName>
    <definedName name="LP" localSheetId="65">#REF!</definedName>
    <definedName name="LP" localSheetId="48">#REF!</definedName>
    <definedName name="LP" localSheetId="47">#REF!</definedName>
    <definedName name="LP" localSheetId="55">#REF!</definedName>
    <definedName name="LP" localSheetId="53">#REF!</definedName>
    <definedName name="LP" localSheetId="44">#REF!</definedName>
    <definedName name="LP" localSheetId="42">#REF!</definedName>
    <definedName name="LP" localSheetId="35">#REF!</definedName>
    <definedName name="LP" localSheetId="33">#REF!</definedName>
    <definedName name="LP">#REF!</definedName>
    <definedName name="LZ" localSheetId="62">#REF!</definedName>
    <definedName name="LZ" localSheetId="56">#REF!</definedName>
    <definedName name="LZ" localSheetId="25">#REF!</definedName>
    <definedName name="LZ" localSheetId="24">#REF!</definedName>
    <definedName name="LZ" localSheetId="65">#REF!</definedName>
    <definedName name="LZ" localSheetId="48">#REF!</definedName>
    <definedName name="LZ" localSheetId="47">#REF!</definedName>
    <definedName name="LZ" localSheetId="55">#REF!</definedName>
    <definedName name="LZ" localSheetId="53">#REF!</definedName>
    <definedName name="LZ" localSheetId="44">#REF!</definedName>
    <definedName name="LZ" localSheetId="42">#REF!</definedName>
    <definedName name="LZ" localSheetId="35">#REF!</definedName>
    <definedName name="LZ" localSheetId="33">#REF!</definedName>
    <definedName name="LZ">#REF!</definedName>
    <definedName name="TF" localSheetId="62">#REF!</definedName>
    <definedName name="TF" localSheetId="56">#REF!</definedName>
    <definedName name="TF" localSheetId="25">#REF!</definedName>
    <definedName name="TF" localSheetId="24">#REF!</definedName>
    <definedName name="TF" localSheetId="65">#REF!</definedName>
    <definedName name="TF" localSheetId="48">#REF!</definedName>
    <definedName name="TF" localSheetId="47">#REF!</definedName>
    <definedName name="TF" localSheetId="55">#REF!</definedName>
    <definedName name="TF" localSheetId="53">#REF!</definedName>
    <definedName name="TF" localSheetId="44">#REF!</definedName>
    <definedName name="TF" localSheetId="42">#REF!</definedName>
    <definedName name="TF" localSheetId="35">#REF!</definedName>
    <definedName name="TF" localSheetId="33">#REF!</definedName>
    <definedName name="TF">#REF!</definedName>
    <definedName name="_xlnm.Print_Titles" localSheetId="20">'graficas evol mensual merc'!$5:$6</definedName>
    <definedName name="_xlnm.Print_Titles" localSheetId="0">'Menú Principal'!$4:$9</definedName>
    <definedName name="_xlnm.Print_Titles" localSheetId="21">'Nacionalidades  evolución mensu'!$B:$B</definedName>
  </definedNames>
  <calcPr calcId="125725" calcMode="manual"/>
  <fileRecoveryPr repairLoad="1"/>
</workbook>
</file>

<file path=xl/calcChain.xml><?xml version="1.0" encoding="utf-8"?>
<calcChain xmlns="http://schemas.openxmlformats.org/spreadsheetml/2006/main">
  <c r="D90" i="92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H60"/>
  <c r="D60"/>
  <c r="H59"/>
  <c r="D59"/>
  <c r="H58"/>
  <c r="D58"/>
  <c r="H57"/>
  <c r="D57"/>
  <c r="H56"/>
  <c r="D56"/>
  <c r="H55"/>
  <c r="D55"/>
  <c r="H54"/>
  <c r="D54"/>
  <c r="H53"/>
  <c r="D53"/>
  <c r="H52"/>
  <c r="D52"/>
  <c r="H51"/>
  <c r="D51"/>
  <c r="H50"/>
  <c r="D50"/>
  <c r="H49"/>
  <c r="D49"/>
  <c r="H48"/>
  <c r="D48"/>
  <c r="H47"/>
  <c r="D47"/>
  <c r="H46"/>
  <c r="D46"/>
  <c r="H45"/>
  <c r="D45"/>
  <c r="H44"/>
  <c r="D44"/>
  <c r="H43"/>
  <c r="D43"/>
  <c r="H42"/>
  <c r="D42"/>
  <c r="H41"/>
  <c r="D41"/>
  <c r="H40"/>
  <c r="D40"/>
  <c r="H39"/>
  <c r="D39"/>
  <c r="H38"/>
  <c r="D38"/>
  <c r="H37"/>
  <c r="D37"/>
  <c r="H36"/>
  <c r="D36"/>
  <c r="H31"/>
  <c r="D31"/>
  <c r="H30"/>
  <c r="D30"/>
  <c r="H29"/>
  <c r="D29"/>
  <c r="H28"/>
  <c r="D28"/>
  <c r="H27"/>
  <c r="D27"/>
  <c r="H26"/>
  <c r="D26"/>
  <c r="H25"/>
  <c r="D25"/>
  <c r="H24"/>
  <c r="D24"/>
  <c r="H23"/>
  <c r="D23"/>
  <c r="H22"/>
  <c r="D22"/>
  <c r="H21"/>
  <c r="D21"/>
  <c r="H20"/>
  <c r="D20"/>
  <c r="H19"/>
  <c r="D19"/>
  <c r="H18"/>
  <c r="D18"/>
  <c r="H17"/>
  <c r="D17"/>
  <c r="H16"/>
  <c r="D16"/>
  <c r="H15"/>
  <c r="D15"/>
  <c r="H14"/>
  <c r="D14"/>
  <c r="H13"/>
  <c r="D13"/>
  <c r="H12"/>
  <c r="D12"/>
  <c r="H11"/>
  <c r="D11"/>
  <c r="H10"/>
  <c r="D10"/>
  <c r="H9"/>
  <c r="D9"/>
  <c r="H8"/>
  <c r="D8"/>
  <c r="H7"/>
  <c r="D7"/>
  <c r="D40" i="89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Q75" i="86"/>
  <c r="P75"/>
  <c r="M75"/>
  <c r="I75"/>
  <c r="H75"/>
  <c r="E75"/>
  <c r="Q74"/>
  <c r="P74"/>
  <c r="N74"/>
  <c r="M74"/>
  <c r="I74"/>
  <c r="H74"/>
  <c r="F74"/>
  <c r="E74"/>
  <c r="Q73"/>
  <c r="P73"/>
  <c r="N73"/>
  <c r="M73"/>
  <c r="I73"/>
  <c r="H73"/>
  <c r="F73"/>
  <c r="E73"/>
  <c r="Q72"/>
  <c r="P72"/>
  <c r="N72"/>
  <c r="M72"/>
  <c r="I72"/>
  <c r="H72"/>
  <c r="F72"/>
  <c r="E72"/>
  <c r="Q71"/>
  <c r="P71"/>
  <c r="N71"/>
  <c r="M71"/>
  <c r="I71"/>
  <c r="H71"/>
  <c r="F71"/>
  <c r="E71"/>
  <c r="Q70"/>
  <c r="P70"/>
  <c r="N70"/>
  <c r="M70"/>
  <c r="I70"/>
  <c r="H70"/>
  <c r="F70"/>
  <c r="E70"/>
  <c r="Q69"/>
  <c r="P69"/>
  <c r="N69"/>
  <c r="M69"/>
  <c r="I69"/>
  <c r="H69"/>
  <c r="F69"/>
  <c r="E69"/>
  <c r="Q68"/>
  <c r="P68"/>
  <c r="N68"/>
  <c r="M68"/>
  <c r="I68"/>
  <c r="H68"/>
  <c r="F68"/>
  <c r="E68"/>
  <c r="P63"/>
  <c r="O63"/>
  <c r="M63"/>
  <c r="H63"/>
  <c r="G63"/>
  <c r="E63"/>
  <c r="P62"/>
  <c r="O62"/>
  <c r="M62"/>
  <c r="H62"/>
  <c r="G62"/>
  <c r="E62"/>
  <c r="P61"/>
  <c r="O61"/>
  <c r="M61"/>
  <c r="H61"/>
  <c r="G61"/>
  <c r="E61"/>
  <c r="P60"/>
  <c r="O60"/>
  <c r="M60"/>
  <c r="H60"/>
  <c r="G60"/>
  <c r="E60"/>
  <c r="P59"/>
  <c r="O59"/>
  <c r="M59"/>
  <c r="H59"/>
  <c r="G59"/>
  <c r="E59"/>
  <c r="P58"/>
  <c r="O58"/>
  <c r="M58"/>
  <c r="H58"/>
  <c r="G58"/>
  <c r="E58"/>
  <c r="P57"/>
  <c r="O57"/>
  <c r="M57"/>
  <c r="H57"/>
  <c r="G57"/>
  <c r="E57"/>
  <c r="P56"/>
  <c r="O56"/>
  <c r="M56"/>
  <c r="H56"/>
  <c r="G56"/>
  <c r="E56"/>
  <c r="N55"/>
  <c r="L55"/>
  <c r="F55"/>
  <c r="D55"/>
  <c r="O50"/>
  <c r="M50"/>
  <c r="G50"/>
  <c r="E50"/>
  <c r="P49"/>
  <c r="O49"/>
  <c r="M49"/>
  <c r="H49"/>
  <c r="G49"/>
  <c r="E49"/>
  <c r="P48"/>
  <c r="O48"/>
  <c r="M48"/>
  <c r="H48"/>
  <c r="G48"/>
  <c r="E48"/>
  <c r="P47"/>
  <c r="O47"/>
  <c r="M47"/>
  <c r="H47"/>
  <c r="G47"/>
  <c r="E47"/>
  <c r="P46"/>
  <c r="O46"/>
  <c r="M46"/>
  <c r="H46"/>
  <c r="G46"/>
  <c r="E46"/>
  <c r="P45"/>
  <c r="O45"/>
  <c r="M45"/>
  <c r="H45"/>
  <c r="G45"/>
  <c r="E45"/>
  <c r="P44"/>
  <c r="O44"/>
  <c r="M44"/>
  <c r="H44"/>
  <c r="G44"/>
  <c r="E44"/>
  <c r="P38"/>
  <c r="O38"/>
  <c r="M38"/>
  <c r="H38"/>
  <c r="G38"/>
  <c r="E38"/>
  <c r="P37"/>
  <c r="O37"/>
  <c r="M37"/>
  <c r="H37"/>
  <c r="G37"/>
  <c r="E37"/>
  <c r="P36"/>
  <c r="O36"/>
  <c r="M36"/>
  <c r="H36"/>
  <c r="G36"/>
  <c r="E36"/>
  <c r="P35"/>
  <c r="O35"/>
  <c r="M35"/>
  <c r="H35"/>
  <c r="G35"/>
  <c r="E35"/>
  <c r="P34"/>
  <c r="O34"/>
  <c r="M34"/>
  <c r="H34"/>
  <c r="G34"/>
  <c r="E34"/>
  <c r="P33"/>
  <c r="O33"/>
  <c r="M33"/>
  <c r="H33"/>
  <c r="G33"/>
  <c r="E33"/>
  <c r="P27"/>
  <c r="O27"/>
  <c r="M27"/>
  <c r="H27"/>
  <c r="G27"/>
  <c r="E27"/>
  <c r="P26"/>
  <c r="O26"/>
  <c r="M26"/>
  <c r="H26"/>
  <c r="G26"/>
  <c r="E26"/>
  <c r="P25"/>
  <c r="O25"/>
  <c r="M25"/>
  <c r="H25"/>
  <c r="G25"/>
  <c r="E25"/>
  <c r="P24"/>
  <c r="O24"/>
  <c r="M24"/>
  <c r="H24"/>
  <c r="G24"/>
  <c r="E24"/>
  <c r="P23"/>
  <c r="O23"/>
  <c r="M23"/>
  <c r="H23"/>
  <c r="G23"/>
  <c r="E23"/>
  <c r="P22"/>
  <c r="O22"/>
  <c r="M22"/>
  <c r="H22"/>
  <c r="G22"/>
  <c r="E22"/>
  <c r="P21"/>
  <c r="O21"/>
  <c r="M21"/>
  <c r="H21"/>
  <c r="G21"/>
  <c r="E21"/>
  <c r="P14"/>
  <c r="O14"/>
  <c r="M14"/>
  <c r="H14"/>
  <c r="G14"/>
  <c r="E14"/>
  <c r="P13"/>
  <c r="O13"/>
  <c r="M13"/>
  <c r="H13"/>
  <c r="G13"/>
  <c r="E13"/>
  <c r="P12"/>
  <c r="O12"/>
  <c r="M12"/>
  <c r="H12"/>
  <c r="G12"/>
  <c r="E12"/>
  <c r="P11"/>
  <c r="O11"/>
  <c r="M11"/>
  <c r="H11"/>
  <c r="G11"/>
  <c r="E11"/>
  <c r="P10"/>
  <c r="O10"/>
  <c r="M10"/>
  <c r="H10"/>
  <c r="G10"/>
  <c r="E10"/>
  <c r="P9"/>
  <c r="O9"/>
  <c r="M9"/>
  <c r="H9"/>
  <c r="G9"/>
  <c r="E9"/>
  <c r="P8"/>
  <c r="O8"/>
  <c r="M8"/>
  <c r="H8"/>
  <c r="G8"/>
  <c r="E8"/>
  <c r="N38" i="84"/>
  <c r="M38"/>
  <c r="K38"/>
  <c r="G38"/>
  <c r="F38"/>
  <c r="D38"/>
  <c r="N37"/>
  <c r="M37"/>
  <c r="K37"/>
  <c r="G37"/>
  <c r="F37"/>
  <c r="D37"/>
  <c r="N36"/>
  <c r="M36"/>
  <c r="K36"/>
  <c r="G36"/>
  <c r="F36"/>
  <c r="D36"/>
  <c r="N34"/>
  <c r="M34"/>
  <c r="K34"/>
  <c r="G34"/>
  <c r="F34"/>
  <c r="D34"/>
  <c r="N33"/>
  <c r="M33"/>
  <c r="K33"/>
  <c r="G33"/>
  <c r="F33"/>
  <c r="D33"/>
  <c r="N32"/>
  <c r="M32"/>
  <c r="K32"/>
  <c r="G32"/>
  <c r="F32"/>
  <c r="D32"/>
  <c r="N30"/>
  <c r="M30"/>
  <c r="K30"/>
  <c r="G30"/>
  <c r="F30"/>
  <c r="D30"/>
  <c r="N29"/>
  <c r="M29"/>
  <c r="K29"/>
  <c r="G29"/>
  <c r="F29"/>
  <c r="D29"/>
  <c r="N28"/>
  <c r="M28"/>
  <c r="K28"/>
  <c r="G28"/>
  <c r="F28"/>
  <c r="D28"/>
  <c r="N26"/>
  <c r="M26"/>
  <c r="K26"/>
  <c r="G26"/>
  <c r="F26"/>
  <c r="D26"/>
  <c r="N25"/>
  <c r="M25"/>
  <c r="K25"/>
  <c r="G25"/>
  <c r="F25"/>
  <c r="D25"/>
  <c r="N24"/>
  <c r="M24"/>
  <c r="K24"/>
  <c r="G24"/>
  <c r="F24"/>
  <c r="D24"/>
  <c r="N22"/>
  <c r="M22"/>
  <c r="K22"/>
  <c r="G22"/>
  <c r="F22"/>
  <c r="D22"/>
  <c r="N21"/>
  <c r="M21"/>
  <c r="K21"/>
  <c r="G21"/>
  <c r="F21"/>
  <c r="D21"/>
  <c r="N20"/>
  <c r="M20"/>
  <c r="K20"/>
  <c r="G20"/>
  <c r="F20"/>
  <c r="D20"/>
  <c r="N18"/>
  <c r="M18"/>
  <c r="K18"/>
  <c r="G18"/>
  <c r="F18"/>
  <c r="D18"/>
  <c r="N17"/>
  <c r="M17"/>
  <c r="K17"/>
  <c r="G17"/>
  <c r="F17"/>
  <c r="D17"/>
  <c r="N16"/>
  <c r="M16"/>
  <c r="K16"/>
  <c r="G16"/>
  <c r="F16"/>
  <c r="D16"/>
  <c r="N13"/>
  <c r="M13"/>
  <c r="K13"/>
  <c r="G13"/>
  <c r="F13"/>
  <c r="D13"/>
  <c r="N12"/>
  <c r="M12"/>
  <c r="K12"/>
  <c r="G12"/>
  <c r="F12"/>
  <c r="D12"/>
  <c r="N10"/>
  <c r="M10"/>
  <c r="K10"/>
  <c r="G10"/>
  <c r="F10"/>
  <c r="D10"/>
  <c r="N9"/>
  <c r="M9"/>
  <c r="K9"/>
  <c r="G9"/>
  <c r="F9"/>
  <c r="D9"/>
  <c r="N8"/>
  <c r="M8"/>
  <c r="K8"/>
  <c r="G8"/>
  <c r="F8"/>
  <c r="D8"/>
  <c r="G30" i="83"/>
  <c r="F30"/>
  <c r="E30"/>
  <c r="D30"/>
  <c r="C30"/>
  <c r="G28"/>
  <c r="F28"/>
  <c r="E28"/>
  <c r="D28"/>
  <c r="C28"/>
  <c r="G27"/>
  <c r="F27"/>
  <c r="E27"/>
  <c r="D27"/>
  <c r="C27"/>
  <c r="G26"/>
  <c r="F26"/>
  <c r="E26"/>
  <c r="D26"/>
  <c r="C26"/>
  <c r="G25"/>
  <c r="F25"/>
  <c r="E25"/>
  <c r="D25"/>
  <c r="C25"/>
  <c r="G24"/>
  <c r="F24"/>
  <c r="E24"/>
  <c r="D24"/>
  <c r="C24"/>
  <c r="G23"/>
  <c r="F23"/>
  <c r="E23"/>
  <c r="D23"/>
  <c r="C23"/>
  <c r="G22"/>
  <c r="F22"/>
  <c r="E22"/>
  <c r="D22"/>
  <c r="C22"/>
  <c r="G21"/>
  <c r="F21"/>
  <c r="E21"/>
  <c r="D21"/>
  <c r="C21"/>
  <c r="G20"/>
  <c r="F20"/>
  <c r="E20"/>
  <c r="D20"/>
  <c r="C20"/>
  <c r="G19"/>
  <c r="F19"/>
  <c r="E19"/>
  <c r="D19"/>
  <c r="C19"/>
  <c r="G18"/>
  <c r="F18"/>
  <c r="E18"/>
  <c r="D18"/>
  <c r="C18"/>
  <c r="G17"/>
  <c r="F17"/>
  <c r="E17"/>
  <c r="D17"/>
  <c r="C17"/>
  <c r="G15"/>
  <c r="F15"/>
  <c r="E15"/>
  <c r="D15"/>
  <c r="C15"/>
  <c r="G14"/>
  <c r="F14"/>
  <c r="E14"/>
  <c r="D14"/>
  <c r="C14"/>
  <c r="G13"/>
  <c r="F13"/>
  <c r="E13"/>
  <c r="D13"/>
  <c r="C13"/>
  <c r="G12"/>
  <c r="F12"/>
  <c r="E12"/>
  <c r="D12"/>
  <c r="C12"/>
  <c r="G11"/>
  <c r="F11"/>
  <c r="E11"/>
  <c r="D11"/>
  <c r="C11"/>
  <c r="G10"/>
  <c r="F10"/>
  <c r="E10"/>
  <c r="D10"/>
  <c r="C10"/>
  <c r="G9"/>
  <c r="F9"/>
  <c r="E9"/>
  <c r="D9"/>
  <c r="C9"/>
  <c r="G8"/>
  <c r="F8"/>
  <c r="E8"/>
  <c r="D8"/>
  <c r="C8"/>
  <c r="B6"/>
  <c r="B6" i="82"/>
  <c r="G29" i="83"/>
  <c r="F29"/>
  <c r="E29"/>
  <c r="D29"/>
  <c r="C29"/>
  <c r="G16"/>
  <c r="F16"/>
  <c r="E16"/>
  <c r="D16"/>
  <c r="C16"/>
  <c r="K47" i="79"/>
  <c r="E47"/>
  <c r="K45"/>
  <c r="I45"/>
  <c r="E45"/>
  <c r="K44"/>
  <c r="I44"/>
  <c r="E44"/>
  <c r="K43"/>
  <c r="I43"/>
  <c r="E43"/>
  <c r="K42"/>
  <c r="E42"/>
  <c r="K41"/>
  <c r="I41"/>
  <c r="E41"/>
  <c r="K40"/>
  <c r="I40"/>
  <c r="E40"/>
  <c r="K38"/>
  <c r="I38"/>
  <c r="E38"/>
  <c r="D36"/>
  <c r="C36"/>
  <c r="G35"/>
  <c r="J30"/>
  <c r="E29"/>
  <c r="J28"/>
  <c r="J27"/>
  <c r="E27"/>
  <c r="J26"/>
  <c r="E26"/>
  <c r="J25"/>
  <c r="E25"/>
  <c r="J24"/>
  <c r="E24"/>
  <c r="J22"/>
  <c r="E22"/>
  <c r="I20"/>
  <c r="H20"/>
  <c r="D20"/>
  <c r="C20"/>
  <c r="J16"/>
  <c r="E16"/>
  <c r="J14"/>
  <c r="E14"/>
  <c r="J13"/>
  <c r="E13"/>
  <c r="J12"/>
  <c r="E12"/>
  <c r="J11"/>
  <c r="E11"/>
  <c r="J10"/>
  <c r="E10"/>
  <c r="J8"/>
  <c r="E8"/>
  <c r="I6"/>
  <c r="H6"/>
  <c r="D6"/>
  <c r="C6"/>
  <c r="E25" i="77"/>
  <c r="E24"/>
  <c r="E22"/>
  <c r="E21"/>
  <c r="E20"/>
  <c r="E18"/>
  <c r="E17"/>
  <c r="E16"/>
  <c r="E14"/>
  <c r="E13"/>
  <c r="E12"/>
  <c r="E10"/>
  <c r="E9"/>
  <c r="E8"/>
  <c r="D6"/>
  <c r="C6"/>
  <c r="K47" i="75"/>
  <c r="I47"/>
  <c r="E47"/>
  <c r="K45"/>
  <c r="I45"/>
  <c r="E45"/>
  <c r="K44"/>
  <c r="I44"/>
  <c r="E44"/>
  <c r="K43"/>
  <c r="I43"/>
  <c r="E43"/>
  <c r="K42"/>
  <c r="E42"/>
  <c r="K41"/>
  <c r="I41"/>
  <c r="E41"/>
  <c r="K40"/>
  <c r="I40"/>
  <c r="E40"/>
  <c r="K38"/>
  <c r="I38"/>
  <c r="E38"/>
  <c r="D36"/>
  <c r="C36"/>
  <c r="G35"/>
  <c r="J30"/>
  <c r="E29"/>
  <c r="J28"/>
  <c r="J27"/>
  <c r="E27"/>
  <c r="J26"/>
  <c r="E26"/>
  <c r="J25"/>
  <c r="E25"/>
  <c r="J24"/>
  <c r="E24"/>
  <c r="J22"/>
  <c r="E22"/>
  <c r="I20"/>
  <c r="H20"/>
  <c r="D20"/>
  <c r="C20"/>
  <c r="J16"/>
  <c r="E16"/>
  <c r="J14"/>
  <c r="E14"/>
  <c r="J13"/>
  <c r="E13"/>
  <c r="J12"/>
  <c r="E12"/>
  <c r="J11"/>
  <c r="E11"/>
  <c r="J10"/>
  <c r="E10"/>
  <c r="J8"/>
  <c r="E8"/>
  <c r="I6"/>
  <c r="H6"/>
  <c r="D6"/>
  <c r="C6"/>
  <c r="E25" i="73"/>
  <c r="E24"/>
  <c r="E22"/>
  <c r="E21"/>
  <c r="E20"/>
  <c r="E18"/>
  <c r="E17"/>
  <c r="E16"/>
  <c r="E14"/>
  <c r="E13"/>
  <c r="E12"/>
  <c r="E10"/>
  <c r="E9"/>
  <c r="E8"/>
  <c r="D6"/>
  <c r="C6"/>
  <c r="M47" i="71"/>
  <c r="K47"/>
  <c r="G47"/>
  <c r="F47"/>
  <c r="D47"/>
  <c r="M45"/>
  <c r="K45"/>
  <c r="G45"/>
  <c r="F45"/>
  <c r="D45"/>
  <c r="M44"/>
  <c r="K44"/>
  <c r="G44"/>
  <c r="F44"/>
  <c r="D44"/>
  <c r="M43"/>
  <c r="K43"/>
  <c r="G43"/>
  <c r="F43"/>
  <c r="D43"/>
  <c r="M42"/>
  <c r="G42"/>
  <c r="F42"/>
  <c r="D42"/>
  <c r="M41"/>
  <c r="K41"/>
  <c r="G41"/>
  <c r="F41"/>
  <c r="D41"/>
  <c r="M40"/>
  <c r="K40"/>
  <c r="G40"/>
  <c r="F40"/>
  <c r="D40"/>
  <c r="M38"/>
  <c r="K38"/>
  <c r="G38"/>
  <c r="F38"/>
  <c r="D38"/>
  <c r="E36"/>
  <c r="C36"/>
  <c r="I35"/>
  <c r="N30"/>
  <c r="M30"/>
  <c r="K30"/>
  <c r="G29"/>
  <c r="F29"/>
  <c r="D29"/>
  <c r="N28"/>
  <c r="M28"/>
  <c r="K28"/>
  <c r="N27"/>
  <c r="M27"/>
  <c r="K27"/>
  <c r="G27"/>
  <c r="F27"/>
  <c r="D27"/>
  <c r="N26"/>
  <c r="M26"/>
  <c r="K26"/>
  <c r="G26"/>
  <c r="F26"/>
  <c r="D26"/>
  <c r="N25"/>
  <c r="M25"/>
  <c r="K25"/>
  <c r="G25"/>
  <c r="F25"/>
  <c r="D25"/>
  <c r="N24"/>
  <c r="M24"/>
  <c r="K24"/>
  <c r="G24"/>
  <c r="F24"/>
  <c r="D24"/>
  <c r="N22"/>
  <c r="M22"/>
  <c r="K22"/>
  <c r="G22"/>
  <c r="F22"/>
  <c r="D22"/>
  <c r="L20"/>
  <c r="J20"/>
  <c r="E20"/>
  <c r="C20"/>
  <c r="N16"/>
  <c r="M16"/>
  <c r="K16"/>
  <c r="G16"/>
  <c r="F16"/>
  <c r="D16"/>
  <c r="N14"/>
  <c r="M14"/>
  <c r="K14"/>
  <c r="G14"/>
  <c r="F14"/>
  <c r="D14"/>
  <c r="N13"/>
  <c r="M13"/>
  <c r="K13"/>
  <c r="G13"/>
  <c r="F13"/>
  <c r="D13"/>
  <c r="N12"/>
  <c r="M12"/>
  <c r="K12"/>
  <c r="G12"/>
  <c r="F12"/>
  <c r="D12"/>
  <c r="N11"/>
  <c r="M11"/>
  <c r="K11"/>
  <c r="G11"/>
  <c r="F11"/>
  <c r="D11"/>
  <c r="N10"/>
  <c r="M10"/>
  <c r="K10"/>
  <c r="G10"/>
  <c r="F10"/>
  <c r="D10"/>
  <c r="N8"/>
  <c r="M8"/>
  <c r="K8"/>
  <c r="G8"/>
  <c r="F8"/>
  <c r="D8"/>
  <c r="L6"/>
  <c r="J6"/>
  <c r="E6"/>
  <c r="C6"/>
  <c r="G26" i="69"/>
  <c r="F26"/>
  <c r="D26"/>
  <c r="G25"/>
  <c r="F25"/>
  <c r="D25"/>
  <c r="G24"/>
  <c r="F24"/>
  <c r="D24"/>
  <c r="G22"/>
  <c r="F22"/>
  <c r="D22"/>
  <c r="G21"/>
  <c r="F21"/>
  <c r="D21"/>
  <c r="G20"/>
  <c r="F20"/>
  <c r="D20"/>
  <c r="G18"/>
  <c r="F18"/>
  <c r="D18"/>
  <c r="G17"/>
  <c r="F17"/>
  <c r="D17"/>
  <c r="G16"/>
  <c r="F16"/>
  <c r="D16"/>
  <c r="G14"/>
  <c r="F14"/>
  <c r="D14"/>
  <c r="G13"/>
  <c r="F13"/>
  <c r="D13"/>
  <c r="G12"/>
  <c r="F12"/>
  <c r="D12"/>
  <c r="G10"/>
  <c r="F10"/>
  <c r="D10"/>
  <c r="G9"/>
  <c r="F9"/>
  <c r="D9"/>
  <c r="G8"/>
  <c r="F8"/>
  <c r="D8"/>
  <c r="E6"/>
  <c r="C6"/>
  <c r="M47" i="67"/>
  <c r="G47"/>
  <c r="K47" s="1"/>
  <c r="F47"/>
  <c r="D47"/>
  <c r="M45"/>
  <c r="K45"/>
  <c r="G45"/>
  <c r="F45"/>
  <c r="D45"/>
  <c r="M44"/>
  <c r="K44"/>
  <c r="G44"/>
  <c r="F44"/>
  <c r="D44"/>
  <c r="M43"/>
  <c r="K43"/>
  <c r="G43"/>
  <c r="F43"/>
  <c r="D43"/>
  <c r="M42"/>
  <c r="G42"/>
  <c r="F42"/>
  <c r="D42"/>
  <c r="M41"/>
  <c r="K41"/>
  <c r="G41"/>
  <c r="F41"/>
  <c r="D41"/>
  <c r="M40"/>
  <c r="K40"/>
  <c r="G40"/>
  <c r="F40"/>
  <c r="D40"/>
  <c r="M38"/>
  <c r="K38"/>
  <c r="G38"/>
  <c r="F38"/>
  <c r="D38"/>
  <c r="E36"/>
  <c r="C36"/>
  <c r="I35"/>
  <c r="N30"/>
  <c r="M30"/>
  <c r="K30"/>
  <c r="G29"/>
  <c r="F29"/>
  <c r="D29"/>
  <c r="N28"/>
  <c r="M28"/>
  <c r="K28"/>
  <c r="N27"/>
  <c r="M27"/>
  <c r="K27"/>
  <c r="G27"/>
  <c r="F27"/>
  <c r="D27"/>
  <c r="N26"/>
  <c r="M26"/>
  <c r="K26"/>
  <c r="G26"/>
  <c r="F26"/>
  <c r="D26"/>
  <c r="N25"/>
  <c r="M25"/>
  <c r="K25"/>
  <c r="G25"/>
  <c r="F25"/>
  <c r="D25"/>
  <c r="N24"/>
  <c r="M24"/>
  <c r="K24"/>
  <c r="G24"/>
  <c r="F24"/>
  <c r="D24"/>
  <c r="N22"/>
  <c r="M22"/>
  <c r="K22"/>
  <c r="G22"/>
  <c r="F22"/>
  <c r="D22"/>
  <c r="L20"/>
  <c r="J20"/>
  <c r="E20"/>
  <c r="C20"/>
  <c r="N16"/>
  <c r="M16"/>
  <c r="K16"/>
  <c r="G16"/>
  <c r="F16"/>
  <c r="D16"/>
  <c r="N14"/>
  <c r="M14"/>
  <c r="K14"/>
  <c r="G14"/>
  <c r="F14"/>
  <c r="D14"/>
  <c r="N13"/>
  <c r="M13"/>
  <c r="K13"/>
  <c r="G13"/>
  <c r="F13"/>
  <c r="D13"/>
  <c r="N12"/>
  <c r="M12"/>
  <c r="K12"/>
  <c r="G12"/>
  <c r="F12"/>
  <c r="D12"/>
  <c r="N11"/>
  <c r="M11"/>
  <c r="K11"/>
  <c r="G11"/>
  <c r="F11"/>
  <c r="D11"/>
  <c r="N10"/>
  <c r="M10"/>
  <c r="K10"/>
  <c r="G10"/>
  <c r="F10"/>
  <c r="D10"/>
  <c r="N8"/>
  <c r="M8"/>
  <c r="K8"/>
  <c r="G8"/>
  <c r="F8"/>
  <c r="D8"/>
  <c r="L6"/>
  <c r="J6"/>
  <c r="E6"/>
  <c r="C6"/>
  <c r="G27" i="65"/>
  <c r="F27"/>
  <c r="D27"/>
  <c r="G26"/>
  <c r="F26"/>
  <c r="D26"/>
  <c r="G25"/>
  <c r="F25"/>
  <c r="D25"/>
  <c r="G23"/>
  <c r="F23"/>
  <c r="D23"/>
  <c r="G22"/>
  <c r="F22"/>
  <c r="D22"/>
  <c r="G21"/>
  <c r="F21"/>
  <c r="D21"/>
  <c r="G19"/>
  <c r="F19"/>
  <c r="D19"/>
  <c r="G18"/>
  <c r="F18"/>
  <c r="D18"/>
  <c r="G17"/>
  <c r="F17"/>
  <c r="D17"/>
  <c r="G15"/>
  <c r="F15"/>
  <c r="D15"/>
  <c r="G14"/>
  <c r="F14"/>
  <c r="D14"/>
  <c r="G13"/>
  <c r="F13"/>
  <c r="D13"/>
  <c r="G11"/>
  <c r="F11"/>
  <c r="D11"/>
  <c r="G10"/>
  <c r="F10"/>
  <c r="D10"/>
  <c r="G9"/>
  <c r="F9"/>
  <c r="D9"/>
  <c r="F70" i="63"/>
  <c r="E70"/>
  <c r="F69"/>
  <c r="E69"/>
  <c r="F68"/>
  <c r="E68"/>
  <c r="D68"/>
  <c r="F67"/>
  <c r="E67"/>
  <c r="D67"/>
  <c r="F66"/>
  <c r="E66"/>
  <c r="D66"/>
  <c r="F65"/>
  <c r="E65"/>
  <c r="D65"/>
  <c r="F64"/>
  <c r="E64"/>
  <c r="D64"/>
  <c r="F63"/>
  <c r="E63"/>
  <c r="D63"/>
  <c r="F62"/>
  <c r="E62"/>
  <c r="D62"/>
  <c r="F61"/>
  <c r="E61"/>
  <c r="D61"/>
  <c r="F60"/>
  <c r="E60"/>
  <c r="D60"/>
  <c r="F59"/>
  <c r="E59"/>
  <c r="D59"/>
  <c r="F58"/>
  <c r="E58"/>
  <c r="D58"/>
  <c r="F57"/>
  <c r="E57"/>
  <c r="F56"/>
  <c r="E56"/>
  <c r="D56"/>
  <c r="F55"/>
  <c r="E55"/>
  <c r="D55"/>
  <c r="F54"/>
  <c r="E54"/>
  <c r="D54"/>
  <c r="F53"/>
  <c r="E53"/>
  <c r="D53"/>
  <c r="F52"/>
  <c r="E52"/>
  <c r="D52"/>
  <c r="F51"/>
  <c r="E51"/>
  <c r="D51"/>
  <c r="F50"/>
  <c r="E50"/>
  <c r="D50"/>
  <c r="F49"/>
  <c r="E49"/>
  <c r="D49"/>
  <c r="F48"/>
  <c r="E48"/>
  <c r="D48"/>
  <c r="F47"/>
  <c r="E47"/>
  <c r="D47"/>
  <c r="F46"/>
  <c r="E46"/>
  <c r="D46"/>
  <c r="F45"/>
  <c r="E45"/>
  <c r="D45"/>
  <c r="F44"/>
  <c r="E44"/>
  <c r="F43"/>
  <c r="E43"/>
  <c r="D43"/>
  <c r="F42"/>
  <c r="E42"/>
  <c r="D42"/>
  <c r="F41"/>
  <c r="E41"/>
  <c r="D41"/>
  <c r="F40"/>
  <c r="E40"/>
  <c r="D40"/>
  <c r="F39"/>
  <c r="E39"/>
  <c r="D39"/>
  <c r="F38"/>
  <c r="E38"/>
  <c r="D38"/>
  <c r="F37"/>
  <c r="E37"/>
  <c r="D37"/>
  <c r="F36"/>
  <c r="E36"/>
  <c r="D36"/>
  <c r="F35"/>
  <c r="E35"/>
  <c r="D35"/>
  <c r="F34"/>
  <c r="E34"/>
  <c r="D34"/>
  <c r="F33"/>
  <c r="E33"/>
  <c r="D33"/>
  <c r="F32"/>
  <c r="E32"/>
  <c r="D32"/>
  <c r="F31"/>
  <c r="E31"/>
  <c r="F30"/>
  <c r="E30"/>
  <c r="D30"/>
  <c r="F29"/>
  <c r="E29"/>
  <c r="D29"/>
  <c r="F28"/>
  <c r="E28"/>
  <c r="D28"/>
  <c r="F27"/>
  <c r="E27"/>
  <c r="D27"/>
  <c r="F26"/>
  <c r="E26"/>
  <c r="D26"/>
  <c r="F25"/>
  <c r="E25"/>
  <c r="D25"/>
  <c r="F24"/>
  <c r="E24"/>
  <c r="D24"/>
  <c r="F23"/>
  <c r="E23"/>
  <c r="D23"/>
  <c r="F22"/>
  <c r="E22"/>
  <c r="D22"/>
  <c r="F21"/>
  <c r="E21"/>
  <c r="D21"/>
  <c r="F20"/>
  <c r="E20"/>
  <c r="D20"/>
  <c r="F19"/>
  <c r="E19"/>
  <c r="D19"/>
  <c r="B18"/>
  <c r="F17"/>
  <c r="E17"/>
  <c r="D17"/>
  <c r="F16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  <c r="F8"/>
  <c r="E8"/>
  <c r="D8"/>
  <c r="F7"/>
  <c r="E7"/>
  <c r="D7"/>
  <c r="E16" i="61"/>
  <c r="E14"/>
  <c r="E13"/>
  <c r="E12"/>
  <c r="E11"/>
  <c r="E10"/>
  <c r="E8"/>
  <c r="D6"/>
  <c r="C6"/>
  <c r="E14" i="59"/>
  <c r="E13"/>
  <c r="E12"/>
  <c r="E10"/>
  <c r="E9"/>
  <c r="E8"/>
  <c r="D6"/>
  <c r="C6"/>
  <c r="E9" i="58"/>
  <c r="E8"/>
  <c r="E7"/>
  <c r="D6"/>
  <c r="C6"/>
  <c r="G57" i="57"/>
  <c r="F57"/>
  <c r="E57"/>
  <c r="D57"/>
  <c r="C57"/>
  <c r="G56"/>
  <c r="F56"/>
  <c r="E56"/>
  <c r="D56"/>
  <c r="C56"/>
  <c r="G55"/>
  <c r="F55"/>
  <c r="E55"/>
  <c r="D55"/>
  <c r="C55"/>
  <c r="G54"/>
  <c r="F54"/>
  <c r="E54"/>
  <c r="D54"/>
  <c r="C54"/>
  <c r="G53"/>
  <c r="F53"/>
  <c r="E53"/>
  <c r="D53"/>
  <c r="C53"/>
  <c r="G52"/>
  <c r="F52"/>
  <c r="E52"/>
  <c r="D52"/>
  <c r="C52"/>
  <c r="G51"/>
  <c r="F51"/>
  <c r="E51"/>
  <c r="D51"/>
  <c r="C51"/>
  <c r="G50"/>
  <c r="F50"/>
  <c r="E50"/>
  <c r="D50"/>
  <c r="C50"/>
  <c r="G49"/>
  <c r="F49"/>
  <c r="E49"/>
  <c r="D49"/>
  <c r="C49"/>
  <c r="G48"/>
  <c r="F48"/>
  <c r="E48"/>
  <c r="D48"/>
  <c r="C48"/>
  <c r="G47"/>
  <c r="F47"/>
  <c r="E47"/>
  <c r="D47"/>
  <c r="C47"/>
  <c r="G46"/>
  <c r="F46"/>
  <c r="E46"/>
  <c r="D46"/>
  <c r="C46"/>
  <c r="G45"/>
  <c r="F45"/>
  <c r="E45"/>
  <c r="D45"/>
  <c r="C45"/>
  <c r="G44"/>
  <c r="F44"/>
  <c r="E44"/>
  <c r="D44"/>
  <c r="C44"/>
  <c r="G43"/>
  <c r="F43"/>
  <c r="E43"/>
  <c r="D43"/>
  <c r="C43"/>
  <c r="G42"/>
  <c r="F42"/>
  <c r="E42"/>
  <c r="D42"/>
  <c r="C42"/>
  <c r="G41"/>
  <c r="F41"/>
  <c r="E41"/>
  <c r="D41"/>
  <c r="C41"/>
  <c r="G40"/>
  <c r="F40"/>
  <c r="E40"/>
  <c r="D40"/>
  <c r="C40"/>
  <c r="G39"/>
  <c r="F39"/>
  <c r="E39"/>
  <c r="D39"/>
  <c r="C39"/>
  <c r="G38"/>
  <c r="F38"/>
  <c r="E38"/>
  <c r="D38"/>
  <c r="C38"/>
  <c r="G37"/>
  <c r="F37"/>
  <c r="E37"/>
  <c r="D37"/>
  <c r="C37"/>
  <c r="G36"/>
  <c r="F36"/>
  <c r="E36"/>
  <c r="D36"/>
  <c r="C36"/>
  <c r="G35"/>
  <c r="F35"/>
  <c r="E35"/>
  <c r="D35"/>
  <c r="C35"/>
  <c r="G34"/>
  <c r="F34"/>
  <c r="E34"/>
  <c r="D34"/>
  <c r="C34"/>
  <c r="G33"/>
  <c r="F33"/>
  <c r="E33"/>
  <c r="D33"/>
  <c r="C33"/>
  <c r="G32"/>
  <c r="F32"/>
  <c r="E32"/>
  <c r="D32"/>
  <c r="C32"/>
  <c r="G31"/>
  <c r="F31"/>
  <c r="E31"/>
  <c r="D31"/>
  <c r="C31"/>
  <c r="G30"/>
  <c r="F30"/>
  <c r="E30"/>
  <c r="D30"/>
  <c r="C30"/>
  <c r="G29"/>
  <c r="F29"/>
  <c r="E29"/>
  <c r="D29"/>
  <c r="C29"/>
  <c r="G28"/>
  <c r="F28"/>
  <c r="E28"/>
  <c r="D28"/>
  <c r="C28"/>
  <c r="G27"/>
  <c r="F27"/>
  <c r="E27"/>
  <c r="D27"/>
  <c r="C27"/>
  <c r="G26"/>
  <c r="F26"/>
  <c r="E26"/>
  <c r="D26"/>
  <c r="C26"/>
  <c r="G25"/>
  <c r="F25"/>
  <c r="E25"/>
  <c r="D25"/>
  <c r="C25"/>
  <c r="G24"/>
  <c r="F24"/>
  <c r="E24"/>
  <c r="D24"/>
  <c r="C24"/>
  <c r="G23"/>
  <c r="F23"/>
  <c r="E23"/>
  <c r="D23"/>
  <c r="C23"/>
  <c r="G22"/>
  <c r="F22"/>
  <c r="E22"/>
  <c r="D22"/>
  <c r="C22"/>
  <c r="G21"/>
  <c r="F21"/>
  <c r="E21"/>
  <c r="D21"/>
  <c r="C21"/>
  <c r="G20"/>
  <c r="F20"/>
  <c r="E20"/>
  <c r="D20"/>
  <c r="C20"/>
  <c r="G19"/>
  <c r="F19"/>
  <c r="E19"/>
  <c r="D19"/>
  <c r="C19"/>
  <c r="B18"/>
  <c r="G17"/>
  <c r="F17"/>
  <c r="E17"/>
  <c r="D17"/>
  <c r="C17"/>
  <c r="G16"/>
  <c r="F16"/>
  <c r="E16"/>
  <c r="D16"/>
  <c r="C16"/>
  <c r="G15"/>
  <c r="F15"/>
  <c r="E15"/>
  <c r="D15"/>
  <c r="C15"/>
  <c r="G14"/>
  <c r="F14"/>
  <c r="E14"/>
  <c r="D14"/>
  <c r="C14"/>
  <c r="G13"/>
  <c r="F13"/>
  <c r="E13"/>
  <c r="D13"/>
  <c r="C13"/>
  <c r="G12"/>
  <c r="F12"/>
  <c r="E12"/>
  <c r="D12"/>
  <c r="C12"/>
  <c r="G11"/>
  <c r="F11"/>
  <c r="E11"/>
  <c r="D11"/>
  <c r="C11"/>
  <c r="G10"/>
  <c r="F10"/>
  <c r="E10"/>
  <c r="D10"/>
  <c r="C10"/>
  <c r="G9"/>
  <c r="F9"/>
  <c r="E9"/>
  <c r="D9"/>
  <c r="C9"/>
  <c r="G8"/>
  <c r="F8"/>
  <c r="E8"/>
  <c r="D8"/>
  <c r="C8"/>
  <c r="G7"/>
  <c r="F7"/>
  <c r="E7"/>
  <c r="D7"/>
  <c r="C7"/>
  <c r="L57" i="56"/>
  <c r="J57"/>
  <c r="H57"/>
  <c r="F57"/>
  <c r="D57"/>
  <c r="L56"/>
  <c r="J56"/>
  <c r="H56"/>
  <c r="F56"/>
  <c r="D56"/>
  <c r="L55"/>
  <c r="J55"/>
  <c r="H55"/>
  <c r="F55"/>
  <c r="D55"/>
  <c r="L54"/>
  <c r="J54"/>
  <c r="H54"/>
  <c r="F54"/>
  <c r="D54"/>
  <c r="L53"/>
  <c r="J53"/>
  <c r="H53"/>
  <c r="F53"/>
  <c r="D53"/>
  <c r="L52"/>
  <c r="J52"/>
  <c r="H52"/>
  <c r="F52"/>
  <c r="D52"/>
  <c r="L51"/>
  <c r="J51"/>
  <c r="H51"/>
  <c r="F51"/>
  <c r="D51"/>
  <c r="L50"/>
  <c r="J50"/>
  <c r="H50"/>
  <c r="F50"/>
  <c r="D50"/>
  <c r="L49"/>
  <c r="J49"/>
  <c r="H49"/>
  <c r="F49"/>
  <c r="D49"/>
  <c r="L48"/>
  <c r="J48"/>
  <c r="H48"/>
  <c r="F48"/>
  <c r="D48"/>
  <c r="L47"/>
  <c r="J47"/>
  <c r="H47"/>
  <c r="F47"/>
  <c r="D47"/>
  <c r="L46"/>
  <c r="J46"/>
  <c r="H46"/>
  <c r="F46"/>
  <c r="D46"/>
  <c r="L45"/>
  <c r="J45"/>
  <c r="H45"/>
  <c r="F45"/>
  <c r="D45"/>
  <c r="L44"/>
  <c r="J44"/>
  <c r="H44"/>
  <c r="F44"/>
  <c r="D44"/>
  <c r="L43"/>
  <c r="J43"/>
  <c r="H43"/>
  <c r="F43"/>
  <c r="D43"/>
  <c r="L42"/>
  <c r="J42"/>
  <c r="H42"/>
  <c r="F42"/>
  <c r="D42"/>
  <c r="L41"/>
  <c r="J41"/>
  <c r="H41"/>
  <c r="F41"/>
  <c r="D41"/>
  <c r="L40"/>
  <c r="J40"/>
  <c r="H40"/>
  <c r="F40"/>
  <c r="D40"/>
  <c r="L39"/>
  <c r="J39"/>
  <c r="H39"/>
  <c r="F39"/>
  <c r="D39"/>
  <c r="L38"/>
  <c r="J38"/>
  <c r="H38"/>
  <c r="F38"/>
  <c r="D38"/>
  <c r="L37"/>
  <c r="J37"/>
  <c r="H37"/>
  <c r="F37"/>
  <c r="D37"/>
  <c r="L36"/>
  <c r="J36"/>
  <c r="H36"/>
  <c r="F36"/>
  <c r="D36"/>
  <c r="L35"/>
  <c r="J35"/>
  <c r="H35"/>
  <c r="F35"/>
  <c r="D35"/>
  <c r="L34"/>
  <c r="J34"/>
  <c r="H34"/>
  <c r="F34"/>
  <c r="D34"/>
  <c r="L33"/>
  <c r="J33"/>
  <c r="H33"/>
  <c r="F33"/>
  <c r="D33"/>
  <c r="L32"/>
  <c r="J32"/>
  <c r="H32"/>
  <c r="F32"/>
  <c r="D32"/>
  <c r="L31"/>
  <c r="J31"/>
  <c r="H31"/>
  <c r="F31"/>
  <c r="D31"/>
  <c r="L30"/>
  <c r="J30"/>
  <c r="H30"/>
  <c r="F30"/>
  <c r="D30"/>
  <c r="L29"/>
  <c r="J29"/>
  <c r="H29"/>
  <c r="F29"/>
  <c r="D29"/>
  <c r="L28"/>
  <c r="J28"/>
  <c r="H28"/>
  <c r="F28"/>
  <c r="D28"/>
  <c r="L27"/>
  <c r="J27"/>
  <c r="H27"/>
  <c r="F27"/>
  <c r="D27"/>
  <c r="L26"/>
  <c r="J26"/>
  <c r="H26"/>
  <c r="F26"/>
  <c r="D26"/>
  <c r="L25"/>
  <c r="J25"/>
  <c r="H25"/>
  <c r="F25"/>
  <c r="D25"/>
  <c r="L24"/>
  <c r="J24"/>
  <c r="H24"/>
  <c r="F24"/>
  <c r="D24"/>
  <c r="L23"/>
  <c r="J23"/>
  <c r="H23"/>
  <c r="F23"/>
  <c r="D23"/>
  <c r="L22"/>
  <c r="J22"/>
  <c r="H22"/>
  <c r="F22"/>
  <c r="D22"/>
  <c r="L21"/>
  <c r="J21"/>
  <c r="H21"/>
  <c r="F21"/>
  <c r="D21"/>
  <c r="L20"/>
  <c r="J20"/>
  <c r="H20"/>
  <c r="F20"/>
  <c r="D20"/>
  <c r="L19"/>
  <c r="J19"/>
  <c r="H19"/>
  <c r="F19"/>
  <c r="D19"/>
  <c r="B18"/>
  <c r="L17"/>
  <c r="J17"/>
  <c r="H17"/>
  <c r="F17"/>
  <c r="D17"/>
  <c r="L16"/>
  <c r="J16"/>
  <c r="H16"/>
  <c r="F16"/>
  <c r="D16"/>
  <c r="L15"/>
  <c r="J15"/>
  <c r="H15"/>
  <c r="F15"/>
  <c r="D15"/>
  <c r="L14"/>
  <c r="J14"/>
  <c r="H14"/>
  <c r="F14"/>
  <c r="D14"/>
  <c r="L13"/>
  <c r="J13"/>
  <c r="H13"/>
  <c r="F13"/>
  <c r="D13"/>
  <c r="L12"/>
  <c r="J12"/>
  <c r="H12"/>
  <c r="F12"/>
  <c r="D12"/>
  <c r="L11"/>
  <c r="J11"/>
  <c r="H11"/>
  <c r="F11"/>
  <c r="D11"/>
  <c r="L10"/>
  <c r="J10"/>
  <c r="H10"/>
  <c r="F10"/>
  <c r="D10"/>
  <c r="L9"/>
  <c r="J9"/>
  <c r="H9"/>
  <c r="F9"/>
  <c r="D9"/>
  <c r="L8"/>
  <c r="J8"/>
  <c r="H8"/>
  <c r="F8"/>
  <c r="D8"/>
  <c r="L7"/>
  <c r="J7"/>
  <c r="H7"/>
  <c r="F7"/>
  <c r="D7"/>
  <c r="F58" i="55"/>
  <c r="E58"/>
  <c r="D58"/>
  <c r="C58"/>
  <c r="F57"/>
  <c r="E57"/>
  <c r="D57"/>
  <c r="C57"/>
  <c r="F56"/>
  <c r="E56"/>
  <c r="D56"/>
  <c r="C56"/>
  <c r="F55"/>
  <c r="E55"/>
  <c r="D55"/>
  <c r="C55"/>
  <c r="F54"/>
  <c r="E54"/>
  <c r="D54"/>
  <c r="C54"/>
  <c r="F53"/>
  <c r="E53"/>
  <c r="D53"/>
  <c r="C53"/>
  <c r="F52"/>
  <c r="E52"/>
  <c r="D52"/>
  <c r="C52"/>
  <c r="F51"/>
  <c r="E51"/>
  <c r="D51"/>
  <c r="C51"/>
  <c r="F50"/>
  <c r="E50"/>
  <c r="D50"/>
  <c r="C50"/>
  <c r="F49"/>
  <c r="E49"/>
  <c r="D49"/>
  <c r="C49"/>
  <c r="F48"/>
  <c r="E48"/>
  <c r="D48"/>
  <c r="C48"/>
  <c r="F47"/>
  <c r="E47"/>
  <c r="D47"/>
  <c r="C47"/>
  <c r="F46"/>
  <c r="E46"/>
  <c r="D46"/>
  <c r="C46"/>
  <c r="F45"/>
  <c r="E45"/>
  <c r="D45"/>
  <c r="C45"/>
  <c r="F44"/>
  <c r="E44"/>
  <c r="D44"/>
  <c r="C44"/>
  <c r="F43"/>
  <c r="E43"/>
  <c r="D43"/>
  <c r="C43"/>
  <c r="F42"/>
  <c r="E42"/>
  <c r="D42"/>
  <c r="C42"/>
  <c r="F41"/>
  <c r="E41"/>
  <c r="D41"/>
  <c r="C41"/>
  <c r="F40"/>
  <c r="E40"/>
  <c r="D40"/>
  <c r="C40"/>
  <c r="F39"/>
  <c r="E39"/>
  <c r="D39"/>
  <c r="C39"/>
  <c r="F38"/>
  <c r="E38"/>
  <c r="D38"/>
  <c r="C38"/>
  <c r="F37"/>
  <c r="E37"/>
  <c r="D37"/>
  <c r="C37"/>
  <c r="F36"/>
  <c r="E36"/>
  <c r="D36"/>
  <c r="C36"/>
  <c r="F35"/>
  <c r="E35"/>
  <c r="D35"/>
  <c r="C35"/>
  <c r="F34"/>
  <c r="E34"/>
  <c r="D34"/>
  <c r="C34"/>
  <c r="F33"/>
  <c r="E33"/>
  <c r="D33"/>
  <c r="C33"/>
  <c r="F32"/>
  <c r="E32"/>
  <c r="D32"/>
  <c r="C32"/>
  <c r="F31"/>
  <c r="E31"/>
  <c r="D31"/>
  <c r="C31"/>
  <c r="F30"/>
  <c r="E30"/>
  <c r="D30"/>
  <c r="C30"/>
  <c r="F29"/>
  <c r="E29"/>
  <c r="D29"/>
  <c r="C29"/>
  <c r="F28"/>
  <c r="E28"/>
  <c r="D28"/>
  <c r="C28"/>
  <c r="F27"/>
  <c r="E27"/>
  <c r="D27"/>
  <c r="C27"/>
  <c r="F26"/>
  <c r="E26"/>
  <c r="D26"/>
  <c r="C26"/>
  <c r="F25"/>
  <c r="E25"/>
  <c r="D25"/>
  <c r="C25"/>
  <c r="F24"/>
  <c r="E24"/>
  <c r="D24"/>
  <c r="C24"/>
  <c r="F23"/>
  <c r="E23"/>
  <c r="D23"/>
  <c r="C23"/>
  <c r="F22"/>
  <c r="E22"/>
  <c r="D22"/>
  <c r="C22"/>
  <c r="F21"/>
  <c r="E21"/>
  <c r="D21"/>
  <c r="C21"/>
  <c r="F20"/>
  <c r="E20"/>
  <c r="D20"/>
  <c r="C20"/>
  <c r="B19"/>
  <c r="F18"/>
  <c r="E18"/>
  <c r="D18"/>
  <c r="C18"/>
  <c r="F17"/>
  <c r="E17"/>
  <c r="D17"/>
  <c r="C17"/>
  <c r="F16"/>
  <c r="E16"/>
  <c r="D16"/>
  <c r="C16"/>
  <c r="F15"/>
  <c r="E15"/>
  <c r="D15"/>
  <c r="C15"/>
  <c r="F14"/>
  <c r="E14"/>
  <c r="D14"/>
  <c r="C14"/>
  <c r="F13"/>
  <c r="E13"/>
  <c r="D13"/>
  <c r="C13"/>
  <c r="F12"/>
  <c r="E12"/>
  <c r="D12"/>
  <c r="C12"/>
  <c r="F11"/>
  <c r="E11"/>
  <c r="D11"/>
  <c r="C11"/>
  <c r="F10"/>
  <c r="E10"/>
  <c r="D10"/>
  <c r="C10"/>
  <c r="F9"/>
  <c r="E9"/>
  <c r="D9"/>
  <c r="C9"/>
  <c r="F8"/>
  <c r="E8"/>
  <c r="D8"/>
  <c r="C8"/>
  <c r="J58" i="54"/>
  <c r="H58"/>
  <c r="F58"/>
  <c r="D58"/>
  <c r="J57"/>
  <c r="H57"/>
  <c r="F57"/>
  <c r="D57"/>
  <c r="J56"/>
  <c r="H56"/>
  <c r="F56"/>
  <c r="D56"/>
  <c r="J55"/>
  <c r="H55"/>
  <c r="F55"/>
  <c r="D55"/>
  <c r="J54"/>
  <c r="H54"/>
  <c r="F54"/>
  <c r="D54"/>
  <c r="J53"/>
  <c r="H53"/>
  <c r="F53"/>
  <c r="D53"/>
  <c r="J52"/>
  <c r="H52"/>
  <c r="F52"/>
  <c r="D52"/>
  <c r="J51"/>
  <c r="H51"/>
  <c r="F51"/>
  <c r="D51"/>
  <c r="J50"/>
  <c r="H50"/>
  <c r="F50"/>
  <c r="D50"/>
  <c r="J49"/>
  <c r="H49"/>
  <c r="F49"/>
  <c r="D49"/>
  <c r="J48"/>
  <c r="H48"/>
  <c r="F48"/>
  <c r="D48"/>
  <c r="J47"/>
  <c r="H47"/>
  <c r="F47"/>
  <c r="D47"/>
  <c r="J46"/>
  <c r="H46"/>
  <c r="F46"/>
  <c r="D46"/>
  <c r="J45"/>
  <c r="H45"/>
  <c r="F45"/>
  <c r="D45"/>
  <c r="J44"/>
  <c r="H44"/>
  <c r="F44"/>
  <c r="D44"/>
  <c r="J43"/>
  <c r="H43"/>
  <c r="F43"/>
  <c r="D43"/>
  <c r="J42"/>
  <c r="H42"/>
  <c r="F42"/>
  <c r="D42"/>
  <c r="J41"/>
  <c r="H41"/>
  <c r="F41"/>
  <c r="D41"/>
  <c r="J40"/>
  <c r="H40"/>
  <c r="F40"/>
  <c r="D40"/>
  <c r="J39"/>
  <c r="H39"/>
  <c r="F39"/>
  <c r="D39"/>
  <c r="J38"/>
  <c r="H38"/>
  <c r="F38"/>
  <c r="D38"/>
  <c r="J37"/>
  <c r="H37"/>
  <c r="F37"/>
  <c r="D37"/>
  <c r="J36"/>
  <c r="H36"/>
  <c r="F36"/>
  <c r="D36"/>
  <c r="J35"/>
  <c r="H35"/>
  <c r="F35"/>
  <c r="D35"/>
  <c r="J34"/>
  <c r="H34"/>
  <c r="F34"/>
  <c r="D34"/>
  <c r="J33"/>
  <c r="H33"/>
  <c r="F33"/>
  <c r="D33"/>
  <c r="J32"/>
  <c r="H32"/>
  <c r="F32"/>
  <c r="D32"/>
  <c r="J31"/>
  <c r="H31"/>
  <c r="F31"/>
  <c r="D31"/>
  <c r="J30"/>
  <c r="H30"/>
  <c r="F30"/>
  <c r="D30"/>
  <c r="J29"/>
  <c r="H29"/>
  <c r="F29"/>
  <c r="D29"/>
  <c r="J28"/>
  <c r="H28"/>
  <c r="F28"/>
  <c r="D28"/>
  <c r="J27"/>
  <c r="H27"/>
  <c r="F27"/>
  <c r="D27"/>
  <c r="J26"/>
  <c r="H26"/>
  <c r="F26"/>
  <c r="D26"/>
  <c r="J25"/>
  <c r="H25"/>
  <c r="F25"/>
  <c r="D25"/>
  <c r="J24"/>
  <c r="H24"/>
  <c r="F24"/>
  <c r="D24"/>
  <c r="J23"/>
  <c r="H23"/>
  <c r="F23"/>
  <c r="D23"/>
  <c r="J22"/>
  <c r="H22"/>
  <c r="F22"/>
  <c r="D22"/>
  <c r="J21"/>
  <c r="H21"/>
  <c r="F21"/>
  <c r="D21"/>
  <c r="J20"/>
  <c r="H20"/>
  <c r="F20"/>
  <c r="D20"/>
  <c r="J19"/>
  <c r="H19"/>
  <c r="F19"/>
  <c r="D19"/>
  <c r="B19"/>
  <c r="J18"/>
  <c r="H18"/>
  <c r="F18"/>
  <c r="D18"/>
  <c r="J17"/>
  <c r="H17"/>
  <c r="F17"/>
  <c r="D17"/>
  <c r="J16"/>
  <c r="H16"/>
  <c r="F16"/>
  <c r="D16"/>
  <c r="J15"/>
  <c r="H15"/>
  <c r="F15"/>
  <c r="D15"/>
  <c r="J14"/>
  <c r="H14"/>
  <c r="F14"/>
  <c r="D14"/>
  <c r="J13"/>
  <c r="H13"/>
  <c r="F13"/>
  <c r="D13"/>
  <c r="J12"/>
  <c r="H12"/>
  <c r="F12"/>
  <c r="D12"/>
  <c r="J11"/>
  <c r="H11"/>
  <c r="F11"/>
  <c r="D11"/>
  <c r="J10"/>
  <c r="H10"/>
  <c r="F10"/>
  <c r="D10"/>
  <c r="J9"/>
  <c r="H9"/>
  <c r="F9"/>
  <c r="D9"/>
  <c r="J8"/>
  <c r="H8"/>
  <c r="F8"/>
  <c r="D8"/>
  <c r="D68" i="52"/>
  <c r="D67"/>
  <c r="D66"/>
  <c r="D65"/>
  <c r="D64"/>
  <c r="D63"/>
  <c r="D62"/>
  <c r="D61"/>
  <c r="D60"/>
  <c r="D59"/>
  <c r="D58"/>
  <c r="F57"/>
  <c r="E57"/>
  <c r="E56"/>
  <c r="E55"/>
  <c r="D55"/>
  <c r="E54"/>
  <c r="D54"/>
  <c r="E53"/>
  <c r="D53"/>
  <c r="E52"/>
  <c r="D52"/>
  <c r="E51"/>
  <c r="D51"/>
  <c r="E50"/>
  <c r="D50"/>
  <c r="E49"/>
  <c r="D49"/>
  <c r="E48"/>
  <c r="D48"/>
  <c r="E47"/>
  <c r="D47"/>
  <c r="E46"/>
  <c r="D46"/>
  <c r="E45"/>
  <c r="D45"/>
  <c r="F44"/>
  <c r="E44"/>
  <c r="F43"/>
  <c r="E43"/>
  <c r="F42"/>
  <c r="E42"/>
  <c r="D42"/>
  <c r="F41"/>
  <c r="E41"/>
  <c r="D41"/>
  <c r="F40"/>
  <c r="E40"/>
  <c r="D40"/>
  <c r="F39"/>
  <c r="E39"/>
  <c r="D39"/>
  <c r="F38"/>
  <c r="E38"/>
  <c r="D38"/>
  <c r="F37"/>
  <c r="E37"/>
  <c r="D37"/>
  <c r="F36"/>
  <c r="E36"/>
  <c r="D36"/>
  <c r="F35"/>
  <c r="E35"/>
  <c r="D35"/>
  <c r="F34"/>
  <c r="E34"/>
  <c r="D34"/>
  <c r="F33"/>
  <c r="E33"/>
  <c r="D33"/>
  <c r="F32"/>
  <c r="E32"/>
  <c r="D32"/>
  <c r="F31"/>
  <c r="E31"/>
  <c r="F30"/>
  <c r="E30"/>
  <c r="F29"/>
  <c r="E29"/>
  <c r="D29"/>
  <c r="F28"/>
  <c r="E28"/>
  <c r="D28"/>
  <c r="F27"/>
  <c r="E27"/>
  <c r="D27"/>
  <c r="F26"/>
  <c r="E26"/>
  <c r="D26"/>
  <c r="F25"/>
  <c r="E25"/>
  <c r="D25"/>
  <c r="F24"/>
  <c r="E24"/>
  <c r="D24"/>
  <c r="F23"/>
  <c r="E23"/>
  <c r="D23"/>
  <c r="F22"/>
  <c r="E22"/>
  <c r="D22"/>
  <c r="F21"/>
  <c r="E21"/>
  <c r="D21"/>
  <c r="F20"/>
  <c r="E20"/>
  <c r="D20"/>
  <c r="F19"/>
  <c r="E19"/>
  <c r="D19"/>
  <c r="B18"/>
  <c r="F17"/>
  <c r="E17"/>
  <c r="F16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  <c r="F8"/>
  <c r="E8"/>
  <c r="D8"/>
  <c r="F7"/>
  <c r="E7"/>
  <c r="D7"/>
  <c r="E16" i="50"/>
  <c r="E14"/>
  <c r="E13"/>
  <c r="E12"/>
  <c r="E11"/>
  <c r="E10"/>
  <c r="E8"/>
  <c r="D6"/>
  <c r="C6"/>
  <c r="E14" i="48"/>
  <c r="E13"/>
  <c r="E12"/>
  <c r="E10"/>
  <c r="E9"/>
  <c r="E8"/>
  <c r="D6"/>
  <c r="C6"/>
  <c r="E9" i="47"/>
  <c r="E8"/>
  <c r="E7"/>
  <c r="D6"/>
  <c r="C6"/>
  <c r="G57" i="46"/>
  <c r="F57"/>
  <c r="E57"/>
  <c r="D57"/>
  <c r="C57"/>
  <c r="G56"/>
  <c r="F56"/>
  <c r="E56"/>
  <c r="D56"/>
  <c r="C56"/>
  <c r="G55"/>
  <c r="F55"/>
  <c r="E55"/>
  <c r="D55"/>
  <c r="C55"/>
  <c r="G54"/>
  <c r="F54"/>
  <c r="E54"/>
  <c r="D54"/>
  <c r="C54"/>
  <c r="G53"/>
  <c r="F53"/>
  <c r="E53"/>
  <c r="D53"/>
  <c r="C53"/>
  <c r="G52"/>
  <c r="F52"/>
  <c r="E52"/>
  <c r="D52"/>
  <c r="C52"/>
  <c r="G51"/>
  <c r="F51"/>
  <c r="E51"/>
  <c r="D51"/>
  <c r="C51"/>
  <c r="G50"/>
  <c r="F50"/>
  <c r="E50"/>
  <c r="D50"/>
  <c r="C50"/>
  <c r="G49"/>
  <c r="F49"/>
  <c r="E49"/>
  <c r="D49"/>
  <c r="C49"/>
  <c r="G48"/>
  <c r="F48"/>
  <c r="E48"/>
  <c r="D48"/>
  <c r="C48"/>
  <c r="G47"/>
  <c r="F47"/>
  <c r="E47"/>
  <c r="D47"/>
  <c r="C47"/>
  <c r="G46"/>
  <c r="F46"/>
  <c r="E46"/>
  <c r="D46"/>
  <c r="C46"/>
  <c r="G45"/>
  <c r="F45"/>
  <c r="E45"/>
  <c r="D45"/>
  <c r="C45"/>
  <c r="G44"/>
  <c r="F44"/>
  <c r="E44"/>
  <c r="D44"/>
  <c r="C44"/>
  <c r="G43"/>
  <c r="F43"/>
  <c r="E43"/>
  <c r="D43"/>
  <c r="C43"/>
  <c r="G42"/>
  <c r="F42"/>
  <c r="E42"/>
  <c r="D42"/>
  <c r="C42"/>
  <c r="G41"/>
  <c r="F41"/>
  <c r="E41"/>
  <c r="D41"/>
  <c r="C41"/>
  <c r="G40"/>
  <c r="F40"/>
  <c r="E40"/>
  <c r="D40"/>
  <c r="C40"/>
  <c r="G39"/>
  <c r="F39"/>
  <c r="E39"/>
  <c r="D39"/>
  <c r="C39"/>
  <c r="G38"/>
  <c r="F38"/>
  <c r="E38"/>
  <c r="D38"/>
  <c r="C38"/>
  <c r="G37"/>
  <c r="F37"/>
  <c r="E37"/>
  <c r="D37"/>
  <c r="C37"/>
  <c r="G36"/>
  <c r="F36"/>
  <c r="E36"/>
  <c r="D36"/>
  <c r="C36"/>
  <c r="G35"/>
  <c r="F35"/>
  <c r="E35"/>
  <c r="D35"/>
  <c r="C35"/>
  <c r="G34"/>
  <c r="F34"/>
  <c r="E34"/>
  <c r="D34"/>
  <c r="C34"/>
  <c r="G33"/>
  <c r="F33"/>
  <c r="E33"/>
  <c r="D33"/>
  <c r="C33"/>
  <c r="G32"/>
  <c r="F32"/>
  <c r="E32"/>
  <c r="D32"/>
  <c r="C32"/>
  <c r="G31"/>
  <c r="F31"/>
  <c r="E31"/>
  <c r="D31"/>
  <c r="C31"/>
  <c r="G30"/>
  <c r="F30"/>
  <c r="E30"/>
  <c r="D30"/>
  <c r="C30"/>
  <c r="G29"/>
  <c r="F29"/>
  <c r="E29"/>
  <c r="D29"/>
  <c r="C29"/>
  <c r="G28"/>
  <c r="F28"/>
  <c r="E28"/>
  <c r="D28"/>
  <c r="C28"/>
  <c r="G27"/>
  <c r="F27"/>
  <c r="E27"/>
  <c r="D27"/>
  <c r="C27"/>
  <c r="G26"/>
  <c r="F26"/>
  <c r="E26"/>
  <c r="D26"/>
  <c r="C26"/>
  <c r="G25"/>
  <c r="F25"/>
  <c r="E25"/>
  <c r="D25"/>
  <c r="C25"/>
  <c r="G24"/>
  <c r="F24"/>
  <c r="E24"/>
  <c r="D24"/>
  <c r="C24"/>
  <c r="G23"/>
  <c r="F23"/>
  <c r="E23"/>
  <c r="D23"/>
  <c r="C23"/>
  <c r="G22"/>
  <c r="F22"/>
  <c r="E22"/>
  <c r="D22"/>
  <c r="C22"/>
  <c r="G21"/>
  <c r="F21"/>
  <c r="E21"/>
  <c r="D21"/>
  <c r="C21"/>
  <c r="G20"/>
  <c r="F20"/>
  <c r="E20"/>
  <c r="D20"/>
  <c r="C20"/>
  <c r="G19"/>
  <c r="F19"/>
  <c r="E19"/>
  <c r="D19"/>
  <c r="C19"/>
  <c r="B18"/>
  <c r="G17"/>
  <c r="F17"/>
  <c r="E17"/>
  <c r="D17"/>
  <c r="C17"/>
  <c r="G16"/>
  <c r="F16"/>
  <c r="E16"/>
  <c r="D16"/>
  <c r="C16"/>
  <c r="G15"/>
  <c r="F15"/>
  <c r="E15"/>
  <c r="D15"/>
  <c r="C15"/>
  <c r="G14"/>
  <c r="F14"/>
  <c r="E14"/>
  <c r="D14"/>
  <c r="C14"/>
  <c r="G13"/>
  <c r="F13"/>
  <c r="E13"/>
  <c r="D13"/>
  <c r="C13"/>
  <c r="G12"/>
  <c r="F12"/>
  <c r="E12"/>
  <c r="D12"/>
  <c r="C12"/>
  <c r="G11"/>
  <c r="F11"/>
  <c r="E11"/>
  <c r="D11"/>
  <c r="C11"/>
  <c r="G10"/>
  <c r="F10"/>
  <c r="E10"/>
  <c r="D10"/>
  <c r="C10"/>
  <c r="G9"/>
  <c r="F9"/>
  <c r="E9"/>
  <c r="D9"/>
  <c r="C9"/>
  <c r="G8"/>
  <c r="F8"/>
  <c r="E8"/>
  <c r="D8"/>
  <c r="C8"/>
  <c r="G7"/>
  <c r="F7"/>
  <c r="E7"/>
  <c r="D7"/>
  <c r="C7"/>
  <c r="L57" i="45"/>
  <c r="J57"/>
  <c r="H57"/>
  <c r="F57"/>
  <c r="D57"/>
  <c r="L56"/>
  <c r="J56"/>
  <c r="H56"/>
  <c r="F56"/>
  <c r="D56"/>
  <c r="L55"/>
  <c r="J55"/>
  <c r="H55"/>
  <c r="F55"/>
  <c r="D55"/>
  <c r="L54"/>
  <c r="J54"/>
  <c r="H54"/>
  <c r="F54"/>
  <c r="D54"/>
  <c r="L53"/>
  <c r="J53"/>
  <c r="H53"/>
  <c r="F53"/>
  <c r="D53"/>
  <c r="L52"/>
  <c r="J52"/>
  <c r="H52"/>
  <c r="F52"/>
  <c r="D52"/>
  <c r="L51"/>
  <c r="J51"/>
  <c r="H51"/>
  <c r="F51"/>
  <c r="D51"/>
  <c r="L50"/>
  <c r="J50"/>
  <c r="H50"/>
  <c r="F50"/>
  <c r="D50"/>
  <c r="L49"/>
  <c r="J49"/>
  <c r="H49"/>
  <c r="F49"/>
  <c r="D49"/>
  <c r="L48"/>
  <c r="J48"/>
  <c r="H48"/>
  <c r="F48"/>
  <c r="D48"/>
  <c r="L47"/>
  <c r="J47"/>
  <c r="H47"/>
  <c r="F47"/>
  <c r="D47"/>
  <c r="L46"/>
  <c r="J46"/>
  <c r="H46"/>
  <c r="F46"/>
  <c r="D46"/>
  <c r="L45"/>
  <c r="J45"/>
  <c r="H45"/>
  <c r="F45"/>
  <c r="D45"/>
  <c r="L44"/>
  <c r="J44"/>
  <c r="H44"/>
  <c r="F44"/>
  <c r="D44"/>
  <c r="L43"/>
  <c r="J43"/>
  <c r="H43"/>
  <c r="F43"/>
  <c r="D43"/>
  <c r="L42"/>
  <c r="J42"/>
  <c r="H42"/>
  <c r="F42"/>
  <c r="D42"/>
  <c r="L41"/>
  <c r="J41"/>
  <c r="H41"/>
  <c r="F41"/>
  <c r="D41"/>
  <c r="L40"/>
  <c r="J40"/>
  <c r="H40"/>
  <c r="F40"/>
  <c r="D40"/>
  <c r="L39"/>
  <c r="J39"/>
  <c r="H39"/>
  <c r="F39"/>
  <c r="D39"/>
  <c r="L38"/>
  <c r="J38"/>
  <c r="H38"/>
  <c r="F38"/>
  <c r="D38"/>
  <c r="L37"/>
  <c r="J37"/>
  <c r="H37"/>
  <c r="F37"/>
  <c r="D37"/>
  <c r="L36"/>
  <c r="J36"/>
  <c r="H36"/>
  <c r="F36"/>
  <c r="D36"/>
  <c r="L35"/>
  <c r="J35"/>
  <c r="H35"/>
  <c r="F35"/>
  <c r="D35"/>
  <c r="L34"/>
  <c r="J34"/>
  <c r="H34"/>
  <c r="F34"/>
  <c r="D34"/>
  <c r="L33"/>
  <c r="J33"/>
  <c r="H33"/>
  <c r="F33"/>
  <c r="D33"/>
  <c r="L32"/>
  <c r="J32"/>
  <c r="H32"/>
  <c r="F32"/>
  <c r="D32"/>
  <c r="L31"/>
  <c r="J31"/>
  <c r="H31"/>
  <c r="F31"/>
  <c r="D31"/>
  <c r="L30"/>
  <c r="J30"/>
  <c r="H30"/>
  <c r="F30"/>
  <c r="D30"/>
  <c r="L29"/>
  <c r="J29"/>
  <c r="H29"/>
  <c r="F29"/>
  <c r="D29"/>
  <c r="L28"/>
  <c r="J28"/>
  <c r="H28"/>
  <c r="F28"/>
  <c r="D28"/>
  <c r="L27"/>
  <c r="J27"/>
  <c r="H27"/>
  <c r="F27"/>
  <c r="D27"/>
  <c r="L26"/>
  <c r="J26"/>
  <c r="H26"/>
  <c r="F26"/>
  <c r="D26"/>
  <c r="L25"/>
  <c r="J25"/>
  <c r="H25"/>
  <c r="F25"/>
  <c r="D25"/>
  <c r="L24"/>
  <c r="J24"/>
  <c r="H24"/>
  <c r="F24"/>
  <c r="D24"/>
  <c r="L23"/>
  <c r="J23"/>
  <c r="H23"/>
  <c r="F23"/>
  <c r="D23"/>
  <c r="L22"/>
  <c r="J22"/>
  <c r="H22"/>
  <c r="F22"/>
  <c r="D22"/>
  <c r="L21"/>
  <c r="J21"/>
  <c r="H21"/>
  <c r="F21"/>
  <c r="D21"/>
  <c r="L20"/>
  <c r="J20"/>
  <c r="H20"/>
  <c r="F20"/>
  <c r="D20"/>
  <c r="L19"/>
  <c r="J19"/>
  <c r="H19"/>
  <c r="F19"/>
  <c r="D19"/>
  <c r="B18"/>
  <c r="L17"/>
  <c r="J17"/>
  <c r="H17"/>
  <c r="F17"/>
  <c r="D17"/>
  <c r="L16"/>
  <c r="J16"/>
  <c r="H16"/>
  <c r="F16"/>
  <c r="D16"/>
  <c r="L15"/>
  <c r="J15"/>
  <c r="H15"/>
  <c r="F15"/>
  <c r="D15"/>
  <c r="L14"/>
  <c r="J14"/>
  <c r="H14"/>
  <c r="F14"/>
  <c r="D14"/>
  <c r="L13"/>
  <c r="J13"/>
  <c r="H13"/>
  <c r="F13"/>
  <c r="D13"/>
  <c r="L12"/>
  <c r="J12"/>
  <c r="H12"/>
  <c r="F12"/>
  <c r="D12"/>
  <c r="L11"/>
  <c r="J11"/>
  <c r="H11"/>
  <c r="F11"/>
  <c r="D11"/>
  <c r="L10"/>
  <c r="J10"/>
  <c r="H10"/>
  <c r="F10"/>
  <c r="D10"/>
  <c r="L9"/>
  <c r="J9"/>
  <c r="H9"/>
  <c r="F9"/>
  <c r="D9"/>
  <c r="L8"/>
  <c r="J8"/>
  <c r="H8"/>
  <c r="F8"/>
  <c r="D8"/>
  <c r="L7"/>
  <c r="J7"/>
  <c r="H7"/>
  <c r="F7"/>
  <c r="D7"/>
  <c r="F58" i="44"/>
  <c r="E58"/>
  <c r="D58"/>
  <c r="C58"/>
  <c r="F57"/>
  <c r="E57"/>
  <c r="D57"/>
  <c r="C57"/>
  <c r="F56"/>
  <c r="E56"/>
  <c r="D56"/>
  <c r="C56"/>
  <c r="F55"/>
  <c r="E55"/>
  <c r="D55"/>
  <c r="C55"/>
  <c r="F54"/>
  <c r="E54"/>
  <c r="D54"/>
  <c r="C54"/>
  <c r="F53"/>
  <c r="E53"/>
  <c r="D53"/>
  <c r="C53"/>
  <c r="F52"/>
  <c r="E52"/>
  <c r="D52"/>
  <c r="C52"/>
  <c r="F51"/>
  <c r="E51"/>
  <c r="D51"/>
  <c r="C51"/>
  <c r="F50"/>
  <c r="E50"/>
  <c r="D50"/>
  <c r="C50"/>
  <c r="F49"/>
  <c r="E49"/>
  <c r="D49"/>
  <c r="C49"/>
  <c r="F48"/>
  <c r="E48"/>
  <c r="D48"/>
  <c r="C48"/>
  <c r="F47"/>
  <c r="E47"/>
  <c r="D47"/>
  <c r="C47"/>
  <c r="F46"/>
  <c r="E46"/>
  <c r="D46"/>
  <c r="C46"/>
  <c r="F45"/>
  <c r="E45"/>
  <c r="D45"/>
  <c r="C45"/>
  <c r="F44"/>
  <c r="E44"/>
  <c r="D44"/>
  <c r="C44"/>
  <c r="F43"/>
  <c r="E43"/>
  <c r="D43"/>
  <c r="C43"/>
  <c r="F42"/>
  <c r="E42"/>
  <c r="D42"/>
  <c r="C42"/>
  <c r="F41"/>
  <c r="E41"/>
  <c r="D41"/>
  <c r="C41"/>
  <c r="F40"/>
  <c r="E40"/>
  <c r="D40"/>
  <c r="C40"/>
  <c r="F39"/>
  <c r="E39"/>
  <c r="D39"/>
  <c r="C39"/>
  <c r="F38"/>
  <c r="E38"/>
  <c r="D38"/>
  <c r="C38"/>
  <c r="F37"/>
  <c r="E37"/>
  <c r="D37"/>
  <c r="C37"/>
  <c r="F36"/>
  <c r="E36"/>
  <c r="D36"/>
  <c r="C36"/>
  <c r="F35"/>
  <c r="E35"/>
  <c r="D35"/>
  <c r="C35"/>
  <c r="F34"/>
  <c r="E34"/>
  <c r="D34"/>
  <c r="C34"/>
  <c r="F33"/>
  <c r="E33"/>
  <c r="D33"/>
  <c r="C33"/>
  <c r="F32"/>
  <c r="E32"/>
  <c r="D32"/>
  <c r="C32"/>
  <c r="F31"/>
  <c r="E31"/>
  <c r="D31"/>
  <c r="C31"/>
  <c r="F30"/>
  <c r="E30"/>
  <c r="D30"/>
  <c r="C30"/>
  <c r="F29"/>
  <c r="E29"/>
  <c r="D29"/>
  <c r="C29"/>
  <c r="F28"/>
  <c r="E28"/>
  <c r="D28"/>
  <c r="C28"/>
  <c r="F27"/>
  <c r="E27"/>
  <c r="D27"/>
  <c r="C27"/>
  <c r="F26"/>
  <c r="E26"/>
  <c r="D26"/>
  <c r="C26"/>
  <c r="F25"/>
  <c r="E25"/>
  <c r="D25"/>
  <c r="C25"/>
  <c r="F24"/>
  <c r="E24"/>
  <c r="D24"/>
  <c r="C24"/>
  <c r="F23"/>
  <c r="E23"/>
  <c r="D23"/>
  <c r="C23"/>
  <c r="F22"/>
  <c r="E22"/>
  <c r="D22"/>
  <c r="C22"/>
  <c r="F21"/>
  <c r="E21"/>
  <c r="D21"/>
  <c r="C21"/>
  <c r="F20"/>
  <c r="E20"/>
  <c r="D20"/>
  <c r="C20"/>
  <c r="B19"/>
  <c r="F18"/>
  <c r="E18"/>
  <c r="D18"/>
  <c r="C18"/>
  <c r="F17"/>
  <c r="E17"/>
  <c r="D17"/>
  <c r="C17"/>
  <c r="F16"/>
  <c r="E16"/>
  <c r="D16"/>
  <c r="C16"/>
  <c r="F15"/>
  <c r="E15"/>
  <c r="D15"/>
  <c r="C15"/>
  <c r="F14"/>
  <c r="E14"/>
  <c r="D14"/>
  <c r="C14"/>
  <c r="F13"/>
  <c r="E13"/>
  <c r="D13"/>
  <c r="C13"/>
  <c r="F12"/>
  <c r="E12"/>
  <c r="D12"/>
  <c r="C12"/>
  <c r="F11"/>
  <c r="E11"/>
  <c r="D11"/>
  <c r="C11"/>
  <c r="F10"/>
  <c r="E10"/>
  <c r="D10"/>
  <c r="C10"/>
  <c r="F9"/>
  <c r="E9"/>
  <c r="D9"/>
  <c r="C9"/>
  <c r="F8"/>
  <c r="E8"/>
  <c r="D8"/>
  <c r="C8"/>
  <c r="J58" i="43"/>
  <c r="H58"/>
  <c r="F58"/>
  <c r="D58"/>
  <c r="J57"/>
  <c r="H57"/>
  <c r="F57"/>
  <c r="D57"/>
  <c r="J56"/>
  <c r="H56"/>
  <c r="F56"/>
  <c r="D56"/>
  <c r="J55"/>
  <c r="H55"/>
  <c r="F55"/>
  <c r="D55"/>
  <c r="J54"/>
  <c r="H54"/>
  <c r="F54"/>
  <c r="D54"/>
  <c r="J53"/>
  <c r="H53"/>
  <c r="F53"/>
  <c r="D53"/>
  <c r="J52"/>
  <c r="H52"/>
  <c r="F52"/>
  <c r="D52"/>
  <c r="J51"/>
  <c r="H51"/>
  <c r="F51"/>
  <c r="D51"/>
  <c r="J50"/>
  <c r="H50"/>
  <c r="F50"/>
  <c r="D50"/>
  <c r="J49"/>
  <c r="H49"/>
  <c r="F49"/>
  <c r="D49"/>
  <c r="J48"/>
  <c r="H48"/>
  <c r="F48"/>
  <c r="D48"/>
  <c r="J47"/>
  <c r="H47"/>
  <c r="F47"/>
  <c r="D47"/>
  <c r="J46"/>
  <c r="H46"/>
  <c r="F46"/>
  <c r="D46"/>
  <c r="J45"/>
  <c r="H45"/>
  <c r="F45"/>
  <c r="D45"/>
  <c r="J44"/>
  <c r="H44"/>
  <c r="F44"/>
  <c r="D44"/>
  <c r="J43"/>
  <c r="H43"/>
  <c r="F43"/>
  <c r="D43"/>
  <c r="J42"/>
  <c r="H42"/>
  <c r="F42"/>
  <c r="D42"/>
  <c r="J41"/>
  <c r="H41"/>
  <c r="F41"/>
  <c r="D41"/>
  <c r="J40"/>
  <c r="H40"/>
  <c r="F40"/>
  <c r="D40"/>
  <c r="J39"/>
  <c r="H39"/>
  <c r="F39"/>
  <c r="D39"/>
  <c r="J38"/>
  <c r="H38"/>
  <c r="F38"/>
  <c r="D38"/>
  <c r="J37"/>
  <c r="H37"/>
  <c r="F37"/>
  <c r="D37"/>
  <c r="J36"/>
  <c r="H36"/>
  <c r="F36"/>
  <c r="D36"/>
  <c r="J35"/>
  <c r="H35"/>
  <c r="F35"/>
  <c r="D35"/>
  <c r="J34"/>
  <c r="H34"/>
  <c r="F34"/>
  <c r="D34"/>
  <c r="J33"/>
  <c r="H33"/>
  <c r="F33"/>
  <c r="D33"/>
  <c r="J32"/>
  <c r="H32"/>
  <c r="F32"/>
  <c r="D32"/>
  <c r="J31"/>
  <c r="H31"/>
  <c r="F31"/>
  <c r="D31"/>
  <c r="J30"/>
  <c r="H30"/>
  <c r="F30"/>
  <c r="D30"/>
  <c r="J29"/>
  <c r="H29"/>
  <c r="F29"/>
  <c r="D29"/>
  <c r="J28"/>
  <c r="H28"/>
  <c r="F28"/>
  <c r="D28"/>
  <c r="J27"/>
  <c r="H27"/>
  <c r="F27"/>
  <c r="D27"/>
  <c r="J26"/>
  <c r="H26"/>
  <c r="F26"/>
  <c r="D26"/>
  <c r="J25"/>
  <c r="H25"/>
  <c r="F25"/>
  <c r="D25"/>
  <c r="J24"/>
  <c r="H24"/>
  <c r="F24"/>
  <c r="D24"/>
  <c r="J23"/>
  <c r="H23"/>
  <c r="F23"/>
  <c r="D23"/>
  <c r="J22"/>
  <c r="H22"/>
  <c r="F22"/>
  <c r="D22"/>
  <c r="J21"/>
  <c r="H21"/>
  <c r="F21"/>
  <c r="D21"/>
  <c r="J20"/>
  <c r="H20"/>
  <c r="F20"/>
  <c r="D20"/>
  <c r="J19"/>
  <c r="H19"/>
  <c r="F19"/>
  <c r="D19"/>
  <c r="B19"/>
  <c r="J18"/>
  <c r="H18"/>
  <c r="F18"/>
  <c r="D18"/>
  <c r="J17"/>
  <c r="H17"/>
  <c r="F17"/>
  <c r="D17"/>
  <c r="J16"/>
  <c r="H16"/>
  <c r="F16"/>
  <c r="D16"/>
  <c r="J15"/>
  <c r="H15"/>
  <c r="F15"/>
  <c r="D15"/>
  <c r="J14"/>
  <c r="H14"/>
  <c r="F14"/>
  <c r="D14"/>
  <c r="J13"/>
  <c r="H13"/>
  <c r="F13"/>
  <c r="D13"/>
  <c r="J12"/>
  <c r="H12"/>
  <c r="F12"/>
  <c r="D12"/>
  <c r="J11"/>
  <c r="H11"/>
  <c r="F11"/>
  <c r="D11"/>
  <c r="J10"/>
  <c r="H10"/>
  <c r="F10"/>
  <c r="D10"/>
  <c r="J9"/>
  <c r="H9"/>
  <c r="F9"/>
  <c r="D9"/>
  <c r="J8"/>
  <c r="H8"/>
  <c r="F8"/>
  <c r="D8"/>
  <c r="D68" i="41"/>
  <c r="D67"/>
  <c r="D66"/>
  <c r="D65"/>
  <c r="D64"/>
  <c r="D63"/>
  <c r="D62"/>
  <c r="D61"/>
  <c r="D60"/>
  <c r="D59"/>
  <c r="D58"/>
  <c r="F57"/>
  <c r="E57"/>
  <c r="E56"/>
  <c r="D56"/>
  <c r="E55"/>
  <c r="D55"/>
  <c r="E54"/>
  <c r="D54"/>
  <c r="E53"/>
  <c r="D53"/>
  <c r="E52"/>
  <c r="D52"/>
  <c r="E51"/>
  <c r="D51"/>
  <c r="E50"/>
  <c r="D50"/>
  <c r="E49"/>
  <c r="D49"/>
  <c r="E48"/>
  <c r="D48"/>
  <c r="E47"/>
  <c r="D47"/>
  <c r="E46"/>
  <c r="D46"/>
  <c r="E45"/>
  <c r="D45"/>
  <c r="F44"/>
  <c r="E44"/>
  <c r="F43"/>
  <c r="E43"/>
  <c r="D43"/>
  <c r="F42"/>
  <c r="E42"/>
  <c r="D42"/>
  <c r="F41"/>
  <c r="E41"/>
  <c r="D41"/>
  <c r="F40"/>
  <c r="E40"/>
  <c r="D40"/>
  <c r="F39"/>
  <c r="E39"/>
  <c r="D39"/>
  <c r="F38"/>
  <c r="E38"/>
  <c r="D38"/>
  <c r="F37"/>
  <c r="E37"/>
  <c r="D37"/>
  <c r="F36"/>
  <c r="E36"/>
  <c r="D36"/>
  <c r="F35"/>
  <c r="E35"/>
  <c r="D35"/>
  <c r="F34"/>
  <c r="E34"/>
  <c r="D34"/>
  <c r="F33"/>
  <c r="E33"/>
  <c r="D33"/>
  <c r="F32"/>
  <c r="E32"/>
  <c r="D32"/>
  <c r="F31"/>
  <c r="E31"/>
  <c r="F30"/>
  <c r="E30"/>
  <c r="D30"/>
  <c r="F29"/>
  <c r="E29"/>
  <c r="D29"/>
  <c r="F28"/>
  <c r="E28"/>
  <c r="D28"/>
  <c r="F27"/>
  <c r="E27"/>
  <c r="D27"/>
  <c r="F26"/>
  <c r="E26"/>
  <c r="D26"/>
  <c r="F25"/>
  <c r="E25"/>
  <c r="D25"/>
  <c r="F24"/>
  <c r="E24"/>
  <c r="D24"/>
  <c r="F23"/>
  <c r="E23"/>
  <c r="D23"/>
  <c r="F22"/>
  <c r="E22"/>
  <c r="D22"/>
  <c r="F21"/>
  <c r="E21"/>
  <c r="D21"/>
  <c r="F20"/>
  <c r="E20"/>
  <c r="D20"/>
  <c r="F19"/>
  <c r="E19"/>
  <c r="D19"/>
  <c r="B18"/>
  <c r="F17"/>
  <c r="E17"/>
  <c r="D17"/>
  <c r="F16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  <c r="F8"/>
  <c r="E8"/>
  <c r="D8"/>
  <c r="F7"/>
  <c r="E7"/>
  <c r="D7"/>
  <c r="F16" i="39"/>
  <c r="D16"/>
  <c r="G14"/>
  <c r="F14"/>
  <c r="D14"/>
  <c r="G13"/>
  <c r="F13"/>
  <c r="D13"/>
  <c r="G12"/>
  <c r="F12"/>
  <c r="D12"/>
  <c r="G11"/>
  <c r="F11"/>
  <c r="D11"/>
  <c r="G10"/>
  <c r="F10"/>
  <c r="D10"/>
  <c r="G8"/>
  <c r="F8"/>
  <c r="D8"/>
  <c r="E6"/>
  <c r="C6"/>
  <c r="G9" i="38"/>
  <c r="F9"/>
  <c r="D9"/>
  <c r="G8"/>
  <c r="F8"/>
  <c r="D8"/>
  <c r="G7"/>
  <c r="F7"/>
  <c r="D7"/>
  <c r="E6"/>
  <c r="C6"/>
  <c r="G57" i="37"/>
  <c r="F57"/>
  <c r="E57"/>
  <c r="D57"/>
  <c r="C57"/>
  <c r="G56"/>
  <c r="F56"/>
  <c r="E56"/>
  <c r="D56"/>
  <c r="C56"/>
  <c r="G55"/>
  <c r="F55"/>
  <c r="E55"/>
  <c r="D55"/>
  <c r="C55"/>
  <c r="G54"/>
  <c r="F54"/>
  <c r="E54"/>
  <c r="D54"/>
  <c r="C54"/>
  <c r="G53"/>
  <c r="F53"/>
  <c r="E53"/>
  <c r="D53"/>
  <c r="C53"/>
  <c r="G52"/>
  <c r="F52"/>
  <c r="E52"/>
  <c r="D52"/>
  <c r="C52"/>
  <c r="G51"/>
  <c r="F51"/>
  <c r="E51"/>
  <c r="D51"/>
  <c r="C51"/>
  <c r="G50"/>
  <c r="F50"/>
  <c r="E50"/>
  <c r="D50"/>
  <c r="C50"/>
  <c r="G49"/>
  <c r="F49"/>
  <c r="E49"/>
  <c r="D49"/>
  <c r="C49"/>
  <c r="G48"/>
  <c r="F48"/>
  <c r="E48"/>
  <c r="D48"/>
  <c r="C48"/>
  <c r="G47"/>
  <c r="F47"/>
  <c r="E47"/>
  <c r="D47"/>
  <c r="C47"/>
  <c r="G46"/>
  <c r="F46"/>
  <c r="E46"/>
  <c r="D46"/>
  <c r="C46"/>
  <c r="G45"/>
  <c r="F45"/>
  <c r="E45"/>
  <c r="D45"/>
  <c r="C45"/>
  <c r="G44"/>
  <c r="F44"/>
  <c r="E44"/>
  <c r="D44"/>
  <c r="C44"/>
  <c r="G43"/>
  <c r="F43"/>
  <c r="E43"/>
  <c r="D43"/>
  <c r="C43"/>
  <c r="G42"/>
  <c r="F42"/>
  <c r="E42"/>
  <c r="D42"/>
  <c r="C42"/>
  <c r="G41"/>
  <c r="F41"/>
  <c r="E41"/>
  <c r="D41"/>
  <c r="C41"/>
  <c r="G40"/>
  <c r="F40"/>
  <c r="E40"/>
  <c r="D40"/>
  <c r="C40"/>
  <c r="G39"/>
  <c r="F39"/>
  <c r="E39"/>
  <c r="D39"/>
  <c r="C39"/>
  <c r="G38"/>
  <c r="F38"/>
  <c r="E38"/>
  <c r="D38"/>
  <c r="C38"/>
  <c r="G37"/>
  <c r="F37"/>
  <c r="E37"/>
  <c r="D37"/>
  <c r="C37"/>
  <c r="G36"/>
  <c r="F36"/>
  <c r="E36"/>
  <c r="D36"/>
  <c r="C36"/>
  <c r="G35"/>
  <c r="F35"/>
  <c r="E35"/>
  <c r="D35"/>
  <c r="C35"/>
  <c r="G34"/>
  <c r="F34"/>
  <c r="E34"/>
  <c r="D34"/>
  <c r="C34"/>
  <c r="G33"/>
  <c r="F33"/>
  <c r="E33"/>
  <c r="D33"/>
  <c r="C33"/>
  <c r="G32"/>
  <c r="F32"/>
  <c r="E32"/>
  <c r="D32"/>
  <c r="C32"/>
  <c r="G31"/>
  <c r="F31"/>
  <c r="E31"/>
  <c r="D31"/>
  <c r="C31"/>
  <c r="G30"/>
  <c r="F30"/>
  <c r="E30"/>
  <c r="D30"/>
  <c r="C30"/>
  <c r="G29"/>
  <c r="F29"/>
  <c r="E29"/>
  <c r="D29"/>
  <c r="C29"/>
  <c r="G28"/>
  <c r="F28"/>
  <c r="E28"/>
  <c r="D28"/>
  <c r="C28"/>
  <c r="G27"/>
  <c r="F27"/>
  <c r="E27"/>
  <c r="D27"/>
  <c r="C27"/>
  <c r="G26"/>
  <c r="F26"/>
  <c r="E26"/>
  <c r="D26"/>
  <c r="C26"/>
  <c r="G25"/>
  <c r="F25"/>
  <c r="E25"/>
  <c r="D25"/>
  <c r="C25"/>
  <c r="G24"/>
  <c r="F24"/>
  <c r="E24"/>
  <c r="D24"/>
  <c r="C24"/>
  <c r="G23"/>
  <c r="F23"/>
  <c r="E23"/>
  <c r="D23"/>
  <c r="C23"/>
  <c r="G22"/>
  <c r="F22"/>
  <c r="E22"/>
  <c r="D22"/>
  <c r="C22"/>
  <c r="G21"/>
  <c r="F21"/>
  <c r="E21"/>
  <c r="D21"/>
  <c r="C21"/>
  <c r="G20"/>
  <c r="F20"/>
  <c r="E20"/>
  <c r="D20"/>
  <c r="C20"/>
  <c r="G19"/>
  <c r="F19"/>
  <c r="E19"/>
  <c r="D19"/>
  <c r="C19"/>
  <c r="B18"/>
  <c r="G17"/>
  <c r="F17"/>
  <c r="E17"/>
  <c r="D17"/>
  <c r="C17"/>
  <c r="G16"/>
  <c r="F16"/>
  <c r="E16"/>
  <c r="D16"/>
  <c r="C16"/>
  <c r="G15"/>
  <c r="F15"/>
  <c r="E15"/>
  <c r="D15"/>
  <c r="C15"/>
  <c r="G14"/>
  <c r="F14"/>
  <c r="E14"/>
  <c r="D14"/>
  <c r="C14"/>
  <c r="G13"/>
  <c r="F13"/>
  <c r="E13"/>
  <c r="D13"/>
  <c r="C13"/>
  <c r="G12"/>
  <c r="F12"/>
  <c r="E12"/>
  <c r="D12"/>
  <c r="C12"/>
  <c r="G11"/>
  <c r="F11"/>
  <c r="E11"/>
  <c r="D11"/>
  <c r="C11"/>
  <c r="G10"/>
  <c r="F10"/>
  <c r="E10"/>
  <c r="D10"/>
  <c r="C10"/>
  <c r="G9"/>
  <c r="F9"/>
  <c r="E9"/>
  <c r="D9"/>
  <c r="C9"/>
  <c r="G8"/>
  <c r="F8"/>
  <c r="E8"/>
  <c r="D8"/>
  <c r="C8"/>
  <c r="G7"/>
  <c r="F7"/>
  <c r="E7"/>
  <c r="D7"/>
  <c r="C7"/>
  <c r="L57" i="36"/>
  <c r="J57"/>
  <c r="H57"/>
  <c r="F57"/>
  <c r="D57"/>
  <c r="L56"/>
  <c r="J56"/>
  <c r="H56"/>
  <c r="F56"/>
  <c r="D56"/>
  <c r="L55"/>
  <c r="J55"/>
  <c r="H55"/>
  <c r="F55"/>
  <c r="D55"/>
  <c r="L54"/>
  <c r="J54"/>
  <c r="H54"/>
  <c r="F54"/>
  <c r="D54"/>
  <c r="L53"/>
  <c r="J53"/>
  <c r="H53"/>
  <c r="F53"/>
  <c r="D53"/>
  <c r="L52"/>
  <c r="J52"/>
  <c r="H52"/>
  <c r="F52"/>
  <c r="D52"/>
  <c r="L51"/>
  <c r="J51"/>
  <c r="H51"/>
  <c r="F51"/>
  <c r="D51"/>
  <c r="L50"/>
  <c r="J50"/>
  <c r="H50"/>
  <c r="F50"/>
  <c r="D50"/>
  <c r="L49"/>
  <c r="J49"/>
  <c r="H49"/>
  <c r="F49"/>
  <c r="D49"/>
  <c r="L48"/>
  <c r="J48"/>
  <c r="H48"/>
  <c r="F48"/>
  <c r="D48"/>
  <c r="L47"/>
  <c r="J47"/>
  <c r="H47"/>
  <c r="F47"/>
  <c r="D47"/>
  <c r="L46"/>
  <c r="J46"/>
  <c r="H46"/>
  <c r="F46"/>
  <c r="D46"/>
  <c r="L45"/>
  <c r="J45"/>
  <c r="H45"/>
  <c r="F45"/>
  <c r="D45"/>
  <c r="L44"/>
  <c r="J44"/>
  <c r="H44"/>
  <c r="F44"/>
  <c r="D44"/>
  <c r="L43"/>
  <c r="J43"/>
  <c r="H43"/>
  <c r="F43"/>
  <c r="D43"/>
  <c r="L42"/>
  <c r="J42"/>
  <c r="H42"/>
  <c r="F42"/>
  <c r="D42"/>
  <c r="L41"/>
  <c r="J41"/>
  <c r="H41"/>
  <c r="F41"/>
  <c r="D41"/>
  <c r="L40"/>
  <c r="J40"/>
  <c r="H40"/>
  <c r="F40"/>
  <c r="D40"/>
  <c r="L39"/>
  <c r="J39"/>
  <c r="H39"/>
  <c r="F39"/>
  <c r="D39"/>
  <c r="L38"/>
  <c r="J38"/>
  <c r="H38"/>
  <c r="F38"/>
  <c r="D38"/>
  <c r="L37"/>
  <c r="J37"/>
  <c r="H37"/>
  <c r="F37"/>
  <c r="D37"/>
  <c r="L36"/>
  <c r="J36"/>
  <c r="H36"/>
  <c r="F36"/>
  <c r="D36"/>
  <c r="L35"/>
  <c r="J35"/>
  <c r="H35"/>
  <c r="F35"/>
  <c r="D35"/>
  <c r="L34"/>
  <c r="J34"/>
  <c r="H34"/>
  <c r="F34"/>
  <c r="D34"/>
  <c r="L33"/>
  <c r="J33"/>
  <c r="H33"/>
  <c r="F33"/>
  <c r="D33"/>
  <c r="L32"/>
  <c r="J32"/>
  <c r="H32"/>
  <c r="F32"/>
  <c r="D32"/>
  <c r="L31"/>
  <c r="J31"/>
  <c r="H31"/>
  <c r="F31"/>
  <c r="D31"/>
  <c r="L30"/>
  <c r="J30"/>
  <c r="H30"/>
  <c r="F30"/>
  <c r="D30"/>
  <c r="L29"/>
  <c r="J29"/>
  <c r="H29"/>
  <c r="F29"/>
  <c r="D29"/>
  <c r="L28"/>
  <c r="J28"/>
  <c r="H28"/>
  <c r="F28"/>
  <c r="D28"/>
  <c r="L27"/>
  <c r="J27"/>
  <c r="H27"/>
  <c r="F27"/>
  <c r="D27"/>
  <c r="L26"/>
  <c r="J26"/>
  <c r="H26"/>
  <c r="F26"/>
  <c r="D26"/>
  <c r="L25"/>
  <c r="J25"/>
  <c r="H25"/>
  <c r="F25"/>
  <c r="D25"/>
  <c r="L24"/>
  <c r="J24"/>
  <c r="H24"/>
  <c r="F24"/>
  <c r="D24"/>
  <c r="L23"/>
  <c r="J23"/>
  <c r="H23"/>
  <c r="F23"/>
  <c r="D23"/>
  <c r="L22"/>
  <c r="J22"/>
  <c r="H22"/>
  <c r="F22"/>
  <c r="D22"/>
  <c r="L21"/>
  <c r="J21"/>
  <c r="H21"/>
  <c r="F21"/>
  <c r="D21"/>
  <c r="L20"/>
  <c r="J20"/>
  <c r="H20"/>
  <c r="F20"/>
  <c r="D20"/>
  <c r="L19"/>
  <c r="J19"/>
  <c r="H19"/>
  <c r="F19"/>
  <c r="D19"/>
  <c r="B18"/>
  <c r="L17"/>
  <c r="J17"/>
  <c r="H17"/>
  <c r="F17"/>
  <c r="D17"/>
  <c r="L16"/>
  <c r="J16"/>
  <c r="H16"/>
  <c r="F16"/>
  <c r="D16"/>
  <c r="L15"/>
  <c r="J15"/>
  <c r="H15"/>
  <c r="F15"/>
  <c r="D15"/>
  <c r="L14"/>
  <c r="J14"/>
  <c r="H14"/>
  <c r="F14"/>
  <c r="D14"/>
  <c r="L13"/>
  <c r="J13"/>
  <c r="H13"/>
  <c r="F13"/>
  <c r="D13"/>
  <c r="L12"/>
  <c r="J12"/>
  <c r="H12"/>
  <c r="F12"/>
  <c r="D12"/>
  <c r="L11"/>
  <c r="J11"/>
  <c r="H11"/>
  <c r="F11"/>
  <c r="D11"/>
  <c r="L10"/>
  <c r="J10"/>
  <c r="H10"/>
  <c r="F10"/>
  <c r="D10"/>
  <c r="L9"/>
  <c r="J9"/>
  <c r="H9"/>
  <c r="F9"/>
  <c r="D9"/>
  <c r="L8"/>
  <c r="J8"/>
  <c r="H8"/>
  <c r="F8"/>
  <c r="D8"/>
  <c r="L7"/>
  <c r="J7"/>
  <c r="H7"/>
  <c r="F7"/>
  <c r="D7"/>
  <c r="F58" i="35"/>
  <c r="E58"/>
  <c r="D58"/>
  <c r="C58"/>
  <c r="F57"/>
  <c r="E57"/>
  <c r="D57"/>
  <c r="C57"/>
  <c r="F56"/>
  <c r="E56"/>
  <c r="D56"/>
  <c r="C56"/>
  <c r="F55"/>
  <c r="E55"/>
  <c r="D55"/>
  <c r="C55"/>
  <c r="F54"/>
  <c r="E54"/>
  <c r="D54"/>
  <c r="C54"/>
  <c r="F53"/>
  <c r="E53"/>
  <c r="D53"/>
  <c r="C53"/>
  <c r="F52"/>
  <c r="E52"/>
  <c r="D52"/>
  <c r="C52"/>
  <c r="F51"/>
  <c r="E51"/>
  <c r="D51"/>
  <c r="C51"/>
  <c r="F50"/>
  <c r="E50"/>
  <c r="D50"/>
  <c r="C50"/>
  <c r="F49"/>
  <c r="E49"/>
  <c r="D49"/>
  <c r="C49"/>
  <c r="F48"/>
  <c r="E48"/>
  <c r="D48"/>
  <c r="C48"/>
  <c r="F47"/>
  <c r="E47"/>
  <c r="D47"/>
  <c r="C47"/>
  <c r="F46"/>
  <c r="E46"/>
  <c r="D46"/>
  <c r="C46"/>
  <c r="F45"/>
  <c r="E45"/>
  <c r="D45"/>
  <c r="C45"/>
  <c r="F44"/>
  <c r="E44"/>
  <c r="D44"/>
  <c r="C44"/>
  <c r="F43"/>
  <c r="E43"/>
  <c r="D43"/>
  <c r="C43"/>
  <c r="F42"/>
  <c r="E42"/>
  <c r="D42"/>
  <c r="C42"/>
  <c r="F41"/>
  <c r="E41"/>
  <c r="D41"/>
  <c r="C41"/>
  <c r="F40"/>
  <c r="E40"/>
  <c r="D40"/>
  <c r="C40"/>
  <c r="F39"/>
  <c r="E39"/>
  <c r="D39"/>
  <c r="C39"/>
  <c r="F38"/>
  <c r="E38"/>
  <c r="D38"/>
  <c r="C38"/>
  <c r="F37"/>
  <c r="E37"/>
  <c r="D37"/>
  <c r="C37"/>
  <c r="F36"/>
  <c r="E36"/>
  <c r="D36"/>
  <c r="C36"/>
  <c r="F35"/>
  <c r="E35"/>
  <c r="D35"/>
  <c r="C35"/>
  <c r="F34"/>
  <c r="E34"/>
  <c r="D34"/>
  <c r="C34"/>
  <c r="F33"/>
  <c r="E33"/>
  <c r="D33"/>
  <c r="C33"/>
  <c r="F32"/>
  <c r="E32"/>
  <c r="D32"/>
  <c r="C32"/>
  <c r="F31"/>
  <c r="E31"/>
  <c r="D31"/>
  <c r="C31"/>
  <c r="F30"/>
  <c r="E30"/>
  <c r="D30"/>
  <c r="C30"/>
  <c r="F29"/>
  <c r="E29"/>
  <c r="D29"/>
  <c r="C29"/>
  <c r="F28"/>
  <c r="E28"/>
  <c r="D28"/>
  <c r="C28"/>
  <c r="F27"/>
  <c r="E27"/>
  <c r="D27"/>
  <c r="C27"/>
  <c r="F26"/>
  <c r="E26"/>
  <c r="D26"/>
  <c r="C26"/>
  <c r="F25"/>
  <c r="E25"/>
  <c r="D25"/>
  <c r="C25"/>
  <c r="F24"/>
  <c r="E24"/>
  <c r="D24"/>
  <c r="C24"/>
  <c r="F23"/>
  <c r="E23"/>
  <c r="D23"/>
  <c r="C23"/>
  <c r="F22"/>
  <c r="E22"/>
  <c r="D22"/>
  <c r="C22"/>
  <c r="F21"/>
  <c r="E21"/>
  <c r="D21"/>
  <c r="C21"/>
  <c r="F20"/>
  <c r="E20"/>
  <c r="D20"/>
  <c r="C20"/>
  <c r="B19"/>
  <c r="F18"/>
  <c r="E18"/>
  <c r="D18"/>
  <c r="C18"/>
  <c r="F17"/>
  <c r="E17"/>
  <c r="D17"/>
  <c r="C17"/>
  <c r="F16"/>
  <c r="E16"/>
  <c r="D16"/>
  <c r="C16"/>
  <c r="F15"/>
  <c r="E15"/>
  <c r="D15"/>
  <c r="C15"/>
  <c r="F14"/>
  <c r="E14"/>
  <c r="D14"/>
  <c r="C14"/>
  <c r="F13"/>
  <c r="E13"/>
  <c r="D13"/>
  <c r="C13"/>
  <c r="F12"/>
  <c r="E12"/>
  <c r="D12"/>
  <c r="C12"/>
  <c r="F11"/>
  <c r="E11"/>
  <c r="D11"/>
  <c r="C11"/>
  <c r="F10"/>
  <c r="E10"/>
  <c r="D10"/>
  <c r="C10"/>
  <c r="F9"/>
  <c r="E9"/>
  <c r="D9"/>
  <c r="C9"/>
  <c r="F8"/>
  <c r="E8"/>
  <c r="D8"/>
  <c r="C8"/>
  <c r="J58" i="34"/>
  <c r="H58"/>
  <c r="F58"/>
  <c r="D58"/>
  <c r="J57"/>
  <c r="H57"/>
  <c r="F57"/>
  <c r="D57"/>
  <c r="J56"/>
  <c r="H56"/>
  <c r="F56"/>
  <c r="D56"/>
  <c r="J55"/>
  <c r="H55"/>
  <c r="F55"/>
  <c r="D55"/>
  <c r="J54"/>
  <c r="H54"/>
  <c r="F54"/>
  <c r="D54"/>
  <c r="J53"/>
  <c r="H53"/>
  <c r="F53"/>
  <c r="D53"/>
  <c r="J52"/>
  <c r="H52"/>
  <c r="F52"/>
  <c r="D52"/>
  <c r="J51"/>
  <c r="H51"/>
  <c r="F51"/>
  <c r="D51"/>
  <c r="J50"/>
  <c r="H50"/>
  <c r="F50"/>
  <c r="D50"/>
  <c r="J49"/>
  <c r="H49"/>
  <c r="F49"/>
  <c r="D49"/>
  <c r="J48"/>
  <c r="H48"/>
  <c r="F48"/>
  <c r="D48"/>
  <c r="J47"/>
  <c r="H47"/>
  <c r="F47"/>
  <c r="D47"/>
  <c r="J46"/>
  <c r="H46"/>
  <c r="F46"/>
  <c r="D46"/>
  <c r="J45"/>
  <c r="H45"/>
  <c r="F45"/>
  <c r="D45"/>
  <c r="J44"/>
  <c r="H44"/>
  <c r="F44"/>
  <c r="D44"/>
  <c r="J43"/>
  <c r="H43"/>
  <c r="F43"/>
  <c r="D43"/>
  <c r="J42"/>
  <c r="H42"/>
  <c r="F42"/>
  <c r="D42"/>
  <c r="J41"/>
  <c r="H41"/>
  <c r="F41"/>
  <c r="D41"/>
  <c r="J40"/>
  <c r="H40"/>
  <c r="F40"/>
  <c r="D40"/>
  <c r="J39"/>
  <c r="H39"/>
  <c r="F39"/>
  <c r="D39"/>
  <c r="J38"/>
  <c r="H38"/>
  <c r="F38"/>
  <c r="D38"/>
  <c r="J37"/>
  <c r="H37"/>
  <c r="F37"/>
  <c r="D37"/>
  <c r="J36"/>
  <c r="H36"/>
  <c r="F36"/>
  <c r="D36"/>
  <c r="J35"/>
  <c r="H35"/>
  <c r="F35"/>
  <c r="D35"/>
  <c r="J34"/>
  <c r="H34"/>
  <c r="F34"/>
  <c r="D34"/>
  <c r="J33"/>
  <c r="H33"/>
  <c r="F33"/>
  <c r="D33"/>
  <c r="J32"/>
  <c r="H32"/>
  <c r="F32"/>
  <c r="D32"/>
  <c r="J31"/>
  <c r="H31"/>
  <c r="F31"/>
  <c r="D31"/>
  <c r="J30"/>
  <c r="H30"/>
  <c r="F30"/>
  <c r="D30"/>
  <c r="J29"/>
  <c r="H29"/>
  <c r="F29"/>
  <c r="D29"/>
  <c r="J28"/>
  <c r="H28"/>
  <c r="F28"/>
  <c r="D28"/>
  <c r="J27"/>
  <c r="H27"/>
  <c r="F27"/>
  <c r="D27"/>
  <c r="J26"/>
  <c r="H26"/>
  <c r="F26"/>
  <c r="D26"/>
  <c r="J25"/>
  <c r="H25"/>
  <c r="F25"/>
  <c r="D25"/>
  <c r="J24"/>
  <c r="H24"/>
  <c r="F24"/>
  <c r="D24"/>
  <c r="J23"/>
  <c r="H23"/>
  <c r="F23"/>
  <c r="D23"/>
  <c r="J22"/>
  <c r="H22"/>
  <c r="F22"/>
  <c r="D22"/>
  <c r="J21"/>
  <c r="H21"/>
  <c r="F21"/>
  <c r="D21"/>
  <c r="J20"/>
  <c r="H20"/>
  <c r="F20"/>
  <c r="D20"/>
  <c r="B19"/>
  <c r="J18"/>
  <c r="H18"/>
  <c r="F18"/>
  <c r="D18"/>
  <c r="J17"/>
  <c r="H17"/>
  <c r="F17"/>
  <c r="D17"/>
  <c r="J16"/>
  <c r="H16"/>
  <c r="F16"/>
  <c r="D16"/>
  <c r="J15"/>
  <c r="H15"/>
  <c r="F15"/>
  <c r="D15"/>
  <c r="J14"/>
  <c r="H14"/>
  <c r="F14"/>
  <c r="D14"/>
  <c r="J13"/>
  <c r="H13"/>
  <c r="F13"/>
  <c r="D13"/>
  <c r="J12"/>
  <c r="H12"/>
  <c r="F12"/>
  <c r="D12"/>
  <c r="J11"/>
  <c r="H11"/>
  <c r="F11"/>
  <c r="D11"/>
  <c r="J10"/>
  <c r="H10"/>
  <c r="F10"/>
  <c r="D10"/>
  <c r="J9"/>
  <c r="H9"/>
  <c r="F9"/>
  <c r="D9"/>
  <c r="J8"/>
  <c r="H8"/>
  <c r="F8"/>
  <c r="D8"/>
  <c r="D69" i="32"/>
  <c r="D68"/>
  <c r="D67"/>
  <c r="D66"/>
  <c r="D65"/>
  <c r="D64"/>
  <c r="D63"/>
  <c r="D62"/>
  <c r="D61"/>
  <c r="D60"/>
  <c r="D59"/>
  <c r="F58"/>
  <c r="E58"/>
  <c r="E57"/>
  <c r="D57"/>
  <c r="E56"/>
  <c r="D56"/>
  <c r="E55"/>
  <c r="D55"/>
  <c r="E54"/>
  <c r="D54"/>
  <c r="E53"/>
  <c r="D53"/>
  <c r="E52"/>
  <c r="D52"/>
  <c r="E51"/>
  <c r="D51"/>
  <c r="E50"/>
  <c r="D50"/>
  <c r="E49"/>
  <c r="D49"/>
  <c r="E48"/>
  <c r="D48"/>
  <c r="E47"/>
  <c r="D47"/>
  <c r="F46"/>
  <c r="E46"/>
  <c r="D46"/>
  <c r="F45"/>
  <c r="E45"/>
  <c r="F44"/>
  <c r="E44"/>
  <c r="D44"/>
  <c r="F43"/>
  <c r="E43"/>
  <c r="D43"/>
  <c r="F42"/>
  <c r="E42"/>
  <c r="D42"/>
  <c r="F41"/>
  <c r="E41"/>
  <c r="D41"/>
  <c r="F40"/>
  <c r="E40"/>
  <c r="D40"/>
  <c r="F39"/>
  <c r="E39"/>
  <c r="D39"/>
  <c r="F38"/>
  <c r="E38"/>
  <c r="D38"/>
  <c r="F37"/>
  <c r="E37"/>
  <c r="D37"/>
  <c r="F36"/>
  <c r="E36"/>
  <c r="D36"/>
  <c r="F35"/>
  <c r="E35"/>
  <c r="D35"/>
  <c r="F34"/>
  <c r="E34"/>
  <c r="D34"/>
  <c r="F33"/>
  <c r="E33"/>
  <c r="D33"/>
  <c r="F32"/>
  <c r="E32"/>
  <c r="F31"/>
  <c r="E31"/>
  <c r="D31"/>
  <c r="F30"/>
  <c r="E30"/>
  <c r="D30"/>
  <c r="F29"/>
  <c r="E29"/>
  <c r="D29"/>
  <c r="F28"/>
  <c r="E28"/>
  <c r="D28"/>
  <c r="F27"/>
  <c r="E27"/>
  <c r="D27"/>
  <c r="F26"/>
  <c r="E26"/>
  <c r="D26"/>
  <c r="F25"/>
  <c r="E25"/>
  <c r="D25"/>
  <c r="F24"/>
  <c r="E24"/>
  <c r="D24"/>
  <c r="F23"/>
  <c r="E23"/>
  <c r="D23"/>
  <c r="F22"/>
  <c r="E22"/>
  <c r="D22"/>
  <c r="F21"/>
  <c r="E21"/>
  <c r="D21"/>
  <c r="F20"/>
  <c r="E20"/>
  <c r="D20"/>
  <c r="B19"/>
  <c r="F18"/>
  <c r="E18"/>
  <c r="D18"/>
  <c r="F17"/>
  <c r="E17"/>
  <c r="D17"/>
  <c r="F16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  <c r="F8"/>
  <c r="E8"/>
  <c r="D8"/>
  <c r="B18" i="31"/>
  <c r="H31" i="30"/>
  <c r="G31"/>
  <c r="F31"/>
  <c r="E31"/>
  <c r="D31"/>
  <c r="C31"/>
  <c r="F30"/>
  <c r="H29"/>
  <c r="G29"/>
  <c r="F29"/>
  <c r="E29"/>
  <c r="D29"/>
  <c r="C29"/>
  <c r="H28"/>
  <c r="G28"/>
  <c r="F28"/>
  <c r="E28"/>
  <c r="D28"/>
  <c r="C28"/>
  <c r="H27"/>
  <c r="G27"/>
  <c r="F27"/>
  <c r="E27"/>
  <c r="D27"/>
  <c r="C27"/>
  <c r="H26"/>
  <c r="G26"/>
  <c r="F26"/>
  <c r="E26"/>
  <c r="D26"/>
  <c r="C26"/>
  <c r="H25"/>
  <c r="G25"/>
  <c r="F25"/>
  <c r="E25"/>
  <c r="D25"/>
  <c r="C25"/>
  <c r="H24"/>
  <c r="G24"/>
  <c r="F24"/>
  <c r="E24"/>
  <c r="D24"/>
  <c r="C24"/>
  <c r="H23"/>
  <c r="G23"/>
  <c r="F23"/>
  <c r="E23"/>
  <c r="D23"/>
  <c r="C23"/>
  <c r="H22"/>
  <c r="G22"/>
  <c r="F22"/>
  <c r="E22"/>
  <c r="D22"/>
  <c r="C22"/>
  <c r="H21"/>
  <c r="G21"/>
  <c r="F21"/>
  <c r="E21"/>
  <c r="D21"/>
  <c r="C21"/>
  <c r="H20"/>
  <c r="G20"/>
  <c r="F20"/>
  <c r="E20"/>
  <c r="D20"/>
  <c r="C20"/>
  <c r="H19"/>
  <c r="G19"/>
  <c r="F19"/>
  <c r="E19"/>
  <c r="D19"/>
  <c r="C19"/>
  <c r="H18"/>
  <c r="G18"/>
  <c r="F18"/>
  <c r="E18"/>
  <c r="D18"/>
  <c r="C18"/>
  <c r="H17"/>
  <c r="D17"/>
  <c r="H16"/>
  <c r="G16"/>
  <c r="F16"/>
  <c r="E16"/>
  <c r="D16"/>
  <c r="C16"/>
  <c r="H15"/>
  <c r="G15"/>
  <c r="F15"/>
  <c r="E15"/>
  <c r="D15"/>
  <c r="C15"/>
  <c r="H14"/>
  <c r="G14"/>
  <c r="F14"/>
  <c r="E14"/>
  <c r="D14"/>
  <c r="C14"/>
  <c r="H13"/>
  <c r="G13"/>
  <c r="F13"/>
  <c r="E13"/>
  <c r="D13"/>
  <c r="C13"/>
  <c r="H12"/>
  <c r="G12"/>
  <c r="F12"/>
  <c r="E12"/>
  <c r="D12"/>
  <c r="C12"/>
  <c r="H11"/>
  <c r="G11"/>
  <c r="F11"/>
  <c r="E11"/>
  <c r="D11"/>
  <c r="C11"/>
  <c r="H10"/>
  <c r="G10"/>
  <c r="F10"/>
  <c r="E10"/>
  <c r="D10"/>
  <c r="C10"/>
  <c r="H9"/>
  <c r="G9"/>
  <c r="F9"/>
  <c r="E9"/>
  <c r="D9"/>
  <c r="C9"/>
  <c r="B6"/>
  <c r="B6" i="29"/>
  <c r="B6" i="28"/>
  <c r="M30" i="27"/>
  <c r="H30" i="30" s="1"/>
  <c r="K30" i="27"/>
  <c r="G30" i="30" s="1"/>
  <c r="I30" i="27"/>
  <c r="G30"/>
  <c r="E30" i="30" s="1"/>
  <c r="E30" i="27"/>
  <c r="D30" i="30" s="1"/>
  <c r="C30" i="27"/>
  <c r="C30" i="30" s="1"/>
  <c r="M17" i="27"/>
  <c r="K17"/>
  <c r="G17" i="30" s="1"/>
  <c r="I17" i="27"/>
  <c r="F17" i="30" s="1"/>
  <c r="G17" i="27"/>
  <c r="E17" i="30" s="1"/>
  <c r="E17" i="27"/>
  <c r="C17"/>
  <c r="C17" i="30" s="1"/>
  <c r="B6" i="27"/>
  <c r="D29" i="24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4"/>
  <c r="C14"/>
  <c r="D13"/>
  <c r="C13"/>
  <c r="D12"/>
  <c r="C12"/>
  <c r="D11"/>
  <c r="C11"/>
  <c r="D10"/>
  <c r="C10"/>
  <c r="D9"/>
  <c r="C9"/>
  <c r="D8"/>
  <c r="C8"/>
  <c r="D7"/>
  <c r="C7"/>
  <c r="D6"/>
  <c r="C6"/>
  <c r="F29" i="23"/>
  <c r="E29"/>
  <c r="F28"/>
  <c r="E28"/>
  <c r="D28"/>
  <c r="C28"/>
  <c r="F27"/>
  <c r="E27"/>
  <c r="F26"/>
  <c r="E26"/>
  <c r="F25"/>
  <c r="E25"/>
  <c r="F24"/>
  <c r="E24"/>
  <c r="F23"/>
  <c r="E23"/>
  <c r="F22"/>
  <c r="E22"/>
  <c r="F21"/>
  <c r="E21"/>
  <c r="F20"/>
  <c r="E20"/>
  <c r="F19"/>
  <c r="E19"/>
  <c r="F18"/>
  <c r="E18"/>
  <c r="F17"/>
  <c r="E17"/>
  <c r="F16"/>
  <c r="E16"/>
  <c r="F15"/>
  <c r="E15"/>
  <c r="D15"/>
  <c r="D15" i="24" s="1"/>
  <c r="C15" i="23"/>
  <c r="C15" i="24" s="1"/>
  <c r="F14" i="23"/>
  <c r="E14"/>
  <c r="F13"/>
  <c r="E13"/>
  <c r="F12"/>
  <c r="E12"/>
  <c r="F11"/>
  <c r="E11"/>
  <c r="F10"/>
  <c r="E10"/>
  <c r="F9"/>
  <c r="E9"/>
  <c r="F8"/>
  <c r="E8"/>
  <c r="F7"/>
  <c r="E7"/>
  <c r="D6"/>
  <c r="C6"/>
  <c r="G57" i="19"/>
  <c r="F57"/>
  <c r="E57"/>
  <c r="D57"/>
  <c r="C57"/>
  <c r="G56"/>
  <c r="F56"/>
  <c r="E56"/>
  <c r="D56"/>
  <c r="C56"/>
  <c r="G55"/>
  <c r="F55"/>
  <c r="E55"/>
  <c r="D55"/>
  <c r="C55"/>
  <c r="G54"/>
  <c r="F54"/>
  <c r="E54"/>
  <c r="D54"/>
  <c r="C54"/>
  <c r="G53"/>
  <c r="F53"/>
  <c r="E53"/>
  <c r="D53"/>
  <c r="C53"/>
  <c r="G52"/>
  <c r="F52"/>
  <c r="E52"/>
  <c r="D52"/>
  <c r="C52"/>
  <c r="G51"/>
  <c r="F51"/>
  <c r="E51"/>
  <c r="D51"/>
  <c r="C51"/>
  <c r="G50"/>
  <c r="F50"/>
  <c r="E50"/>
  <c r="D50"/>
  <c r="C50"/>
  <c r="G49"/>
  <c r="F49"/>
  <c r="E49"/>
  <c r="D49"/>
  <c r="C49"/>
  <c r="G48"/>
  <c r="F48"/>
  <c r="E48"/>
  <c r="D48"/>
  <c r="C48"/>
  <c r="G47"/>
  <c r="F47"/>
  <c r="E47"/>
  <c r="D47"/>
  <c r="C47"/>
  <c r="G46"/>
  <c r="F46"/>
  <c r="E46"/>
  <c r="D46"/>
  <c r="C46"/>
  <c r="G45"/>
  <c r="F45"/>
  <c r="E45"/>
  <c r="D45"/>
  <c r="C45"/>
  <c r="G44"/>
  <c r="F44"/>
  <c r="E44"/>
  <c r="D44"/>
  <c r="C44"/>
  <c r="G43"/>
  <c r="F43"/>
  <c r="E43"/>
  <c r="D43"/>
  <c r="C43"/>
  <c r="G42"/>
  <c r="F42"/>
  <c r="E42"/>
  <c r="D42"/>
  <c r="C42"/>
  <c r="G41"/>
  <c r="F41"/>
  <c r="E41"/>
  <c r="D41"/>
  <c r="C41"/>
  <c r="G40"/>
  <c r="F40"/>
  <c r="E40"/>
  <c r="D40"/>
  <c r="C40"/>
  <c r="G39"/>
  <c r="F39"/>
  <c r="E39"/>
  <c r="D39"/>
  <c r="C39"/>
  <c r="G38"/>
  <c r="F38"/>
  <c r="E38"/>
  <c r="D38"/>
  <c r="C38"/>
  <c r="G37"/>
  <c r="F37"/>
  <c r="E37"/>
  <c r="D37"/>
  <c r="C37"/>
  <c r="G36"/>
  <c r="F36"/>
  <c r="E36"/>
  <c r="D36"/>
  <c r="C36"/>
  <c r="G35"/>
  <c r="F35"/>
  <c r="E35"/>
  <c r="D35"/>
  <c r="C35"/>
  <c r="G34"/>
  <c r="F34"/>
  <c r="E34"/>
  <c r="D34"/>
  <c r="C34"/>
  <c r="G33"/>
  <c r="F33"/>
  <c r="E33"/>
  <c r="D33"/>
  <c r="C33"/>
  <c r="G32"/>
  <c r="F32"/>
  <c r="E32"/>
  <c r="D32"/>
  <c r="C32"/>
  <c r="G31"/>
  <c r="F31"/>
  <c r="E31"/>
  <c r="D31"/>
  <c r="C31"/>
  <c r="G30"/>
  <c r="F30"/>
  <c r="E30"/>
  <c r="D30"/>
  <c r="C30"/>
  <c r="G29"/>
  <c r="F29"/>
  <c r="E29"/>
  <c r="D29"/>
  <c r="C29"/>
  <c r="G28"/>
  <c r="F28"/>
  <c r="E28"/>
  <c r="D28"/>
  <c r="C28"/>
  <c r="G27"/>
  <c r="F27"/>
  <c r="E27"/>
  <c r="D27"/>
  <c r="C27"/>
  <c r="G26"/>
  <c r="F26"/>
  <c r="E26"/>
  <c r="D26"/>
  <c r="C26"/>
  <c r="G25"/>
  <c r="F25"/>
  <c r="E25"/>
  <c r="D25"/>
  <c r="C25"/>
  <c r="G24"/>
  <c r="F24"/>
  <c r="E24"/>
  <c r="D24"/>
  <c r="C24"/>
  <c r="G23"/>
  <c r="F23"/>
  <c r="E23"/>
  <c r="D23"/>
  <c r="C23"/>
  <c r="G22"/>
  <c r="F22"/>
  <c r="E22"/>
  <c r="D22"/>
  <c r="C22"/>
  <c r="G21"/>
  <c r="F21"/>
  <c r="E21"/>
  <c r="D21"/>
  <c r="C21"/>
  <c r="G20"/>
  <c r="F20"/>
  <c r="E20"/>
  <c r="D20"/>
  <c r="C20"/>
  <c r="G19"/>
  <c r="F19"/>
  <c r="E19"/>
  <c r="D19"/>
  <c r="C19"/>
  <c r="B18"/>
  <c r="G17"/>
  <c r="F17"/>
  <c r="E17"/>
  <c r="D17"/>
  <c r="C17"/>
  <c r="G16"/>
  <c r="F16"/>
  <c r="E16"/>
  <c r="D16"/>
  <c r="C16"/>
  <c r="G15"/>
  <c r="F15"/>
  <c r="E15"/>
  <c r="D15"/>
  <c r="C15"/>
  <c r="G14"/>
  <c r="F14"/>
  <c r="E14"/>
  <c r="D14"/>
  <c r="C14"/>
  <c r="G13"/>
  <c r="F13"/>
  <c r="E13"/>
  <c r="D13"/>
  <c r="C13"/>
  <c r="G12"/>
  <c r="F12"/>
  <c r="E12"/>
  <c r="D12"/>
  <c r="C12"/>
  <c r="G11"/>
  <c r="F11"/>
  <c r="E11"/>
  <c r="D11"/>
  <c r="C11"/>
  <c r="G10"/>
  <c r="F10"/>
  <c r="E10"/>
  <c r="D10"/>
  <c r="C10"/>
  <c r="G9"/>
  <c r="F9"/>
  <c r="E9"/>
  <c r="D9"/>
  <c r="C9"/>
  <c r="G8"/>
  <c r="F8"/>
  <c r="E8"/>
  <c r="D8"/>
  <c r="C8"/>
  <c r="G7"/>
  <c r="F7"/>
  <c r="E7"/>
  <c r="D7"/>
  <c r="C7"/>
  <c r="L57" i="15"/>
  <c r="J57"/>
  <c r="H57"/>
  <c r="F57"/>
  <c r="D57"/>
  <c r="L56"/>
  <c r="J56"/>
  <c r="H56"/>
  <c r="F56"/>
  <c r="D56"/>
  <c r="L55"/>
  <c r="J55"/>
  <c r="H55"/>
  <c r="F55"/>
  <c r="D55"/>
  <c r="L54"/>
  <c r="J54"/>
  <c r="H54"/>
  <c r="F54"/>
  <c r="D54"/>
  <c r="L53"/>
  <c r="J53"/>
  <c r="H53"/>
  <c r="F53"/>
  <c r="D53"/>
  <c r="L52"/>
  <c r="J52"/>
  <c r="H52"/>
  <c r="F52"/>
  <c r="D52"/>
  <c r="L51"/>
  <c r="J51"/>
  <c r="H51"/>
  <c r="F51"/>
  <c r="D51"/>
  <c r="L50"/>
  <c r="J50"/>
  <c r="H50"/>
  <c r="F50"/>
  <c r="D50"/>
  <c r="L49"/>
  <c r="J49"/>
  <c r="H49"/>
  <c r="F49"/>
  <c r="D49"/>
  <c r="L48"/>
  <c r="J48"/>
  <c r="H48"/>
  <c r="F48"/>
  <c r="D48"/>
  <c r="L47"/>
  <c r="J47"/>
  <c r="H47"/>
  <c r="F47"/>
  <c r="D47"/>
  <c r="L46"/>
  <c r="J46"/>
  <c r="H46"/>
  <c r="F46"/>
  <c r="D46"/>
  <c r="L45"/>
  <c r="J45"/>
  <c r="H45"/>
  <c r="F45"/>
  <c r="D45"/>
  <c r="L44"/>
  <c r="J44"/>
  <c r="H44"/>
  <c r="F44"/>
  <c r="D44"/>
  <c r="L43"/>
  <c r="J43"/>
  <c r="H43"/>
  <c r="F43"/>
  <c r="D43"/>
  <c r="L42"/>
  <c r="J42"/>
  <c r="H42"/>
  <c r="F42"/>
  <c r="D42"/>
  <c r="L41"/>
  <c r="J41"/>
  <c r="H41"/>
  <c r="F41"/>
  <c r="D41"/>
  <c r="L40"/>
  <c r="J40"/>
  <c r="H40"/>
  <c r="F40"/>
  <c r="D40"/>
  <c r="L39"/>
  <c r="J39"/>
  <c r="H39"/>
  <c r="F39"/>
  <c r="D39"/>
  <c r="L38"/>
  <c r="J38"/>
  <c r="H38"/>
  <c r="F38"/>
  <c r="D38"/>
  <c r="L37"/>
  <c r="J37"/>
  <c r="H37"/>
  <c r="F37"/>
  <c r="D37"/>
  <c r="L36"/>
  <c r="J36"/>
  <c r="H36"/>
  <c r="F36"/>
  <c r="D36"/>
  <c r="L35"/>
  <c r="J35"/>
  <c r="H35"/>
  <c r="F35"/>
  <c r="D35"/>
  <c r="L34"/>
  <c r="J34"/>
  <c r="H34"/>
  <c r="F34"/>
  <c r="D34"/>
  <c r="L33"/>
  <c r="J33"/>
  <c r="H33"/>
  <c r="F33"/>
  <c r="D33"/>
  <c r="L32"/>
  <c r="J32"/>
  <c r="H32"/>
  <c r="F32"/>
  <c r="D32"/>
  <c r="L31"/>
  <c r="J31"/>
  <c r="H31"/>
  <c r="F31"/>
  <c r="D31"/>
  <c r="L30"/>
  <c r="J30"/>
  <c r="H30"/>
  <c r="F30"/>
  <c r="D30"/>
  <c r="L29"/>
  <c r="J29"/>
  <c r="H29"/>
  <c r="F29"/>
  <c r="D29"/>
  <c r="L28"/>
  <c r="J28"/>
  <c r="H28"/>
  <c r="F28"/>
  <c r="D28"/>
  <c r="L27"/>
  <c r="J27"/>
  <c r="H27"/>
  <c r="F27"/>
  <c r="D27"/>
  <c r="L26"/>
  <c r="J26"/>
  <c r="H26"/>
  <c r="F26"/>
  <c r="D26"/>
  <c r="L25"/>
  <c r="J25"/>
  <c r="H25"/>
  <c r="F25"/>
  <c r="D25"/>
  <c r="L24"/>
  <c r="J24"/>
  <c r="H24"/>
  <c r="F24"/>
  <c r="D24"/>
  <c r="L23"/>
  <c r="J23"/>
  <c r="H23"/>
  <c r="F23"/>
  <c r="D23"/>
  <c r="L22"/>
  <c r="J22"/>
  <c r="H22"/>
  <c r="F22"/>
  <c r="D22"/>
  <c r="L21"/>
  <c r="J21"/>
  <c r="H21"/>
  <c r="F21"/>
  <c r="D21"/>
  <c r="L20"/>
  <c r="J20"/>
  <c r="H20"/>
  <c r="F20"/>
  <c r="D20"/>
  <c r="L19"/>
  <c r="J19"/>
  <c r="H19"/>
  <c r="F19"/>
  <c r="D19"/>
  <c r="B18"/>
  <c r="L17"/>
  <c r="J17"/>
  <c r="H17"/>
  <c r="F17"/>
  <c r="D17"/>
  <c r="L16"/>
  <c r="J16"/>
  <c r="H16"/>
  <c r="F16"/>
  <c r="D16"/>
  <c r="L15"/>
  <c r="J15"/>
  <c r="H15"/>
  <c r="F15"/>
  <c r="D15"/>
  <c r="L14"/>
  <c r="J14"/>
  <c r="H14"/>
  <c r="F14"/>
  <c r="D14"/>
  <c r="L13"/>
  <c r="J13"/>
  <c r="H13"/>
  <c r="F13"/>
  <c r="D13"/>
  <c r="L12"/>
  <c r="J12"/>
  <c r="H12"/>
  <c r="F12"/>
  <c r="D12"/>
  <c r="L11"/>
  <c r="J11"/>
  <c r="H11"/>
  <c r="F11"/>
  <c r="D11"/>
  <c r="L10"/>
  <c r="J10"/>
  <c r="H10"/>
  <c r="F10"/>
  <c r="D10"/>
  <c r="L9"/>
  <c r="J9"/>
  <c r="H9"/>
  <c r="F9"/>
  <c r="D9"/>
  <c r="L8"/>
  <c r="J8"/>
  <c r="H8"/>
  <c r="F8"/>
  <c r="D8"/>
  <c r="L7"/>
  <c r="J7"/>
  <c r="H7"/>
  <c r="F7"/>
  <c r="D7"/>
  <c r="N39" i="14"/>
  <c r="M39"/>
  <c r="L39"/>
  <c r="N38"/>
  <c r="M38"/>
  <c r="L38"/>
  <c r="Q37"/>
  <c r="P37"/>
  <c r="O37"/>
  <c r="N37"/>
  <c r="M37"/>
  <c r="L37"/>
  <c r="Q36"/>
  <c r="P36"/>
  <c r="O36"/>
  <c r="N36"/>
  <c r="M36"/>
  <c r="L36"/>
  <c r="Q35"/>
  <c r="P35"/>
  <c r="O35"/>
  <c r="N35"/>
  <c r="M35"/>
  <c r="L35"/>
  <c r="Q34"/>
  <c r="P34"/>
  <c r="O34"/>
  <c r="N34"/>
  <c r="M34"/>
  <c r="L34"/>
  <c r="Q33"/>
  <c r="P33"/>
  <c r="O33"/>
  <c r="N33"/>
  <c r="M33"/>
  <c r="L33"/>
  <c r="Q32"/>
  <c r="P32"/>
  <c r="O32"/>
  <c r="N32"/>
  <c r="M32"/>
  <c r="L32"/>
  <c r="Q31"/>
  <c r="P31"/>
  <c r="O31"/>
  <c r="N31"/>
  <c r="M31"/>
  <c r="L31"/>
  <c r="Q30"/>
  <c r="P30"/>
  <c r="O30"/>
  <c r="N30"/>
  <c r="M30"/>
  <c r="L30"/>
  <c r="Q29"/>
  <c r="P29"/>
  <c r="O29"/>
  <c r="N29"/>
  <c r="M29"/>
  <c r="L29"/>
  <c r="Q28"/>
  <c r="P28"/>
  <c r="O28"/>
  <c r="N28"/>
  <c r="M28"/>
  <c r="L28"/>
  <c r="Q27"/>
  <c r="P27"/>
  <c r="O27"/>
  <c r="N27"/>
  <c r="M27"/>
  <c r="L27"/>
  <c r="N20"/>
  <c r="L20"/>
  <c r="N19"/>
  <c r="L19"/>
  <c r="Q18"/>
  <c r="O18"/>
  <c r="N18"/>
  <c r="L18"/>
  <c r="Q17"/>
  <c r="O17"/>
  <c r="N17"/>
  <c r="L17"/>
  <c r="Q16"/>
  <c r="O16"/>
  <c r="N16"/>
  <c r="L16"/>
  <c r="Q15"/>
  <c r="O15"/>
  <c r="N15"/>
  <c r="L15"/>
  <c r="Q14"/>
  <c r="O14"/>
  <c r="N14"/>
  <c r="L14"/>
  <c r="Q13"/>
  <c r="O13"/>
  <c r="N13"/>
  <c r="L13"/>
  <c r="Q12"/>
  <c r="O12"/>
  <c r="N12"/>
  <c r="L12"/>
  <c r="Q11"/>
  <c r="O11"/>
  <c r="N11"/>
  <c r="L11"/>
  <c r="Q10"/>
  <c r="O10"/>
  <c r="N10"/>
  <c r="L10"/>
  <c r="Q9"/>
  <c r="O9"/>
  <c r="N9"/>
  <c r="L9"/>
  <c r="Q8"/>
  <c r="O8"/>
  <c r="N8"/>
  <c r="L8"/>
  <c r="F58" i="11"/>
  <c r="E58"/>
  <c r="D58"/>
  <c r="C58"/>
  <c r="F57"/>
  <c r="E57"/>
  <c r="D57"/>
  <c r="C57"/>
  <c r="F56"/>
  <c r="E56"/>
  <c r="D56"/>
  <c r="C56"/>
  <c r="F55"/>
  <c r="E55"/>
  <c r="D55"/>
  <c r="C55"/>
  <c r="F54"/>
  <c r="E54"/>
  <c r="D54"/>
  <c r="C54"/>
  <c r="F53"/>
  <c r="E53"/>
  <c r="D53"/>
  <c r="C53"/>
  <c r="F52"/>
  <c r="E52"/>
  <c r="D52"/>
  <c r="C52"/>
  <c r="F51"/>
  <c r="E51"/>
  <c r="D51"/>
  <c r="C51"/>
  <c r="F50"/>
  <c r="E50"/>
  <c r="D50"/>
  <c r="C50"/>
  <c r="F49"/>
  <c r="E49"/>
  <c r="D49"/>
  <c r="C49"/>
  <c r="F48"/>
  <c r="E48"/>
  <c r="D48"/>
  <c r="C48"/>
  <c r="F47"/>
  <c r="E47"/>
  <c r="D47"/>
  <c r="C47"/>
  <c r="F46"/>
  <c r="E46"/>
  <c r="D46"/>
  <c r="C46"/>
  <c r="F45"/>
  <c r="E45"/>
  <c r="D45"/>
  <c r="C45"/>
  <c r="F44"/>
  <c r="E44"/>
  <c r="D44"/>
  <c r="C44"/>
  <c r="F43"/>
  <c r="E43"/>
  <c r="D43"/>
  <c r="C43"/>
  <c r="F42"/>
  <c r="E42"/>
  <c r="D42"/>
  <c r="C42"/>
  <c r="F41"/>
  <c r="E41"/>
  <c r="D41"/>
  <c r="C41"/>
  <c r="F40"/>
  <c r="E40"/>
  <c r="D40"/>
  <c r="C40"/>
  <c r="F39"/>
  <c r="E39"/>
  <c r="D39"/>
  <c r="C39"/>
  <c r="F38"/>
  <c r="E38"/>
  <c r="D38"/>
  <c r="C38"/>
  <c r="F37"/>
  <c r="E37"/>
  <c r="D37"/>
  <c r="C37"/>
  <c r="F36"/>
  <c r="E36"/>
  <c r="D36"/>
  <c r="C36"/>
  <c r="F35"/>
  <c r="E35"/>
  <c r="D35"/>
  <c r="C35"/>
  <c r="F34"/>
  <c r="E34"/>
  <c r="D34"/>
  <c r="C34"/>
  <c r="F33"/>
  <c r="E33"/>
  <c r="D33"/>
  <c r="C33"/>
  <c r="F32"/>
  <c r="E32"/>
  <c r="D32"/>
  <c r="C32"/>
  <c r="F31"/>
  <c r="E31"/>
  <c r="D31"/>
  <c r="C31"/>
  <c r="F30"/>
  <c r="E30"/>
  <c r="D30"/>
  <c r="C30"/>
  <c r="F29"/>
  <c r="E29"/>
  <c r="D29"/>
  <c r="C29"/>
  <c r="F28"/>
  <c r="E28"/>
  <c r="D28"/>
  <c r="C28"/>
  <c r="F27"/>
  <c r="E27"/>
  <c r="D27"/>
  <c r="C27"/>
  <c r="F26"/>
  <c r="E26"/>
  <c r="D26"/>
  <c r="C26"/>
  <c r="F25"/>
  <c r="E25"/>
  <c r="D25"/>
  <c r="C25"/>
  <c r="F24"/>
  <c r="E24"/>
  <c r="D24"/>
  <c r="C24"/>
  <c r="F23"/>
  <c r="E23"/>
  <c r="D23"/>
  <c r="C23"/>
  <c r="F22"/>
  <c r="E22"/>
  <c r="D22"/>
  <c r="C22"/>
  <c r="F21"/>
  <c r="E21"/>
  <c r="D21"/>
  <c r="C21"/>
  <c r="F20"/>
  <c r="E20"/>
  <c r="D20"/>
  <c r="C20"/>
  <c r="B19"/>
  <c r="F18"/>
  <c r="E18"/>
  <c r="D18"/>
  <c r="C18"/>
  <c r="F17"/>
  <c r="E17"/>
  <c r="D17"/>
  <c r="C17"/>
  <c r="F16"/>
  <c r="E16"/>
  <c r="D16"/>
  <c r="C16"/>
  <c r="F15"/>
  <c r="E15"/>
  <c r="D15"/>
  <c r="C15"/>
  <c r="F14"/>
  <c r="E14"/>
  <c r="D14"/>
  <c r="C14"/>
  <c r="F13"/>
  <c r="E13"/>
  <c r="D13"/>
  <c r="C13"/>
  <c r="F12"/>
  <c r="E12"/>
  <c r="D12"/>
  <c r="C12"/>
  <c r="F11"/>
  <c r="E11"/>
  <c r="D11"/>
  <c r="C11"/>
  <c r="F10"/>
  <c r="E10"/>
  <c r="D10"/>
  <c r="C10"/>
  <c r="F9"/>
  <c r="E9"/>
  <c r="D9"/>
  <c r="C9"/>
  <c r="F8"/>
  <c r="E8"/>
  <c r="D8"/>
  <c r="C8"/>
  <c r="J58" i="10"/>
  <c r="H58"/>
  <c r="F58"/>
  <c r="D58"/>
  <c r="J57"/>
  <c r="H57"/>
  <c r="F57"/>
  <c r="D57"/>
  <c r="J56"/>
  <c r="H56"/>
  <c r="F56"/>
  <c r="D56"/>
  <c r="J55"/>
  <c r="H55"/>
  <c r="F55"/>
  <c r="D55"/>
  <c r="J54"/>
  <c r="H54"/>
  <c r="F54"/>
  <c r="D54"/>
  <c r="J53"/>
  <c r="H53"/>
  <c r="F53"/>
  <c r="D53"/>
  <c r="J52"/>
  <c r="H52"/>
  <c r="F52"/>
  <c r="D52"/>
  <c r="J51"/>
  <c r="H51"/>
  <c r="F51"/>
  <c r="D51"/>
  <c r="J50"/>
  <c r="H50"/>
  <c r="F50"/>
  <c r="D50"/>
  <c r="J49"/>
  <c r="H49"/>
  <c r="F49"/>
  <c r="D49"/>
  <c r="J48"/>
  <c r="H48"/>
  <c r="F48"/>
  <c r="D48"/>
  <c r="J47"/>
  <c r="H47"/>
  <c r="F47"/>
  <c r="D47"/>
  <c r="J46"/>
  <c r="H46"/>
  <c r="F46"/>
  <c r="D46"/>
  <c r="J45"/>
  <c r="H45"/>
  <c r="F45"/>
  <c r="D45"/>
  <c r="J44"/>
  <c r="H44"/>
  <c r="F44"/>
  <c r="D44"/>
  <c r="J43"/>
  <c r="H43"/>
  <c r="F43"/>
  <c r="D43"/>
  <c r="J42"/>
  <c r="H42"/>
  <c r="F42"/>
  <c r="D42"/>
  <c r="J41"/>
  <c r="H41"/>
  <c r="F41"/>
  <c r="D41"/>
  <c r="J40"/>
  <c r="H40"/>
  <c r="F40"/>
  <c r="D40"/>
  <c r="J39"/>
  <c r="H39"/>
  <c r="F39"/>
  <c r="D39"/>
  <c r="J38"/>
  <c r="H38"/>
  <c r="F38"/>
  <c r="D38"/>
  <c r="J37"/>
  <c r="H37"/>
  <c r="F37"/>
  <c r="D37"/>
  <c r="J36"/>
  <c r="H36"/>
  <c r="F36"/>
  <c r="D36"/>
  <c r="J35"/>
  <c r="H35"/>
  <c r="F35"/>
  <c r="D35"/>
  <c r="J34"/>
  <c r="H34"/>
  <c r="F34"/>
  <c r="D34"/>
  <c r="J33"/>
  <c r="H33"/>
  <c r="F33"/>
  <c r="D33"/>
  <c r="J32"/>
  <c r="H32"/>
  <c r="F32"/>
  <c r="D32"/>
  <c r="J31"/>
  <c r="H31"/>
  <c r="F31"/>
  <c r="D31"/>
  <c r="J30"/>
  <c r="H30"/>
  <c r="F30"/>
  <c r="D30"/>
  <c r="J29"/>
  <c r="H29"/>
  <c r="F29"/>
  <c r="D29"/>
  <c r="J28"/>
  <c r="H28"/>
  <c r="F28"/>
  <c r="D28"/>
  <c r="J27"/>
  <c r="H27"/>
  <c r="F27"/>
  <c r="D27"/>
  <c r="J26"/>
  <c r="H26"/>
  <c r="F26"/>
  <c r="D26"/>
  <c r="J25"/>
  <c r="H25"/>
  <c r="F25"/>
  <c r="D25"/>
  <c r="J24"/>
  <c r="H24"/>
  <c r="F24"/>
  <c r="D24"/>
  <c r="J23"/>
  <c r="H23"/>
  <c r="F23"/>
  <c r="D23"/>
  <c r="J22"/>
  <c r="H22"/>
  <c r="F22"/>
  <c r="D22"/>
  <c r="J21"/>
  <c r="H21"/>
  <c r="F21"/>
  <c r="D21"/>
  <c r="J20"/>
  <c r="H20"/>
  <c r="F20"/>
  <c r="D20"/>
  <c r="B19"/>
  <c r="J18"/>
  <c r="H18"/>
  <c r="F18"/>
  <c r="D18"/>
  <c r="J17"/>
  <c r="H17"/>
  <c r="F17"/>
  <c r="D17"/>
  <c r="J16"/>
  <c r="H16"/>
  <c r="F16"/>
  <c r="D16"/>
  <c r="J15"/>
  <c r="H15"/>
  <c r="F15"/>
  <c r="D15"/>
  <c r="J14"/>
  <c r="H14"/>
  <c r="F14"/>
  <c r="D14"/>
  <c r="J13"/>
  <c r="H13"/>
  <c r="F13"/>
  <c r="D13"/>
  <c r="J12"/>
  <c r="H12"/>
  <c r="F12"/>
  <c r="D12"/>
  <c r="J11"/>
  <c r="H11"/>
  <c r="F11"/>
  <c r="D11"/>
  <c r="J10"/>
  <c r="H10"/>
  <c r="F10"/>
  <c r="D10"/>
  <c r="J9"/>
  <c r="H9"/>
  <c r="F9"/>
  <c r="D9"/>
  <c r="J8"/>
  <c r="H8"/>
  <c r="F8"/>
  <c r="D8"/>
  <c r="G14" i="8"/>
  <c r="F14"/>
  <c r="D14"/>
  <c r="G13"/>
  <c r="F13"/>
  <c r="D13"/>
  <c r="G12"/>
  <c r="F12"/>
  <c r="D12"/>
  <c r="G10"/>
  <c r="F10"/>
  <c r="D10"/>
  <c r="G9"/>
  <c r="F9"/>
  <c r="D9"/>
  <c r="G8"/>
  <c r="F8"/>
  <c r="D8"/>
  <c r="E6"/>
  <c r="C6"/>
  <c r="F26" i="7"/>
  <c r="E26"/>
  <c r="E27" s="1"/>
  <c r="D26"/>
  <c r="D27" s="1"/>
  <c r="C26"/>
  <c r="E15"/>
  <c r="F14"/>
  <c r="F15" s="1"/>
  <c r="E14"/>
  <c r="D14"/>
  <c r="D15" s="1"/>
  <c r="C14"/>
  <c r="E57" i="5"/>
  <c r="D57"/>
  <c r="C57"/>
  <c r="E56"/>
  <c r="D56"/>
  <c r="C56"/>
  <c r="E55"/>
  <c r="D55"/>
  <c r="C55"/>
  <c r="E54"/>
  <c r="D54"/>
  <c r="C54"/>
  <c r="E53"/>
  <c r="D53"/>
  <c r="C53"/>
  <c r="E52"/>
  <c r="D52"/>
  <c r="C52"/>
  <c r="E51"/>
  <c r="D51"/>
  <c r="C51"/>
  <c r="E50"/>
  <c r="D50"/>
  <c r="C50"/>
  <c r="E49"/>
  <c r="D49"/>
  <c r="C49"/>
  <c r="E48"/>
  <c r="D48"/>
  <c r="C48"/>
  <c r="E47"/>
  <c r="D47"/>
  <c r="C47"/>
  <c r="E46"/>
  <c r="D46"/>
  <c r="C46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E37"/>
  <c r="D37"/>
  <c r="C37"/>
  <c r="E36"/>
  <c r="D36"/>
  <c r="C36"/>
  <c r="E35"/>
  <c r="D35"/>
  <c r="C35"/>
  <c r="E34"/>
  <c r="D34"/>
  <c r="C34"/>
  <c r="E33"/>
  <c r="D33"/>
  <c r="C33"/>
  <c r="E32"/>
  <c r="D32"/>
  <c r="C32"/>
  <c r="E31"/>
  <c r="D31"/>
  <c r="C31"/>
  <c r="E30"/>
  <c r="D30"/>
  <c r="C30"/>
  <c r="E29"/>
  <c r="D29"/>
  <c r="C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B18"/>
  <c r="E17"/>
  <c r="D17"/>
  <c r="C17"/>
  <c r="E16"/>
  <c r="D16"/>
  <c r="C16"/>
  <c r="E15"/>
  <c r="D15"/>
  <c r="C15"/>
  <c r="E14"/>
  <c r="D14"/>
  <c r="C14"/>
  <c r="E13"/>
  <c r="D13"/>
  <c r="C13"/>
  <c r="E12"/>
  <c r="D12"/>
  <c r="C12"/>
  <c r="E11"/>
  <c r="D11"/>
  <c r="C11"/>
  <c r="E10"/>
  <c r="D10"/>
  <c r="C10"/>
  <c r="E9"/>
  <c r="D9"/>
  <c r="C9"/>
  <c r="E8"/>
  <c r="D8"/>
  <c r="C8"/>
  <c r="E7"/>
  <c r="D7"/>
  <c r="C7"/>
  <c r="H58" i="3"/>
  <c r="D58"/>
  <c r="H57"/>
  <c r="D57"/>
  <c r="H56"/>
  <c r="D56"/>
  <c r="H55"/>
  <c r="D55"/>
  <c r="H54"/>
  <c r="D54"/>
  <c r="H53"/>
  <c r="D53"/>
  <c r="H52"/>
  <c r="D52"/>
  <c r="H51"/>
  <c r="D51"/>
  <c r="H50"/>
  <c r="D50"/>
  <c r="H49"/>
  <c r="D49"/>
  <c r="H48"/>
  <c r="D48"/>
  <c r="H47"/>
  <c r="D47"/>
  <c r="H46"/>
  <c r="D46"/>
  <c r="H45"/>
  <c r="D45"/>
  <c r="H44"/>
  <c r="D44"/>
  <c r="H43"/>
  <c r="D43"/>
  <c r="H42"/>
  <c r="D42"/>
  <c r="H41"/>
  <c r="D41"/>
  <c r="H40"/>
  <c r="D40"/>
  <c r="H39"/>
  <c r="D39"/>
  <c r="H38"/>
  <c r="D38"/>
  <c r="H37"/>
  <c r="D37"/>
  <c r="H36"/>
  <c r="D36"/>
  <c r="H35"/>
  <c r="D35"/>
  <c r="H34"/>
  <c r="D34"/>
  <c r="H33"/>
  <c r="D33"/>
  <c r="H32"/>
  <c r="D32"/>
  <c r="H31"/>
  <c r="D31"/>
  <c r="H30"/>
  <c r="D30"/>
  <c r="H29"/>
  <c r="D29"/>
  <c r="H28"/>
  <c r="D28"/>
  <c r="H27"/>
  <c r="D27"/>
  <c r="H26"/>
  <c r="D26"/>
  <c r="H25"/>
  <c r="D25"/>
  <c r="H24"/>
  <c r="D24"/>
  <c r="H23"/>
  <c r="D23"/>
  <c r="H22"/>
  <c r="D22"/>
  <c r="H21"/>
  <c r="D21"/>
  <c r="H20"/>
  <c r="D20"/>
  <c r="B19"/>
  <c r="H18"/>
  <c r="D18"/>
  <c r="H17"/>
  <c r="D17"/>
  <c r="H16"/>
  <c r="D16"/>
  <c r="H15"/>
  <c r="D15"/>
  <c r="H14"/>
  <c r="D14"/>
  <c r="H13"/>
  <c r="D13"/>
  <c r="H12"/>
  <c r="D12"/>
  <c r="H11"/>
  <c r="D11"/>
  <c r="H10"/>
  <c r="D10"/>
  <c r="H9"/>
  <c r="D9"/>
  <c r="H8"/>
  <c r="D8"/>
  <c r="G8" i="2"/>
  <c r="F8"/>
  <c r="D8"/>
  <c r="G7"/>
  <c r="F7"/>
  <c r="D7"/>
  <c r="E6"/>
  <c r="C6"/>
  <c r="D6" i="1"/>
  <c r="G6" i="92" l="1"/>
  <c r="G35"/>
  <c r="C6"/>
  <c r="C35"/>
  <c r="C65"/>
</calcChain>
</file>

<file path=xl/comments1.xml><?xml version="1.0" encoding="utf-8"?>
<comments xmlns="http://schemas.openxmlformats.org/spreadsheetml/2006/main">
  <authors>
    <author>silvia</author>
  </authors>
  <commentList>
    <comment ref="E76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<sst xmlns="http://schemas.openxmlformats.org/spreadsheetml/2006/main" count="4274" uniqueCount="464">
  <si>
    <t>TURISMO EN CIFRAS SANTA CRUZ</t>
  </si>
  <si>
    <t xml:space="preserve">Turismo alojado 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</si>
  <si>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</si>
  <si>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</si>
  <si>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</si>
  <si>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</si>
  <si>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</si>
  <si>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</si>
  <si>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</si>
  <si>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</si>
  <si>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</si>
  <si>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</si>
  <si>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</si>
  <si>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</si>
  <si>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</si>
  <si>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</si>
  <si>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</si>
  <si>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</si>
  <si>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</si>
  <si>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</si>
  <si>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</si>
  <si>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</si>
  <si>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</si>
  <si>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</si>
  <si>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</si>
  <si>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</si>
  <si>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</si>
  <si>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</si>
  <si>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</si>
  <si>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</si>
  <si>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</si>
  <si>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</si>
  <si>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</si>
  <si>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</si>
  <si>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</si>
  <si>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</si>
  <si>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</si>
  <si>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</si>
  <si>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</si>
  <si>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</si>
  <si>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>Municipios turísticos</t>
  </si>
  <si>
    <t>Alojados por municipio y tipología acumulado año en curso</t>
  </si>
  <si>
    <t>Alojados por municipio y categoría acumulado año en curso</t>
  </si>
  <si>
    <t>Pernoctaciones por municipio y tipología acumulado año en curso</t>
  </si>
  <si>
    <t>Pernoctaciones por municipio y categoría acumulado año en curso</t>
  </si>
  <si>
    <t>Indices de ocupación por municipio y tipología acumulado año en curso</t>
  </si>
  <si>
    <t>Indices de ocupación por municipio y categoría acumulado año en curso</t>
  </si>
  <si>
    <t>Estancia media por municipio y tipología acumulado año en curso</t>
  </si>
  <si>
    <t>Estancia media por municipio y categoría acumulado año en curso</t>
  </si>
  <si>
    <t>Alojados por nacionalidad y municipio acumulado año en curso</t>
  </si>
  <si>
    <t>Evolución de turistas alojados por nacionalidad y municipio acumulado año en curso</t>
  </si>
  <si>
    <t>Distribución por nacionalidad según municipio acumulado año en curso</t>
  </si>
  <si>
    <t>Plazas alojativas estimadas</t>
  </si>
  <si>
    <t>Zona turística y tipología de establecimiento</t>
  </si>
  <si>
    <t>Tipología y categoría de establecimiento</t>
  </si>
  <si>
    <t>Plazas alojativas autorizadas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</si>
  <si>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</si>
  <si>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</si>
  <si>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</si>
  <si>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 xml:space="preserve">Turismo de Tenerife 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</si>
  <si>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</si>
  <si>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</si>
  <si>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</si>
  <si>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</si>
  <si>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</si>
  <si>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</si>
  <si>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</si>
  <si>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-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</si>
  <si>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</si>
  <si>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</si>
  <si>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</si>
  <si>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</si>
  <si>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</si>
  <si>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</si>
  <si>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</si>
  <si>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</si>
  <si>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</si>
  <si>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</si>
  <si>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</si>
  <si>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</si>
  <si>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</si>
  <si>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</si>
  <si>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</si>
  <si>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</si>
  <si>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</si>
  <si>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</si>
  <si>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</si>
  <si>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</si>
  <si>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</si>
  <si>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</si>
  <si>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</si>
  <si>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</si>
  <si>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</si>
  <si>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</si>
  <si>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</si>
  <si>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</si>
  <si>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</si>
  <si>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</si>
  <si>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</si>
  <si>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</si>
  <si>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</si>
  <si>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</si>
  <si>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</si>
  <si>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</si>
  <si>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</si>
  <si>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</si>
  <si>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</si>
  <si>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</si>
  <si>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</si>
  <si>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</si>
  <si>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</si>
  <si>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</si>
  <si>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</si>
  <si>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</si>
  <si>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</si>
  <si>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</si>
  <si>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</si>
  <si>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</si>
  <si>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</si>
  <si>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</si>
  <si>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</si>
  <si>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</si>
  <si>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>SANTA CRUZ</t>
  </si>
  <si>
    <t xml:space="preserve">FUENTE: STDE Cabildo Insular de Tenerife. ELABORACIÓN: Turismo de Tenerife 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</si>
  <si>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</si>
  <si>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</si>
  <si>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</si>
  <si>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</si>
  <si>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</si>
  <si>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</si>
  <si>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</si>
  <si>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</si>
  <si>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</si>
  <si>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08/07</t>
  </si>
  <si>
    <t>Var. 09/08</t>
  </si>
  <si>
    <t>Var. 10/09</t>
  </si>
  <si>
    <t>Total general</t>
  </si>
  <si>
    <t>TURISTAS  ALOJADOS EN TENERIFE</t>
  </si>
  <si>
    <t>2009/2008</t>
  </si>
  <si>
    <t>2010/2009</t>
  </si>
  <si>
    <t>var. Inter. hotelero</t>
  </si>
  <si>
    <t>Var. inter. Extrahotel.</t>
  </si>
  <si>
    <t>Var. inter. total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</si>
  <si>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</si>
  <si>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</si>
  <si>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</si>
  <si>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</si>
  <si>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</si>
  <si>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</si>
  <si>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</si>
  <si>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</si>
  <si>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</si>
  <si>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</si>
  <si>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</si>
  <si>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</si>
  <si>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09/08</t>
  </si>
  <si>
    <t>var. 10/09</t>
  </si>
  <si>
    <t>TOTAL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</si>
  <si>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</si>
  <si>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</si>
  <si>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</si>
  <si>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</si>
  <si>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</si>
  <si>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</si>
  <si>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</si>
  <si>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</si>
  <si>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</si>
  <si>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</si>
  <si>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</si>
  <si>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</si>
  <si>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</si>
  <si>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</si>
  <si>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</si>
  <si>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</si>
  <si>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</si>
  <si>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</si>
  <si>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</si>
  <si>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</si>
  <si>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</si>
  <si>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</si>
  <si>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</si>
  <si>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</si>
  <si>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</si>
  <si>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</si>
  <si>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</si>
  <si>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</si>
  <si>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</si>
  <si>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</si>
  <si>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</si>
  <si>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</si>
  <si>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</si>
  <si>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</si>
  <si>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</si>
  <si>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</si>
  <si>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</si>
  <si>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</si>
  <si>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</si>
  <si>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</si>
  <si>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</si>
  <si>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</si>
  <si>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>cuota</t>
  </si>
  <si>
    <t>DISTRIBUCIÓN DEL TURISMO ALOJADO EN ESTABLECIMIENTOS TURÍSTICOS DE SANTA CRUZ SEGÚN NACIONALIDAD</t>
  </si>
  <si>
    <t xml:space="preserve">FUENTE: STDE Cabildo Insular de Tenerife. 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</si>
  <si>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</si>
  <si>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</si>
  <si>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</si>
  <si>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</si>
  <si>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</si>
  <si>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</si>
  <si>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</si>
  <si>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</si>
  <si>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</si>
  <si>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</si>
  <si>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</si>
  <si>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</si>
  <si>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</si>
  <si>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alojados</t>
  </si>
  <si>
    <t>var. mensual</t>
  </si>
  <si>
    <t xml:space="preserve">var. Interanual </t>
  </si>
  <si>
    <t>Var Acumulada
12 meses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</si>
  <si>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</si>
  <si>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</si>
  <si>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</si>
  <si>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</si>
  <si>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</si>
  <si>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</si>
  <si>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</si>
  <si>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</si>
  <si>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 Diciembre</t>
  </si>
  <si>
    <t xml:space="preserve"> Noviembre</t>
  </si>
  <si>
    <t xml:space="preserve"> Octubre</t>
  </si>
  <si>
    <t xml:space="preserve"> Septiembre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</si>
  <si>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</si>
  <si>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</si>
  <si>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</si>
  <si>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</si>
  <si>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1*</t>
  </si>
  <si>
    <t>2*</t>
  </si>
  <si>
    <t>3*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</si>
  <si>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</si>
  <si>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</si>
  <si>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</si>
  <si>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</si>
  <si>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</si>
  <si>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</si>
  <si>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</si>
  <si>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</si>
  <si>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</si>
  <si>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</si>
  <si>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</si>
  <si>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</si>
  <si>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>CATEGORÍA EXTRAHOTELERA</t>
  </si>
  <si>
    <t>Extrahotelera</t>
  </si>
  <si>
    <t>EVOLUCIÓN  DE PERNOCTACIONES EN SANTA CRUZ</t>
  </si>
  <si>
    <t>pernoctaciones</t>
  </si>
  <si>
    <t>INDICE DE OCUPACIÓN SEGÚN ZONAS Y TIPOLOGÍA  (%)</t>
  </si>
  <si>
    <t>VARIACIÓN INTERANUAL DE INDICE DE OCUPACIÓN SEGÚN ZONAS Y TIPOLOGÍA  (%)</t>
  </si>
  <si>
    <t>Extrahotelero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</si>
  <si>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</si>
  <si>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</si>
  <si>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</si>
  <si>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</si>
  <si>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</si>
  <si>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</si>
  <si>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</si>
  <si>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</si>
  <si>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</si>
  <si>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</si>
  <si>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</si>
  <si>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</si>
  <si>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</si>
  <si>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</si>
  <si>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</si>
  <si>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</si>
  <si>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</si>
  <si>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</si>
  <si>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</si>
  <si>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</si>
  <si>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</si>
  <si>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</si>
  <si>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</si>
  <si>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</si>
  <si>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</si>
  <si>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</si>
  <si>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</si>
  <si>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</si>
  <si>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</si>
  <si>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</si>
  <si>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ALOJADOS POR MUNICIPIO TURÍSTICO Y TIPOLOGÍA DE ESTABLECIMIENTO</t>
  </si>
  <si>
    <t>I semestre 2009</t>
  </si>
  <si>
    <t xml:space="preserve">I semestre 2010 </t>
  </si>
  <si>
    <t>Alojados Totales</t>
  </si>
  <si>
    <t>Alojados Hoteleros</t>
  </si>
  <si>
    <t>Alojados Extrahoteleros</t>
  </si>
  <si>
    <t>ADEJE</t>
  </si>
  <si>
    <t>ARONA</t>
  </si>
  <si>
    <t>PUERTO DE LA CRUZ</t>
  </si>
  <si>
    <t>TURISMO ALOJADO EN ADEJE SEGÚN TIPOLOGÍA Y CATEGORÍA DE ESTABLECIMIENTO</t>
  </si>
  <si>
    <t>TURISMO ALOJADO EN ARONA SEGÚN TIPOLOGÍA Y CATEGORÍA DE ESTABLECIMIENTO</t>
  </si>
  <si>
    <t>5*</t>
  </si>
  <si>
    <t>4*</t>
  </si>
  <si>
    <t>1* y 2*</t>
  </si>
  <si>
    <t>TURISMO ALOJADO EN PUERTO DE LA CRUZ SEGÚN TIPOLOGÍA Y CATEGORÍA DE ESTABLECIMIENTO</t>
  </si>
  <si>
    <t>TURISMO ALOJADO EN SANTA CRUZ SEGÚN TIPOLOGÍA Y CATEGORÍA DE ESTABLECIMIENTO</t>
  </si>
  <si>
    <t>TURISMO ALOJADO EN TENERIFE SEGÚN TIPOLOGÍA Y CATEGORÍA DE ESTABLECIMIENTO</t>
  </si>
  <si>
    <t>TURISMO ALOJADO EN TENERIFE  Y SANTA CRUZ SEGÚN TIPOLOGÍA Y CATEGORÍA DE ESTABLECIMIENTO</t>
  </si>
  <si>
    <t>PERNOCTACIONES POR MUNICIPIO TURÍSTICO Y TIPOLOGÍA DE ESTABLECIMIENTO</t>
  </si>
  <si>
    <t>PERNOCTACIONES EN ADEJE SEGÚN TIPOLOGÍA Y CATEGORÍA DE ESTABLECIMIENTO</t>
  </si>
  <si>
    <t>PERNOCTACIONES EN ARONA SEGÚN TIPOLOGÍA Y CATEGORÍA DE ESTABLECIMIENTO</t>
  </si>
  <si>
    <t>Total Pernoctaciones</t>
  </si>
  <si>
    <t>PERNOCTACIONES EN PUERTO DE LA CRUZ SEGÚN TIPOLOGÍA Y CATEGORÍA DE ESTABLECIMIENTO</t>
  </si>
  <si>
    <t>PERNOCTACIONES EN TENERIFE SEGÚN TIPOLOGÍA Y CATEGORÍA DE ESTABLECIMIENTO</t>
  </si>
  <si>
    <t>PERNOCTACIONES EN TENERIFE  Y SANTA CRUZ SEGÚN TIPOLOGÍA Y CATEGORÍA DE ESTABLECIMIENTO</t>
  </si>
  <si>
    <t>ÍNDICES DE OCUPACIÓN POR MUNICIPIO TURÍSTICO Y TIPOLOGÍA DE ESTABLECIMIENTO (%)</t>
  </si>
  <si>
    <t xml:space="preserve">FUENTE: STDE Cabildo Insular de Tenerife.
ELABORACIÓN: Turismo de Tenerife 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</si>
  <si>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</si>
  <si>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</si>
  <si>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</si>
  <si>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</si>
  <si>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</si>
  <si>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INDICES DE OCUPACIÓN EN ALOJAMIENTO DE TENERIFE SEGÚN TIPOLOGÍA Y CATEGORÍA DE ESTABLECIMIENTO</t>
  </si>
  <si>
    <t>INDICES DE OCUPACIÓN EN ALOJAMIENTO DE TENERIFE Y SANTA CRUZ SEGÚN TIPOLOGÍA Y CATEGORÍA DE ESTABLECIMIENTO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</si>
  <si>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</si>
  <si>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</si>
  <si>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</si>
  <si>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diferencia interanual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</si>
  <si>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</si>
  <si>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</si>
  <si>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</si>
  <si>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ESTANCIA MEDIA DE LOS TURISTAS ALOJADOS EN TENERIFE SEGÚN TIPOLOGÍA Y CATEGORÍA DE ESTABLECIMIENTO</t>
  </si>
  <si>
    <t>ESTANCIA MEDIA DE LOS TURISTAS ALOJADOS EN TENERIFE Y SANTA CRUZ SEGÚN TIPOLOGÍA Y CATEGORÍA DE ESTABLECIMIENTO</t>
  </si>
  <si>
    <t>TURISTAS ALOJADOS POR NACIONALIDADES SEGÚN MUNICIPIO TURÍSTICO</t>
  </si>
  <si>
    <t>Santa Cruz</t>
  </si>
  <si>
    <t>Puerto de la Cruz</t>
  </si>
  <si>
    <t>Adeje</t>
  </si>
  <si>
    <t>Arona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</si>
  <si>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</si>
  <si>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</si>
  <si>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</si>
  <si>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>PLAZAS ALOJATIVAS ESTIMADAS SEGÚN ZONAS TURÍSTICAS Y TIPOLOGÍAS (*)</t>
  </si>
  <si>
    <t>%/s total zona</t>
  </si>
  <si>
    <t>I semestre 2010</t>
  </si>
  <si>
    <t>II semestre 2009</t>
  </si>
  <si>
    <t>II semestre 2010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</si>
  <si>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</si>
  <si>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</si>
  <si>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</si>
  <si>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</si>
  <si>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</si>
  <si>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</si>
  <si>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</si>
  <si>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</si>
  <si>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</si>
  <si>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</si>
  <si>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</si>
  <si>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</si>
  <si>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</si>
  <si>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</si>
  <si>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</si>
  <si>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</si>
  <si>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</si>
  <si>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</si>
  <si>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</si>
  <si>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</si>
  <si>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</si>
  <si>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</si>
  <si>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</si>
  <si>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</si>
  <si>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</si>
  <si>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</t>
  </si>
  <si>
    <t>PLAZAS ALOJATIVAS ESTIMADAS EN TENERIFE SEGÚN TIPOLOGÍA Y CATEGORÍA (*)</t>
  </si>
  <si>
    <t>PLAZAS ALOJATIVAS ESTIMADAS EN TENERIFE Y SANTA CRUZ SEGÚN TIPOLOGÍA Y CATEGORÍA (*)
I SEMESTRE 2010</t>
  </si>
  <si>
    <t>PLAZAS ALOJATIVAS ESTIMADAS EN TENERIFE Y SANTA CRUZ SEGÚN TIPOLOGÍA Y CATEGORÍA (*)
II SEMESTRE 2010</t>
  </si>
  <si>
    <t>PLAZAS TURISTICAS AUTORIZADAS* SEGÚN TIPOLOGÍA DEL ESTABLECIMIENTO.
Municipios e Isla</t>
  </si>
  <si>
    <t>noviembre 2010</t>
  </si>
  <si>
    <t>Municipio</t>
  </si>
  <si>
    <t>HOTELEROS</t>
  </si>
  <si>
    <t>APARTEMENTOS</t>
  </si>
  <si>
    <t>HOTELES RURALES</t>
  </si>
  <si>
    <t>CASAS RURALES</t>
  </si>
  <si>
    <t>Autorizadas</t>
  </si>
  <si>
    <t>Tramite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</si>
  <si>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</si>
  <si>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</si>
  <si>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</si>
  <si>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</si>
  <si>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</si>
  <si>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</si>
  <si>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</si>
  <si>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</si>
  <si>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</si>
  <si>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</si>
  <si>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</si>
  <si>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</si>
  <si>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</si>
  <si>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</si>
  <si>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</si>
  <si>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</si>
  <si>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</si>
  <si>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</si>
  <si>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</si>
  <si>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</si>
  <si>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</si>
  <si>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</si>
  <si>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</si>
  <si>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</si>
  <si>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</si>
  <si>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</si>
  <si>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</si>
  <si>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</si>
  <si>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</si>
  <si>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</si>
  <si>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</si>
  <si>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Total Plazas</t>
  </si>
  <si>
    <t>Hoteleros</t>
  </si>
  <si>
    <t>Apartamentos</t>
  </si>
  <si>
    <t>Hoteles Rurales</t>
  </si>
  <si>
    <t>Casas Rurales</t>
  </si>
  <si>
    <t>cuota s/total insular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</si>
  <si>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</si>
  <si>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</si>
  <si>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</si>
  <si>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</si>
  <si>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</si>
  <si>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</si>
  <si>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</si>
  <si>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</si>
  <si>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</si>
  <si>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</si>
  <si>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</si>
  <si>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</si>
  <si>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</si>
  <si>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</si>
  <si>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</si>
  <si>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</si>
  <si>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</si>
  <si>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</si>
  <si>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</si>
  <si>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</si>
  <si>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</si>
  <si>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</si>
  <si>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</si>
  <si>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</si>
  <si>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 xml:space="preserve">DISTRIBUCIÓN DE LAS PLAZAS TURÍSTICAS AUTORIZADAS EN TENERIFE SEGÚN TIPOLOGÍA Y CATEGORÍA </t>
  </si>
  <si>
    <t>Bares</t>
  </si>
  <si>
    <t>Extrahoteleros</t>
  </si>
  <si>
    <t>Cafeterías</t>
  </si>
  <si>
    <t>Restaurantes</t>
  </si>
  <si>
    <t>Gran Canaria</t>
  </si>
  <si>
    <t>Fuerteventura</t>
  </si>
  <si>
    <t>Lanzarote</t>
  </si>
  <si>
    <t>La Palma</t>
  </si>
  <si>
    <t>Canarias</t>
  </si>
  <si>
    <t>TOTAL TURISMO ALOJADO</t>
  </si>
  <si>
    <t>Zona SUR</t>
  </si>
  <si>
    <t>ALOJADOS HOTELEROS</t>
  </si>
  <si>
    <t>ALOJADOS EXTRAHOTELEROS</t>
  </si>
  <si>
    <t xml:space="preserve">acum. nov. 2010 </t>
  </si>
  <si>
    <t>acum. nov. 2009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</si>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</sst>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#,##0_)"/>
    <numFmt numFmtId="165" formatCode="0.0%"/>
    <numFmt numFmtId="166" formatCode="#,##0.0"/>
    <numFmt numFmtId="167" formatCode="#,##0.0_)"/>
    <numFmt numFmtId="168" formatCode="#,##0.0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20"/>
      <color indexed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2"/>
      <color indexed="9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5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20" fillId="0" borderId="0"/>
    <xf numFmtId="0" fontId="20" fillId="0" borderId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1" fontId="44" fillId="0" borderId="0">
      <protection locked="0"/>
    </xf>
    <xf numFmtId="1" fontId="44" fillId="0" borderId="0">
      <protection locked="0"/>
    </xf>
    <xf numFmtId="0" fontId="45" fillId="32" borderId="16" applyNumberFormat="0" applyAlignment="0" applyProtection="0"/>
    <xf numFmtId="0" fontId="45" fillId="32" borderId="16" applyNumberFormat="0" applyAlignment="0" applyProtection="0"/>
    <xf numFmtId="0" fontId="45" fillId="32" borderId="16" applyNumberFormat="0" applyAlignment="0" applyProtection="0"/>
    <xf numFmtId="0" fontId="45" fillId="32" borderId="16" applyNumberFormat="0" applyAlignment="0" applyProtection="0"/>
    <xf numFmtId="0" fontId="46" fillId="33" borderId="17" applyNumberFormat="0" applyAlignment="0" applyProtection="0"/>
    <xf numFmtId="0" fontId="46" fillId="33" borderId="17" applyNumberFormat="0" applyAlignment="0" applyProtection="0"/>
    <xf numFmtId="0" fontId="46" fillId="33" borderId="17" applyNumberFormat="0" applyAlignment="0" applyProtection="0"/>
    <xf numFmtId="0" fontId="46" fillId="33" borderId="17" applyNumberFormat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9" fillId="23" borderId="16" applyNumberFormat="0" applyAlignment="0" applyProtection="0"/>
    <xf numFmtId="0" fontId="49" fillId="23" borderId="16" applyNumberFormat="0" applyAlignment="0" applyProtection="0"/>
    <xf numFmtId="0" fontId="49" fillId="23" borderId="16" applyNumberFormat="0" applyAlignment="0" applyProtection="0"/>
    <xf numFmtId="0" fontId="49" fillId="23" borderId="16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50" fillId="0" borderId="0">
      <protection locked="0"/>
    </xf>
    <xf numFmtId="170" fontId="50" fillId="0" borderId="0">
      <protection locked="0"/>
    </xf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171" fontId="2" fillId="0" borderId="0" applyFont="0" applyFill="0" applyBorder="0" applyAlignment="0" applyProtection="0"/>
    <xf numFmtId="172" fontId="50" fillId="0" borderId="0">
      <protection locked="0"/>
    </xf>
    <xf numFmtId="173" fontId="50" fillId="0" borderId="0">
      <protection locked="0"/>
    </xf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9" borderId="19" applyNumberFormat="0" applyFont="0" applyAlignment="0" applyProtection="0"/>
    <xf numFmtId="0" fontId="2" fillId="39" borderId="19" applyNumberFormat="0" applyFont="0" applyAlignment="0" applyProtection="0"/>
    <xf numFmtId="0" fontId="2" fillId="39" borderId="19" applyNumberFormat="0" applyFont="0" applyAlignment="0" applyProtection="0"/>
    <xf numFmtId="0" fontId="2" fillId="39" borderId="19" applyNumberFormat="0" applyFont="0" applyAlignment="0" applyProtection="0"/>
    <xf numFmtId="174" fontId="50" fillId="0" borderId="0">
      <protection locked="0"/>
    </xf>
    <xf numFmtId="9" fontId="2" fillId="0" borderId="0" applyFont="0" applyFill="0" applyBorder="0" applyProtection="0">
      <alignment vertical="center"/>
    </xf>
    <xf numFmtId="175" fontId="50" fillId="0" borderId="0">
      <protection locked="0"/>
    </xf>
    <xf numFmtId="176" fontId="50" fillId="0" borderId="0">
      <protection locked="0"/>
    </xf>
    <xf numFmtId="0" fontId="53" fillId="32" borderId="20" applyNumberFormat="0" applyAlignment="0" applyProtection="0"/>
    <xf numFmtId="0" fontId="53" fillId="32" borderId="20" applyNumberFormat="0" applyAlignment="0" applyProtection="0"/>
    <xf numFmtId="0" fontId="53" fillId="32" borderId="20" applyNumberFormat="0" applyAlignment="0" applyProtection="0"/>
    <xf numFmtId="0" fontId="53" fillId="32" borderId="20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" fontId="50" fillId="0" borderId="24">
      <protection locked="0"/>
    </xf>
    <xf numFmtId="1" fontId="50" fillId="0" borderId="24">
      <protection locked="0"/>
    </xf>
    <xf numFmtId="1" fontId="50" fillId="0" borderId="24">
      <protection locked="0"/>
    </xf>
    <xf numFmtId="1" fontId="50" fillId="0" borderId="24">
      <protection locked="0"/>
    </xf>
  </cellStyleXfs>
  <cellXfs count="471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2" fillId="0" borderId="0" xfId="2" applyProtection="1">
      <alignment vertical="center"/>
      <protection hidden="1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5" fillId="0" borderId="0" xfId="2" applyFont="1">
      <alignment vertical="center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7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65" fontId="11" fillId="7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4" fontId="11" fillId="0" borderId="0" xfId="2" applyNumberFormat="1" applyFont="1" applyBorder="1" applyProtection="1">
      <alignment vertical="center"/>
      <protection hidden="1"/>
    </xf>
    <xf numFmtId="165" fontId="11" fillId="0" borderId="0" xfId="4" applyNumberFormat="1" applyFont="1" applyBorder="1" applyProtection="1">
      <alignment vertical="center"/>
      <protection hidden="1"/>
    </xf>
    <xf numFmtId="165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5" fontId="0" fillId="0" borderId="0" xfId="1" applyNumberFormat="1" applyFont="1"/>
    <xf numFmtId="0" fontId="18" fillId="8" borderId="0" xfId="0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right"/>
    </xf>
    <xf numFmtId="3" fontId="11" fillId="0" borderId="0" xfId="0" applyNumberFormat="1" applyFont="1" applyBorder="1"/>
    <xf numFmtId="165" fontId="11" fillId="0" borderId="0" xfId="1" applyNumberFormat="1" applyFont="1" applyBorder="1"/>
    <xf numFmtId="3" fontId="11" fillId="5" borderId="0" xfId="0" applyNumberFormat="1" applyFont="1" applyFill="1" applyBorder="1"/>
    <xf numFmtId="165" fontId="11" fillId="5" borderId="0" xfId="1" applyNumberFormat="1" applyFont="1" applyFill="1" applyBorder="1" applyAlignment="1">
      <alignment horizontal="right"/>
    </xf>
    <xf numFmtId="3" fontId="0" fillId="0" borderId="0" xfId="0" applyNumberFormat="1"/>
    <xf numFmtId="1" fontId="18" fillId="7" borderId="0" xfId="0" applyNumberFormat="1" applyFont="1" applyFill="1" applyBorder="1" applyAlignment="1">
      <alignment horizontal="center" vertical="center" wrapText="1"/>
    </xf>
    <xf numFmtId="3" fontId="11" fillId="7" borderId="0" xfId="0" applyNumberFormat="1" applyFont="1" applyFill="1" applyBorder="1" applyAlignment="1">
      <alignment horizontal="right" vertical="center"/>
    </xf>
    <xf numFmtId="165" fontId="11" fillId="7" borderId="0" xfId="0" applyNumberFormat="1" applyFont="1" applyFill="1" applyBorder="1" applyAlignment="1">
      <alignment vertical="center"/>
    </xf>
    <xf numFmtId="3" fontId="11" fillId="7" borderId="0" xfId="0" applyNumberFormat="1" applyFont="1" applyFill="1" applyBorder="1" applyAlignment="1">
      <alignment vertical="center"/>
    </xf>
    <xf numFmtId="165" fontId="11" fillId="7" borderId="0" xfId="0" applyNumberFormat="1" applyFont="1" applyFill="1" applyBorder="1" applyAlignment="1">
      <alignment horizontal="right" vertical="center"/>
    </xf>
    <xf numFmtId="0" fontId="18" fillId="11" borderId="0" xfId="0" applyFont="1" applyFill="1" applyBorder="1" applyAlignment="1">
      <alignment horizontal="left" vertical="center" wrapText="1"/>
    </xf>
    <xf numFmtId="3" fontId="11" fillId="11" borderId="0" xfId="0" applyNumberFormat="1" applyFont="1" applyFill="1" applyBorder="1"/>
    <xf numFmtId="165" fontId="11" fillId="11" borderId="0" xfId="1" applyNumberFormat="1" applyFont="1" applyFill="1" applyBorder="1"/>
    <xf numFmtId="165" fontId="11" fillId="11" borderId="0" xfId="1" applyNumberFormat="1" applyFont="1" applyFill="1" applyBorder="1" applyAlignment="1">
      <alignment horizontal="right"/>
    </xf>
    <xf numFmtId="0" fontId="18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5" fontId="11" fillId="12" borderId="0" xfId="1" applyNumberFormat="1" applyFont="1" applyFill="1" applyBorder="1"/>
    <xf numFmtId="165" fontId="11" fillId="12" borderId="0" xfId="1" applyNumberFormat="1" applyFont="1" applyFill="1" applyBorder="1" applyAlignment="1">
      <alignment horizontal="right"/>
    </xf>
    <xf numFmtId="0" fontId="22" fillId="2" borderId="1" xfId="3" applyNumberFormat="1" applyFont="1" applyFill="1" applyBorder="1" applyAlignment="1" applyProtection="1">
      <alignment horizontal="center" vertical="center" wrapText="1"/>
    </xf>
    <xf numFmtId="165" fontId="11" fillId="5" borderId="0" xfId="1" applyNumberFormat="1" applyFont="1" applyFill="1" applyBorder="1"/>
    <xf numFmtId="0" fontId="18" fillId="5" borderId="0" xfId="0" applyFont="1" applyFill="1" applyBorder="1" applyAlignment="1">
      <alignment horizontal="center"/>
    </xf>
    <xf numFmtId="165" fontId="11" fillId="0" borderId="0" xfId="0" applyNumberFormat="1" applyFont="1" applyBorder="1"/>
    <xf numFmtId="165" fontId="11" fillId="0" borderId="0" xfId="0" applyNumberFormat="1" applyFont="1" applyBorder="1" applyAlignment="1">
      <alignment horizontal="center" vertical="center"/>
    </xf>
    <xf numFmtId="165" fontId="11" fillId="7" borderId="0" xfId="0" applyNumberFormat="1" applyFont="1" applyFill="1" applyBorder="1" applyAlignment="1">
      <alignment horizontal="center" vertical="center"/>
    </xf>
    <xf numFmtId="165" fontId="11" fillId="11" borderId="0" xfId="0" applyNumberFormat="1" applyFont="1" applyFill="1" applyBorder="1"/>
    <xf numFmtId="165" fontId="11" fillId="11" borderId="0" xfId="0" applyNumberFormat="1" applyFont="1" applyFill="1" applyBorder="1" applyAlignment="1">
      <alignment horizontal="center" vertical="center"/>
    </xf>
    <xf numFmtId="165" fontId="11" fillId="12" borderId="0" xfId="0" applyNumberFormat="1" applyFont="1" applyFill="1" applyBorder="1"/>
    <xf numFmtId="165" fontId="11" fillId="12" borderId="0" xfId="0" applyNumberFormat="1" applyFont="1" applyFill="1" applyBorder="1" applyAlignment="1">
      <alignment horizontal="center" vertical="center"/>
    </xf>
    <xf numFmtId="0" fontId="18" fillId="5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/>
    </xf>
    <xf numFmtId="0" fontId="18" fillId="7" borderId="0" xfId="0" applyFont="1" applyFill="1" applyBorder="1" applyAlignment="1">
      <alignment horizontal="left"/>
    </xf>
    <xf numFmtId="3" fontId="11" fillId="7" borderId="0" xfId="0" applyNumberFormat="1" applyFont="1" applyFill="1" applyBorder="1"/>
    <xf numFmtId="0" fontId="11" fillId="0" borderId="0" xfId="0" applyFont="1" applyBorder="1"/>
    <xf numFmtId="0" fontId="18" fillId="5" borderId="0" xfId="0" applyFont="1" applyFill="1" applyBorder="1"/>
    <xf numFmtId="0" fontId="18" fillId="5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0" fontId="18" fillId="7" borderId="0" xfId="0" applyFont="1" applyFill="1" applyBorder="1" applyAlignment="1"/>
    <xf numFmtId="0" fontId="18" fillId="12" borderId="0" xfId="0" applyFont="1" applyFill="1" applyBorder="1" applyAlignment="1"/>
    <xf numFmtId="0" fontId="11" fillId="12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8" fillId="12" borderId="0" xfId="2" applyFont="1" applyFill="1" applyBorder="1" applyProtection="1">
      <alignment vertical="center"/>
      <protection hidden="1"/>
    </xf>
    <xf numFmtId="1" fontId="11" fillId="12" borderId="0" xfId="2" applyFont="1" applyFill="1" applyBorder="1" applyProtection="1">
      <alignment vertical="center"/>
      <protection hidden="1"/>
    </xf>
    <xf numFmtId="1" fontId="18" fillId="7" borderId="0" xfId="2" applyFont="1" applyFill="1" applyBorder="1" applyAlignment="1" applyProtection="1">
      <alignment horizontal="left"/>
      <protection hidden="1"/>
    </xf>
    <xf numFmtId="165" fontId="11" fillId="12" borderId="0" xfId="2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5" fontId="11" fillId="5" borderId="0" xfId="1" applyNumberFormat="1" applyFont="1" applyFill="1" applyBorder="1" applyProtection="1">
      <protection hidden="1"/>
    </xf>
    <xf numFmtId="3" fontId="11" fillId="0" borderId="0" xfId="0" applyNumberFormat="1" applyFont="1" applyBorder="1" applyProtection="1"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7" borderId="0" xfId="0" applyNumberFormat="1" applyFont="1" applyFill="1" applyBorder="1" applyAlignment="1" applyProtection="1">
      <alignment vertical="center"/>
      <protection hidden="1"/>
    </xf>
    <xf numFmtId="165" fontId="11" fillId="7" borderId="0" xfId="0" applyNumberFormat="1" applyFont="1" applyFill="1" applyBorder="1" applyAlignment="1" applyProtection="1">
      <alignment vertical="center"/>
      <protection hidden="1"/>
    </xf>
    <xf numFmtId="0" fontId="18" fillId="11" borderId="0" xfId="0" applyFont="1" applyFill="1" applyBorder="1" applyAlignment="1" applyProtection="1">
      <alignment horizontal="left"/>
      <protection hidden="1"/>
    </xf>
    <xf numFmtId="3" fontId="11" fillId="11" borderId="0" xfId="0" applyNumberFormat="1" applyFont="1" applyFill="1" applyBorder="1" applyProtection="1">
      <protection hidden="1"/>
    </xf>
    <xf numFmtId="165" fontId="11" fillId="11" borderId="0" xfId="1" applyNumberFormat="1" applyFont="1" applyFill="1" applyBorder="1" applyProtection="1">
      <protection hidden="1"/>
    </xf>
    <xf numFmtId="0" fontId="18" fillId="12" borderId="0" xfId="0" applyFont="1" applyFill="1" applyBorder="1" applyAlignment="1" applyProtection="1">
      <alignment horizontal="left"/>
      <protection hidden="1"/>
    </xf>
    <xf numFmtId="165" fontId="11" fillId="12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165" fontId="11" fillId="5" borderId="0" xfId="0" applyNumberFormat="1" applyFont="1" applyFill="1" applyBorder="1" applyProtection="1">
      <protection hidden="1"/>
    </xf>
    <xf numFmtId="165" fontId="11" fillId="10" borderId="0" xfId="0" applyNumberFormat="1" applyFont="1" applyFill="1" applyBorder="1" applyProtection="1">
      <protection hidden="1"/>
    </xf>
    <xf numFmtId="165" fontId="11" fillId="11" borderId="0" xfId="0" applyNumberFormat="1" applyFont="1" applyFill="1" applyBorder="1" applyProtection="1">
      <protection hidden="1"/>
    </xf>
    <xf numFmtId="165" fontId="11" fillId="12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0" fontId="18" fillId="5" borderId="0" xfId="0" applyFont="1" applyFill="1" applyBorder="1" applyAlignment="1" applyProtection="1">
      <alignment vertical="center" wrapText="1"/>
      <protection hidden="1"/>
    </xf>
    <xf numFmtId="0" fontId="18" fillId="5" borderId="0" xfId="0" applyFont="1" applyFill="1" applyBorder="1" applyAlignment="1" applyProtection="1">
      <alignment wrapText="1"/>
      <protection hidden="1"/>
    </xf>
    <xf numFmtId="0" fontId="18" fillId="0" borderId="0" xfId="0" applyFont="1" applyBorder="1" applyAlignment="1" applyProtection="1">
      <protection hidden="1"/>
    </xf>
    <xf numFmtId="0" fontId="18" fillId="7" borderId="0" xfId="0" applyFont="1" applyFill="1" applyBorder="1" applyAlignment="1" applyProtection="1">
      <alignment horizontal="left"/>
      <protection hidden="1"/>
    </xf>
    <xf numFmtId="3" fontId="11" fillId="7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0" fontId="18" fillId="5" borderId="0" xfId="0" applyFont="1" applyFill="1" applyBorder="1" applyAlignment="1" applyProtection="1">
      <alignment horizont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/>
      <protection hidden="1"/>
    </xf>
    <xf numFmtId="165" fontId="11" fillId="0" borderId="0" xfId="1" applyNumberFormat="1" applyFont="1" applyBorder="1" applyProtection="1">
      <protection hidden="1"/>
    </xf>
    <xf numFmtId="165" fontId="11" fillId="7" borderId="0" xfId="1" applyNumberFormat="1" applyFont="1" applyFill="1" applyBorder="1" applyAlignment="1" applyProtection="1">
      <alignment vertical="center"/>
      <protection hidden="1"/>
    </xf>
    <xf numFmtId="0" fontId="18" fillId="11" borderId="0" xfId="0" applyFont="1" applyFill="1" applyBorder="1" applyAlignment="1" applyProtection="1">
      <alignment horizontal="left" vertical="center" wrapText="1"/>
      <protection hidden="1"/>
    </xf>
    <xf numFmtId="0" fontId="18" fillId="12" borderId="0" xfId="0" applyFont="1" applyFill="1" applyBorder="1" applyAlignment="1" applyProtection="1">
      <alignment horizontal="left" vertical="center" wrapText="1"/>
      <protection hidden="1"/>
    </xf>
    <xf numFmtId="0" fontId="18" fillId="8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18" fillId="7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5" borderId="0" xfId="0" applyFont="1" applyFill="1" applyBorder="1" applyAlignment="1">
      <alignment vertical="center"/>
    </xf>
    <xf numFmtId="0" fontId="18" fillId="5" borderId="0" xfId="0" applyFont="1" applyFill="1" applyBorder="1" applyAlignment="1">
      <alignment horizontal="right" vertical="center"/>
    </xf>
    <xf numFmtId="0" fontId="18" fillId="6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5" fontId="11" fillId="5" borderId="0" xfId="1" applyNumberFormat="1" applyFont="1" applyFill="1" applyBorder="1" applyAlignment="1">
      <alignment vertical="center"/>
    </xf>
    <xf numFmtId="0" fontId="18" fillId="7" borderId="0" xfId="0" applyFont="1" applyFill="1" applyBorder="1" applyAlignment="1">
      <alignment vertical="center"/>
    </xf>
    <xf numFmtId="165" fontId="11" fillId="7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8" fillId="6" borderId="0" xfId="0" applyFont="1" applyFill="1" applyBorder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7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6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8" fillId="10" borderId="0" xfId="0" applyFont="1" applyFill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vertical="center"/>
      <protection hidden="1"/>
    </xf>
    <xf numFmtId="165" fontId="11" fillId="5" borderId="0" xfId="1" applyNumberFormat="1" applyFont="1" applyFill="1" applyBorder="1" applyAlignment="1" applyProtection="1">
      <alignment vertical="center"/>
      <protection hidden="1"/>
    </xf>
    <xf numFmtId="164" fontId="18" fillId="14" borderId="0" xfId="2" applyNumberFormat="1" applyFont="1" applyFill="1" applyBorder="1" applyAlignment="1" applyProtection="1">
      <alignment vertical="center"/>
      <protection hidden="1"/>
    </xf>
    <xf numFmtId="165" fontId="18" fillId="14" borderId="0" xfId="1" applyNumberFormat="1" applyFont="1" applyFill="1" applyBorder="1" applyAlignment="1" applyProtection="1">
      <alignment vertical="center"/>
      <protection hidden="1"/>
    </xf>
    <xf numFmtId="1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7" borderId="0" xfId="2" applyNumberFormat="1" applyFont="1" applyFill="1" applyBorder="1" applyAlignment="1" applyProtection="1">
      <alignment vertical="center"/>
      <protection hidden="1"/>
    </xf>
    <xf numFmtId="49" fontId="18" fillId="11" borderId="0" xfId="2" applyNumberFormat="1" applyFont="1" applyFill="1" applyBorder="1" applyAlignment="1" applyProtection="1">
      <alignment horizontal="left" vertical="center" wrapText="1"/>
      <protection hidden="1"/>
    </xf>
    <xf numFmtId="164" fontId="11" fillId="11" borderId="0" xfId="2" applyNumberFormat="1" applyFont="1" applyFill="1" applyBorder="1" applyAlignment="1" applyProtection="1">
      <alignment vertical="center"/>
      <protection hidden="1"/>
    </xf>
    <xf numFmtId="165" fontId="11" fillId="11" borderId="0" xfId="1" applyNumberFormat="1" applyFont="1" applyFill="1" applyBorder="1" applyAlignment="1" applyProtection="1">
      <alignment vertical="center"/>
      <protection hidden="1"/>
    </xf>
    <xf numFmtId="164" fontId="18" fillId="11" borderId="0" xfId="2" applyNumberFormat="1" applyFont="1" applyFill="1" applyBorder="1" applyAlignment="1" applyProtection="1">
      <alignment vertical="center"/>
      <protection hidden="1"/>
    </xf>
    <xf numFmtId="165" fontId="18" fillId="11" borderId="0" xfId="1" applyNumberFormat="1" applyFont="1" applyFill="1" applyBorder="1" applyAlignment="1" applyProtection="1">
      <alignment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 wrapText="1"/>
      <protection hidden="1"/>
    </xf>
    <xf numFmtId="164" fontId="11" fillId="12" borderId="0" xfId="2" applyNumberFormat="1" applyFont="1" applyFill="1" applyBorder="1" applyAlignment="1" applyProtection="1">
      <alignment vertical="center"/>
      <protection hidden="1"/>
    </xf>
    <xf numFmtId="165" fontId="11" fillId="12" borderId="0" xfId="1" applyNumberFormat="1" applyFont="1" applyFill="1" applyBorder="1" applyAlignment="1" applyProtection="1">
      <alignment vertical="center"/>
      <protection hidden="1"/>
    </xf>
    <xf numFmtId="164" fontId="18" fillId="12" borderId="0" xfId="2" applyNumberFormat="1" applyFont="1" applyFill="1" applyBorder="1" applyAlignment="1" applyProtection="1">
      <alignment vertical="center"/>
      <protection hidden="1"/>
    </xf>
    <xf numFmtId="165" fontId="18" fillId="12" borderId="0" xfId="1" applyNumberFormat="1" applyFont="1" applyFill="1" applyBorder="1" applyAlignment="1" applyProtection="1">
      <alignment vertical="center"/>
      <protection hidden="1"/>
    </xf>
    <xf numFmtId="1" fontId="18" fillId="5" borderId="0" xfId="2" applyFont="1" applyFill="1" applyBorder="1" applyAlignment="1" applyProtection="1">
      <alignment horizontal="left" vertical="center"/>
      <protection hidden="1"/>
    </xf>
    <xf numFmtId="165" fontId="2" fillId="0" borderId="0" xfId="1" applyNumberFormat="1" applyFont="1" applyAlignment="1">
      <alignment vertical="center"/>
    </xf>
    <xf numFmtId="166" fontId="18" fillId="0" borderId="0" xfId="2" applyNumberFormat="1" applyFont="1" applyBorder="1" applyAlignment="1" applyProtection="1">
      <alignment horizontal="left"/>
      <protection hidden="1"/>
    </xf>
    <xf numFmtId="1" fontId="27" fillId="0" borderId="0" xfId="2" applyFont="1" applyBorder="1" applyAlignment="1" applyProtection="1">
      <alignment horizontal="left" indent="1"/>
      <protection hidden="1"/>
    </xf>
    <xf numFmtId="1" fontId="18" fillId="0" borderId="0" xfId="2" applyFont="1" applyBorder="1" applyProtection="1">
      <alignment vertical="center"/>
      <protection hidden="1"/>
    </xf>
    <xf numFmtId="164" fontId="11" fillId="12" borderId="0" xfId="2" applyNumberFormat="1" applyFont="1" applyFill="1" applyBorder="1" applyProtection="1">
      <alignment vertical="center"/>
      <protection hidden="1"/>
    </xf>
    <xf numFmtId="165" fontId="11" fillId="12" borderId="0" xfId="4" applyNumberFormat="1" applyFont="1" applyFill="1" applyBorder="1" applyProtection="1">
      <alignment vertical="center"/>
      <protection hidden="1"/>
    </xf>
    <xf numFmtId="164" fontId="18" fillId="7" borderId="0" xfId="2" applyNumberFormat="1" applyFont="1" applyFill="1" applyBorder="1" applyProtection="1">
      <alignment vertical="center"/>
      <protection hidden="1"/>
    </xf>
    <xf numFmtId="165" fontId="18" fillId="7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5" fontId="11" fillId="0" borderId="0" xfId="4" applyNumberFormat="1" applyFont="1" applyBorder="1" applyAlignment="1" applyProtection="1">
      <alignment horizontal="right"/>
      <protection hidden="1"/>
    </xf>
    <xf numFmtId="165" fontId="0" fillId="0" borderId="0" xfId="4" applyNumberFormat="1" applyFont="1">
      <alignment vertical="center"/>
    </xf>
    <xf numFmtId="1" fontId="18" fillId="5" borderId="0" xfId="2" applyFont="1" applyFill="1" applyBorder="1" applyProtection="1">
      <alignment vertical="center"/>
      <protection hidden="1"/>
    </xf>
    <xf numFmtId="165" fontId="11" fillId="5" borderId="0" xfId="4" applyNumberFormat="1" applyFont="1" applyFill="1" applyBorder="1" applyAlignment="1" applyProtection="1">
      <alignment horizontal="right"/>
      <protection hidden="1"/>
    </xf>
    <xf numFmtId="165" fontId="18" fillId="7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5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5" fontId="11" fillId="0" borderId="0" xfId="1" applyNumberFormat="1" applyFont="1" applyBorder="1" applyAlignment="1" applyProtection="1">
      <alignment vertical="center" wrapText="1"/>
      <protection hidden="1"/>
    </xf>
    <xf numFmtId="166" fontId="18" fillId="0" borderId="0" xfId="2" applyNumberFormat="1" applyFont="1" applyBorder="1" applyAlignment="1" applyProtection="1">
      <alignment horizontal="left" vertical="center" wrapText="1"/>
      <protection hidden="1"/>
    </xf>
    <xf numFmtId="1" fontId="27" fillId="0" borderId="0" xfId="2" applyFont="1" applyBorder="1" applyAlignment="1" applyProtection="1">
      <alignment horizontal="left" vertical="center" wrapText="1" indent="1"/>
      <protection hidden="1"/>
    </xf>
    <xf numFmtId="1" fontId="18" fillId="0" borderId="0" xfId="2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8" fillId="12" borderId="0" xfId="2" applyFont="1" applyFill="1" applyBorder="1" applyAlignment="1" applyProtection="1">
      <alignment vertical="center" wrapText="1"/>
      <protection hidden="1"/>
    </xf>
    <xf numFmtId="3" fontId="11" fillId="12" borderId="0" xfId="4" applyNumberFormat="1" applyFont="1" applyFill="1" applyBorder="1" applyAlignment="1" applyProtection="1">
      <alignment vertical="center" wrapText="1"/>
      <protection hidden="1"/>
    </xf>
    <xf numFmtId="165" fontId="11" fillId="12" borderId="0" xfId="1" applyNumberFormat="1" applyFont="1" applyFill="1" applyBorder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horizontal="left" vertical="center" wrapText="1"/>
      <protection hidden="1"/>
    </xf>
    <xf numFmtId="3" fontId="18" fillId="7" borderId="0" xfId="4" applyNumberFormat="1" applyFont="1" applyFill="1" applyBorder="1" applyAlignment="1" applyProtection="1">
      <alignment vertical="center" wrapText="1"/>
      <protection hidden="1"/>
    </xf>
    <xf numFmtId="165" fontId="18" fillId="7" borderId="0" xfId="1" applyNumberFormat="1" applyFont="1" applyFill="1" applyBorder="1" applyAlignment="1" applyProtection="1">
      <alignment vertical="center" wrapText="1"/>
      <protection hidden="1"/>
    </xf>
    <xf numFmtId="165" fontId="11" fillId="5" borderId="0" xfId="4" applyNumberFormat="1" applyFont="1" applyFill="1" applyBorder="1" applyAlignment="1" applyProtection="1">
      <alignment vertical="center" wrapText="1"/>
      <protection hidden="1"/>
    </xf>
    <xf numFmtId="165" fontId="11" fillId="0" borderId="0" xfId="4" applyNumberFormat="1" applyFont="1" applyBorder="1" applyAlignment="1" applyProtection="1">
      <alignment vertical="center" wrapText="1"/>
      <protection hidden="1"/>
    </xf>
    <xf numFmtId="165" fontId="11" fillId="12" borderId="0" xfId="4" applyNumberFormat="1" applyFont="1" applyFill="1" applyBorder="1" applyAlignment="1" applyProtection="1">
      <alignment vertical="center" wrapText="1"/>
      <protection hidden="1"/>
    </xf>
    <xf numFmtId="165" fontId="11" fillId="7" borderId="0" xfId="4" applyNumberFormat="1" applyFont="1" applyFill="1" applyBorder="1" applyAlignment="1" applyProtection="1">
      <alignment vertical="center" wrapText="1"/>
      <protection hidden="1"/>
    </xf>
    <xf numFmtId="166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5" fontId="11" fillId="0" borderId="0" xfId="1" applyNumberFormat="1" applyFont="1" applyBorder="1" applyAlignment="1" applyProtection="1">
      <alignment vertical="center"/>
      <protection hidden="1"/>
    </xf>
    <xf numFmtId="165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5" fontId="11" fillId="5" borderId="0" xfId="1" applyNumberFormat="1" applyFont="1" applyFill="1" applyBorder="1" applyAlignment="1" applyProtection="1">
      <alignment horizontal="right" vertical="center"/>
      <protection hidden="1"/>
    </xf>
    <xf numFmtId="165" fontId="11" fillId="7" borderId="0" xfId="4" applyNumberFormat="1" applyFont="1" applyFill="1" applyBorder="1" applyAlignment="1" applyProtection="1">
      <alignment horizontal="right" vertical="center"/>
      <protection hidden="1"/>
    </xf>
    <xf numFmtId="49" fontId="18" fillId="11" borderId="0" xfId="2" applyNumberFormat="1" applyFont="1" applyFill="1" applyBorder="1" applyAlignment="1" applyProtection="1">
      <alignment horizontal="left" vertical="center"/>
      <protection hidden="1"/>
    </xf>
    <xf numFmtId="164" fontId="11" fillId="11" borderId="0" xfId="2" applyNumberFormat="1" applyFont="1" applyFill="1" applyBorder="1" applyProtection="1">
      <alignment vertical="center"/>
      <protection hidden="1"/>
    </xf>
    <xf numFmtId="165" fontId="11" fillId="11" borderId="0" xfId="4" applyNumberFormat="1" applyFont="1" applyFill="1" applyBorder="1" applyProtection="1">
      <alignment vertical="center"/>
      <protection hidden="1"/>
    </xf>
    <xf numFmtId="165" fontId="11" fillId="11" borderId="0" xfId="4" applyNumberFormat="1" applyFont="1" applyFill="1" applyBorder="1" applyAlignment="1" applyProtection="1">
      <alignment horizontal="right"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/>
      <protection hidden="1"/>
    </xf>
    <xf numFmtId="165" fontId="11" fillId="12" borderId="0" xfId="4" applyNumberFormat="1" applyFont="1" applyFill="1" applyBorder="1" applyAlignment="1" applyProtection="1">
      <alignment horizontal="right" vertical="center"/>
      <protection hidden="1"/>
    </xf>
    <xf numFmtId="3" fontId="18" fillId="5" borderId="0" xfId="5" applyNumberFormat="1" applyFont="1" applyFill="1" applyBorder="1" applyAlignment="1" applyProtection="1">
      <alignment horizontal="right"/>
      <protection hidden="1"/>
    </xf>
    <xf numFmtId="0" fontId="18" fillId="11" borderId="0" xfId="0" applyFont="1" applyFill="1" applyBorder="1" applyAlignment="1" applyProtection="1">
      <alignment horizontal="left" wrapText="1"/>
      <protection hidden="1"/>
    </xf>
    <xf numFmtId="0" fontId="18" fillId="12" borderId="0" xfId="0" applyFont="1" applyFill="1" applyBorder="1" applyAlignment="1" applyProtection="1">
      <alignment horizontal="left" wrapText="1"/>
      <protection hidden="1"/>
    </xf>
    <xf numFmtId="0" fontId="18" fillId="9" borderId="0" xfId="0" applyFont="1" applyFill="1" applyBorder="1" applyAlignment="1" applyProtection="1">
      <alignment horizontal="center" vertical="center" wrapText="1"/>
      <protection hidden="1"/>
    </xf>
    <xf numFmtId="1" fontId="18" fillId="11" borderId="0" xfId="2" applyFont="1" applyFill="1" applyBorder="1" applyAlignment="1" applyProtection="1">
      <alignment horizontal="left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5" fontId="11" fillId="0" borderId="0" xfId="4" applyNumberFormat="1" applyFont="1" applyBorder="1" applyAlignment="1" applyProtection="1">
      <alignment horizontal="right" vertical="center"/>
      <protection hidden="1"/>
    </xf>
    <xf numFmtId="165" fontId="11" fillId="5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1" applyNumberFormat="1" applyFont="1" applyBorder="1" applyAlignment="1" applyProtection="1">
      <alignment horizontal="right" vertical="center"/>
      <protection hidden="1"/>
    </xf>
    <xf numFmtId="165" fontId="18" fillId="7" borderId="0" xfId="4" applyNumberFormat="1" applyFont="1" applyFill="1" applyBorder="1" applyAlignment="1" applyProtection="1">
      <alignment horizontal="right" vertical="center"/>
      <protection hidden="1"/>
    </xf>
    <xf numFmtId="3" fontId="11" fillId="11" borderId="0" xfId="0" applyNumberFormat="1" applyFont="1" applyFill="1" applyBorder="1" applyAlignment="1">
      <alignment horizontal="right"/>
    </xf>
    <xf numFmtId="165" fontId="18" fillId="11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5" fontId="18" fillId="12" borderId="0" xfId="4" applyNumberFormat="1" applyFont="1" applyFill="1" applyBorder="1" applyAlignment="1" applyProtection="1">
      <alignment horizontal="right" vertical="center"/>
      <protection hidden="1"/>
    </xf>
    <xf numFmtId="166" fontId="11" fillId="12" borderId="0" xfId="0" applyNumberFormat="1" applyFont="1" applyFill="1" applyBorder="1" applyProtection="1">
      <protection hidden="1"/>
    </xf>
    <xf numFmtId="166" fontId="11" fillId="0" borderId="0" xfId="0" applyNumberFormat="1" applyFont="1" applyBorder="1" applyProtection="1">
      <protection hidden="1"/>
    </xf>
    <xf numFmtId="166" fontId="11" fillId="7" borderId="0" xfId="0" applyNumberFormat="1" applyFont="1" applyFill="1" applyBorder="1" applyAlignment="1" applyProtection="1">
      <alignment vertical="center"/>
      <protection hidden="1"/>
    </xf>
    <xf numFmtId="166" fontId="11" fillId="11" borderId="0" xfId="0" applyNumberFormat="1" applyFont="1" applyFill="1" applyBorder="1" applyProtection="1">
      <protection hidden="1"/>
    </xf>
    <xf numFmtId="166" fontId="11" fillId="5" borderId="0" xfId="0" applyNumberFormat="1" applyFont="1" applyFill="1" applyBorder="1" applyProtection="1">
      <protection hidden="1"/>
    </xf>
    <xf numFmtId="1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7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7" fontId="11" fillId="0" borderId="0" xfId="2" applyNumberFormat="1" applyFont="1" applyBorder="1" applyProtection="1">
      <alignment vertical="center"/>
      <protection hidden="1"/>
    </xf>
    <xf numFmtId="1" fontId="11" fillId="12" borderId="0" xfId="2" applyFont="1" applyFill="1" applyBorder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horizontal="left" wrapText="1"/>
      <protection hidden="1"/>
    </xf>
    <xf numFmtId="167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5" fontId="11" fillId="7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7" fontId="11" fillId="0" borderId="0" xfId="2" applyNumberFormat="1" applyFont="1" applyBorder="1" applyAlignment="1" applyProtection="1">
      <alignment horizontal="right" vertical="center" wrapText="1"/>
      <protection hidden="1"/>
    </xf>
    <xf numFmtId="165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7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5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0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" fontId="11" fillId="12" borderId="0" xfId="2" applyFont="1" applyFill="1" applyBorder="1" applyAlignment="1" applyProtection="1">
      <alignment horizontal="right" vertical="center" wrapText="1"/>
      <protection hidden="1"/>
    </xf>
    <xf numFmtId="10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11" borderId="0" xfId="2" applyFont="1" applyFill="1" applyBorder="1" applyAlignment="1" applyProtection="1">
      <alignment horizontal="left" vertical="center" wrapText="1"/>
      <protection hidden="1"/>
    </xf>
    <xf numFmtId="168" fontId="11" fillId="11" borderId="0" xfId="2" applyNumberFormat="1" applyFont="1" applyFill="1" applyBorder="1" applyAlignment="1" applyProtection="1">
      <alignment horizontal="right" vertical="center" wrapText="1"/>
      <protection hidden="1"/>
    </xf>
    <xf numFmtId="10" fontId="11" fillId="11" borderId="0" xfId="4" applyNumberFormat="1" applyFont="1" applyFill="1" applyBorder="1" applyAlignment="1" applyProtection="1">
      <alignment horizontal="right" vertical="center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0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1" fillId="0" borderId="0" xfId="0" applyNumberFormat="1" applyFont="1" applyBorder="1"/>
    <xf numFmtId="10" fontId="11" fillId="5" borderId="0" xfId="4" applyNumberFormat="1" applyFont="1" applyFill="1" applyBorder="1" applyProtection="1">
      <alignment vertical="center"/>
      <protection hidden="1"/>
    </xf>
    <xf numFmtId="10" fontId="11" fillId="0" borderId="0" xfId="1" applyNumberFormat="1" applyFont="1" applyBorder="1" applyAlignment="1" applyProtection="1">
      <alignment horizontal="right" vertical="center"/>
      <protection hidden="1"/>
    </xf>
    <xf numFmtId="4" fontId="11" fillId="7" borderId="0" xfId="0" applyNumberFormat="1" applyFont="1" applyFill="1" applyBorder="1" applyAlignment="1">
      <alignment vertical="center"/>
    </xf>
    <xf numFmtId="165" fontId="18" fillId="7" borderId="0" xfId="4" applyNumberFormat="1" applyFont="1" applyFill="1" applyBorder="1" applyAlignment="1" applyProtection="1">
      <alignment vertical="center"/>
      <protection hidden="1"/>
    </xf>
    <xf numFmtId="10" fontId="11" fillId="7" borderId="0" xfId="4" applyNumberFormat="1" applyFont="1" applyFill="1" applyBorder="1" applyAlignment="1" applyProtection="1">
      <alignment vertical="center"/>
      <protection hidden="1"/>
    </xf>
    <xf numFmtId="10" fontId="11" fillId="7" borderId="0" xfId="4" applyNumberFormat="1" applyFont="1" applyFill="1" applyBorder="1" applyAlignment="1" applyProtection="1">
      <alignment horizontal="right" vertical="center"/>
      <protection hidden="1"/>
    </xf>
    <xf numFmtId="4" fontId="11" fillId="11" borderId="0" xfId="0" applyNumberFormat="1" applyFont="1" applyFill="1" applyBorder="1" applyAlignment="1">
      <alignment vertical="center"/>
    </xf>
    <xf numFmtId="165" fontId="18" fillId="11" borderId="0" xfId="4" applyNumberFormat="1" applyFont="1" applyFill="1" applyBorder="1" applyProtection="1">
      <alignment vertical="center"/>
      <protection hidden="1"/>
    </xf>
    <xf numFmtId="10" fontId="11" fillId="11" borderId="0" xfId="4" applyNumberFormat="1" applyFont="1" applyFill="1" applyBorder="1" applyProtection="1">
      <alignment vertical="center"/>
      <protection hidden="1"/>
    </xf>
    <xf numFmtId="10" fontId="11" fillId="11" borderId="0" xfId="4" applyNumberFormat="1" applyFont="1" applyFill="1" applyBorder="1" applyAlignment="1" applyProtection="1">
      <alignment horizontal="right" vertical="center"/>
      <protection hidden="1"/>
    </xf>
    <xf numFmtId="4" fontId="11" fillId="12" borderId="0" xfId="0" applyNumberFormat="1" applyFont="1" applyFill="1" applyBorder="1" applyAlignment="1">
      <alignment vertical="center"/>
    </xf>
    <xf numFmtId="165" fontId="18" fillId="12" borderId="0" xfId="4" applyNumberFormat="1" applyFont="1" applyFill="1" applyBorder="1" applyProtection="1">
      <alignment vertical="center"/>
      <protection hidden="1"/>
    </xf>
    <xf numFmtId="10" fontId="11" fillId="12" borderId="0" xfId="4" applyNumberFormat="1" applyFont="1" applyFill="1" applyBorder="1" applyProtection="1">
      <alignment vertical="center"/>
      <protection hidden="1"/>
    </xf>
    <xf numFmtId="10" fontId="11" fillId="12" borderId="0" xfId="4" applyNumberFormat="1" applyFont="1" applyFill="1" applyBorder="1" applyAlignment="1" applyProtection="1">
      <alignment horizontal="right"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0" borderId="0" xfId="0" applyNumberFormat="1" applyFont="1" applyBorder="1" applyProtection="1">
      <protection hidden="1"/>
    </xf>
    <xf numFmtId="2" fontId="11" fillId="7" borderId="0" xfId="0" applyNumberFormat="1" applyFont="1" applyFill="1" applyBorder="1" applyAlignment="1" applyProtection="1">
      <alignment vertical="center"/>
      <protection hidden="1"/>
    </xf>
    <xf numFmtId="4" fontId="11" fillId="7" borderId="0" xfId="0" applyNumberFormat="1" applyFont="1" applyFill="1" applyBorder="1" applyAlignment="1" applyProtection="1">
      <alignment vertical="center"/>
      <protection hidden="1"/>
    </xf>
    <xf numFmtId="2" fontId="11" fillId="11" borderId="0" xfId="0" applyNumberFormat="1" applyFont="1" applyFill="1" applyBorder="1" applyProtection="1">
      <protection hidden="1"/>
    </xf>
    <xf numFmtId="2" fontId="11" fillId="11" borderId="0" xfId="1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11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11" borderId="0" xfId="1" applyNumberFormat="1" applyFont="1" applyFill="1" applyBorder="1" applyProtection="1">
      <protection hidden="1"/>
    </xf>
    <xf numFmtId="4" fontId="11" fillId="12" borderId="0" xfId="1" applyNumberFormat="1" applyFont="1" applyFill="1" applyBorder="1" applyProtection="1">
      <protection hidden="1"/>
    </xf>
    <xf numFmtId="168" fontId="11" fillId="7" borderId="0" xfId="2" applyNumberFormat="1" applyFont="1" applyFill="1" applyBorder="1" applyAlignment="1" applyProtection="1">
      <alignment horizontal="right" vertical="center"/>
      <protection hidden="1"/>
    </xf>
    <xf numFmtId="168" fontId="11" fillId="7" borderId="0" xfId="4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68" fontId="11" fillId="5" borderId="0" xfId="4" applyNumberFormat="1" applyFont="1" applyFill="1" applyBorder="1" applyAlignment="1" applyProtection="1">
      <alignment horizontal="right" vertical="center"/>
      <protection hidden="1"/>
    </xf>
    <xf numFmtId="1" fontId="11" fillId="12" borderId="0" xfId="2" applyFont="1" applyFill="1" applyBorder="1" applyAlignment="1" applyProtection="1">
      <alignment horizontal="right" vertical="center"/>
      <protection hidden="1"/>
    </xf>
    <xf numFmtId="1" fontId="18" fillId="12" borderId="0" xfId="2" applyFont="1" applyFill="1" applyBorder="1" applyAlignment="1" applyProtection="1">
      <alignment vertical="center"/>
      <protection hidden="1"/>
    </xf>
    <xf numFmtId="1" fontId="11" fillId="12" borderId="0" xfId="2" applyFont="1" applyFill="1" applyBorder="1" applyAlignment="1" applyProtection="1">
      <alignment vertical="center"/>
      <protection hidden="1"/>
    </xf>
    <xf numFmtId="1" fontId="18" fillId="7" borderId="0" xfId="2" applyFont="1" applyFill="1" applyBorder="1" applyAlignment="1" applyProtection="1">
      <alignment horizontal="left" vertical="center"/>
      <protection hidden="1"/>
    </xf>
    <xf numFmtId="1" fontId="18" fillId="11" borderId="0" xfId="2" applyFont="1" applyFill="1" applyBorder="1" applyAlignment="1" applyProtection="1">
      <alignment horizontal="left" vertical="center"/>
      <protection hidden="1"/>
    </xf>
    <xf numFmtId="168" fontId="11" fillId="11" borderId="0" xfId="4" applyNumberFormat="1" applyFont="1" applyFill="1" applyBorder="1" applyAlignment="1" applyProtection="1">
      <alignment horizontal="right" vertical="center"/>
      <protection hidden="1"/>
    </xf>
    <xf numFmtId="1" fontId="18" fillId="0" borderId="0" xfId="2" applyFont="1" applyBorder="1" applyAlignment="1" applyProtection="1">
      <alignment horizontal="left" vertical="center"/>
      <protection hidden="1"/>
    </xf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8" fillId="7" borderId="0" xfId="4" applyNumberFormat="1" applyFont="1" applyFill="1" applyBorder="1" applyAlignment="1" applyProtection="1">
      <alignment horizontal="right" vertical="center"/>
      <protection hidden="1"/>
    </xf>
    <xf numFmtId="2" fontId="18" fillId="11" borderId="0" xfId="4" applyNumberFormat="1" applyFont="1" applyFill="1" applyBorder="1" applyProtection="1">
      <alignment vertical="center"/>
      <protection hidden="1"/>
    </xf>
    <xf numFmtId="2" fontId="18" fillId="11" borderId="0" xfId="4" applyNumberFormat="1" applyFont="1" applyFill="1" applyBorder="1" applyAlignment="1" applyProtection="1">
      <alignment horizontal="right" vertical="center"/>
      <protection hidden="1"/>
    </xf>
    <xf numFmtId="2" fontId="18" fillId="12" borderId="0" xfId="4" applyNumberFormat="1" applyFont="1" applyFill="1" applyBorder="1" applyProtection="1">
      <alignment vertical="center"/>
      <protection hidden="1"/>
    </xf>
    <xf numFmtId="2" fontId="18" fillId="12" borderId="0" xfId="4" applyNumberFormat="1" applyFont="1" applyFill="1" applyBorder="1" applyAlignment="1" applyProtection="1">
      <alignment horizontal="right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left" vertical="center" inden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7" borderId="0" xfId="2" applyFont="1" applyFill="1" applyBorder="1" applyAlignment="1" applyProtection="1">
      <alignment horizontal="left" indent="1"/>
      <protection hidden="1"/>
    </xf>
    <xf numFmtId="164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vertical="center" indent="1"/>
      <protection hidden="1"/>
    </xf>
    <xf numFmtId="164" fontId="11" fillId="0" borderId="0" xfId="2" applyNumberFormat="1" applyFont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indent="1"/>
      <protection hidden="1"/>
    </xf>
    <xf numFmtId="1" fontId="30" fillId="0" borderId="0" xfId="2" applyFont="1">
      <alignment vertical="center"/>
    </xf>
    <xf numFmtId="1" fontId="11" fillId="0" borderId="0" xfId="2" applyFont="1" applyBorder="1">
      <alignment vertical="center"/>
    </xf>
    <xf numFmtId="164" fontId="11" fillId="0" borderId="0" xfId="2" applyNumberFormat="1" applyFont="1" applyBorder="1" applyAlignment="1" applyProtection="1">
      <alignment horizontal="center" vertical="center" wrapText="1"/>
      <protection hidden="1"/>
    </xf>
    <xf numFmtId="165" fontId="11" fillId="0" borderId="0" xfId="4" applyNumberFormat="1" applyFont="1" applyBorder="1" applyAlignment="1" applyProtection="1">
      <alignment horizontal="center" vertical="center"/>
      <protection hidden="1"/>
    </xf>
    <xf numFmtId="165" fontId="11" fillId="5" borderId="0" xfId="4" applyNumberFormat="1" applyFont="1" applyFill="1" applyBorder="1" applyAlignment="1" applyProtection="1">
      <alignment horizontal="center" vertical="center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7" fontId="11" fillId="11" borderId="0" xfId="2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2" fontId="11" fillId="7" borderId="0" xfId="2" applyNumberFormat="1" applyFont="1" applyFill="1" applyBorder="1" applyProtection="1">
      <alignment vertical="center"/>
      <protection hidden="1"/>
    </xf>
    <xf numFmtId="2" fontId="11" fillId="7" borderId="0" xfId="4" applyNumberFormat="1" applyFont="1" applyFill="1" applyBorder="1" applyProtection="1">
      <alignment vertical="center"/>
      <protection hidden="1"/>
    </xf>
    <xf numFmtId="2" fontId="11" fillId="12" borderId="0" xfId="2" applyNumberFormat="1" applyFont="1" applyFill="1" applyBorder="1" applyProtection="1">
      <alignment vertical="center"/>
      <protection hidden="1"/>
    </xf>
    <xf numFmtId="2" fontId="11" fillId="11" borderId="0" xfId="2" applyNumberFormat="1" applyFont="1" applyFill="1" applyBorder="1" applyProtection="1">
      <alignment vertical="center"/>
      <protection hidden="1"/>
    </xf>
    <xf numFmtId="2" fontId="11" fillId="11" borderId="0" xfId="4" applyNumberFormat="1" applyFont="1" applyFill="1" applyBorder="1" applyProtection="1">
      <alignment vertical="center"/>
      <protection hidden="1"/>
    </xf>
    <xf numFmtId="2" fontId="11" fillId="0" borderId="0" xfId="2" applyNumberFormat="1" applyFont="1" applyBorder="1" applyProtection="1">
      <alignment vertical="center"/>
      <protection hidden="1"/>
    </xf>
    <xf numFmtId="1" fontId="28" fillId="0" borderId="0" xfId="2" applyFont="1">
      <alignment vertical="center"/>
    </xf>
    <xf numFmtId="1" fontId="18" fillId="0" borderId="0" xfId="2" applyFont="1" applyFill="1" applyBorder="1" applyAlignment="1" applyProtection="1">
      <alignment horizontal="left" vertical="center"/>
      <protection hidden="1"/>
    </xf>
    <xf numFmtId="3" fontId="11" fillId="5" borderId="0" xfId="4" applyNumberFormat="1" applyFont="1" applyFill="1" applyBorder="1" applyAlignment="1" applyProtection="1">
      <alignment vertical="center"/>
      <protection hidden="1"/>
    </xf>
    <xf numFmtId="3" fontId="11" fillId="0" borderId="0" xfId="4" applyNumberFormat="1" applyFont="1" applyBorder="1" applyAlignment="1" applyProtection="1">
      <alignment vertical="center"/>
      <protection hidden="1"/>
    </xf>
    <xf numFmtId="1" fontId="27" fillId="0" borderId="0" xfId="2" applyFont="1" applyFill="1" applyBorder="1" applyAlignment="1" applyProtection="1">
      <alignment horizontal="left" vertical="center" indent="1"/>
      <protection hidden="1"/>
    </xf>
    <xf numFmtId="3" fontId="11" fillId="12" borderId="0" xfId="4" applyNumberFormat="1" applyFont="1" applyFill="1" applyBorder="1" applyAlignment="1" applyProtection="1">
      <alignment vertical="center"/>
      <protection hidden="1"/>
    </xf>
    <xf numFmtId="3" fontId="18" fillId="7" borderId="0" xfId="4" applyNumberFormat="1" applyFont="1" applyFill="1" applyBorder="1" applyAlignment="1" applyProtection="1">
      <alignment vertical="center"/>
      <protection hidden="1"/>
    </xf>
    <xf numFmtId="165" fontId="18" fillId="7" borderId="0" xfId="1" applyNumberFormat="1" applyFont="1" applyFill="1" applyBorder="1" applyAlignment="1" applyProtection="1">
      <alignment vertical="center"/>
      <protection hidden="1"/>
    </xf>
    <xf numFmtId="165" fontId="28" fillId="0" borderId="0" xfId="4" applyNumberFormat="1" applyFont="1" applyBorder="1" applyAlignment="1" applyProtection="1">
      <alignment vertical="center"/>
      <protection hidden="1"/>
    </xf>
    <xf numFmtId="1" fontId="11" fillId="5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horizontal="left" vertical="center" indent="1"/>
      <protection hidden="1"/>
    </xf>
    <xf numFmtId="1" fontId="11" fillId="0" borderId="0" xfId="2" applyFont="1" applyFill="1" applyBorder="1" applyAlignment="1" applyProtection="1">
      <alignment horizontal="left" vertical="center" indent="1"/>
      <protection hidden="1"/>
    </xf>
    <xf numFmtId="1" fontId="11" fillId="0" borderId="0" xfId="2" applyFont="1" applyFill="1" applyBorder="1" applyAlignment="1" applyProtection="1">
      <alignment horizontal="left" indent="1"/>
      <protection hidden="1"/>
    </xf>
    <xf numFmtId="164" fontId="11" fillId="0" borderId="0" xfId="2" applyNumberFormat="1" applyFont="1" applyBorder="1" applyAlignment="1" applyProtection="1">
      <alignment horizontal="right" wrapText="1"/>
      <protection hidden="1"/>
    </xf>
    <xf numFmtId="165" fontId="11" fillId="5" borderId="0" xfId="2" applyNumberFormat="1" applyFont="1" applyFill="1" applyBorder="1" applyAlignment="1" applyProtection="1">
      <alignment horizontal="center" vertical="center"/>
      <protection hidden="1"/>
    </xf>
    <xf numFmtId="1" fontId="18" fillId="11" borderId="0" xfId="2" applyFont="1" applyFill="1" applyBorder="1" applyAlignment="1" applyProtection="1">
      <alignment horizontal="left" vertical="center" indent="1"/>
      <protection hidden="1"/>
    </xf>
    <xf numFmtId="164" fontId="11" fillId="11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11" borderId="0" xfId="2" applyFont="1" applyFill="1" applyBorder="1" applyProtection="1">
      <alignment vertical="center"/>
      <protection hidden="1"/>
    </xf>
    <xf numFmtId="165" fontId="11" fillId="11" borderId="0" xfId="2" applyNumberFormat="1" applyFont="1" applyFill="1" applyBorder="1" applyProtection="1">
      <alignment vertical="center"/>
      <protection hidden="1"/>
    </xf>
    <xf numFmtId="164" fontId="11" fillId="0" borderId="0" xfId="2" applyNumberFormat="1" applyFont="1" applyFill="1" applyBorder="1" applyAlignment="1" applyProtection="1">
      <alignment horizontal="right" vertical="center" wrapText="1"/>
      <protection hidden="1"/>
    </xf>
    <xf numFmtId="165" fontId="11" fillId="0" borderId="0" xfId="4" applyNumberFormat="1" applyFont="1" applyFill="1" applyBorder="1" applyProtection="1">
      <alignment vertical="center"/>
      <protection hidden="1"/>
    </xf>
    <xf numFmtId="164" fontId="11" fillId="0" borderId="0" xfId="2" applyNumberFormat="1" applyFont="1" applyBorder="1" applyAlignment="1" applyProtection="1">
      <alignment vertical="center" wrapText="1"/>
      <protection hidden="1"/>
    </xf>
    <xf numFmtId="165" fontId="11" fillId="5" borderId="0" xfId="4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0" fontId="31" fillId="0" borderId="0" xfId="6" applyFont="1" applyAlignment="1" applyProtection="1">
      <alignment vertical="center"/>
      <protection hidden="1"/>
    </xf>
    <xf numFmtId="0" fontId="31" fillId="0" borderId="0" xfId="6" applyFont="1" applyAlignment="1" applyProtection="1">
      <alignment vertical="center" wrapText="1"/>
      <protection hidden="1"/>
    </xf>
    <xf numFmtId="1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6" applyFont="1" applyBorder="1" applyAlignment="1" applyProtection="1">
      <alignment vertical="center"/>
      <protection hidden="1"/>
    </xf>
    <xf numFmtId="3" fontId="11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1" fillId="15" borderId="0" xfId="6" applyNumberFormat="1" applyFont="1" applyFill="1" applyBorder="1" applyAlignment="1" applyProtection="1">
      <alignment horizontal="right" vertical="center" wrapText="1"/>
      <protection hidden="1"/>
    </xf>
    <xf numFmtId="0" fontId="31" fillId="0" borderId="0" xfId="6" applyFont="1" applyFill="1" applyBorder="1" applyAlignment="1" applyProtection="1">
      <alignment vertical="center"/>
      <protection hidden="1"/>
    </xf>
    <xf numFmtId="0" fontId="32" fillId="0" borderId="0" xfId="7" applyFont="1" applyFill="1" applyBorder="1" applyAlignment="1" applyProtection="1">
      <alignment horizontal="center"/>
      <protection hidden="1"/>
    </xf>
    <xf numFmtId="3" fontId="32" fillId="0" borderId="0" xfId="7" applyNumberFormat="1" applyFont="1" applyFill="1" applyBorder="1" applyAlignment="1" applyProtection="1">
      <alignment horizontal="right" wrapText="1"/>
      <protection hidden="1"/>
    </xf>
    <xf numFmtId="0" fontId="18" fillId="7" borderId="0" xfId="6" applyFont="1" applyFill="1" applyBorder="1" applyAlignment="1" applyProtection="1">
      <alignment vertical="center"/>
      <protection hidden="1"/>
    </xf>
    <xf numFmtId="3" fontId="18" fillId="7" borderId="0" xfId="6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 applyProtection="1">
      <alignment wrapText="1"/>
      <protection hidden="1"/>
    </xf>
    <xf numFmtId="0" fontId="32" fillId="0" borderId="0" xfId="7" applyFont="1" applyFill="1" applyBorder="1" applyAlignment="1" applyProtection="1">
      <alignment horizontal="left" wrapText="1"/>
      <protection hidden="1"/>
    </xf>
    <xf numFmtId="0" fontId="32" fillId="0" borderId="0" xfId="7" applyFont="1" applyFill="1" applyBorder="1" applyAlignment="1" applyProtection="1">
      <alignment horizontal="center" wrapText="1"/>
      <protection hidden="1"/>
    </xf>
    <xf numFmtId="165" fontId="11" fillId="15" borderId="0" xfId="4" applyNumberFormat="1" applyFont="1" applyFill="1" applyBorder="1" applyProtection="1">
      <alignment vertical="center"/>
      <protection hidden="1"/>
    </xf>
    <xf numFmtId="10" fontId="11" fillId="15" borderId="0" xfId="4" applyNumberFormat="1" applyFont="1" applyFill="1" applyBorder="1" applyProtection="1">
      <alignment vertical="center"/>
      <protection hidden="1"/>
    </xf>
    <xf numFmtId="0" fontId="31" fillId="15" borderId="0" xfId="6" applyFont="1" applyFill="1" applyAlignment="1" applyProtection="1">
      <alignment vertical="center"/>
      <protection hidden="1"/>
    </xf>
    <xf numFmtId="165" fontId="11" fillId="15" borderId="0" xfId="6" applyNumberFormat="1" applyFont="1" applyFill="1" applyBorder="1" applyAlignment="1" applyProtection="1">
      <alignment horizontal="right" vertical="center" wrapText="1"/>
      <protection hidden="1"/>
    </xf>
    <xf numFmtId="165" fontId="11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1" fillId="15" borderId="0" xfId="6" quotePrefix="1" applyNumberFormat="1" applyFont="1" applyFill="1" applyBorder="1" applyAlignment="1" applyProtection="1">
      <alignment horizontal="right" vertical="center" wrapText="1"/>
      <protection hidden="1"/>
    </xf>
    <xf numFmtId="165" fontId="11" fillId="5" borderId="0" xfId="6" quotePrefix="1" applyNumberFormat="1" applyFont="1" applyFill="1" applyBorder="1" applyAlignment="1" applyProtection="1">
      <alignment horizontal="right" vertical="center" wrapText="1"/>
      <protection hidden="1"/>
    </xf>
    <xf numFmtId="10" fontId="18" fillId="7" borderId="0" xfId="4" applyNumberFormat="1" applyFont="1" applyFill="1" applyBorder="1" applyProtection="1">
      <alignment vertical="center"/>
      <protection hidden="1"/>
    </xf>
    <xf numFmtId="0" fontId="32" fillId="0" borderId="0" xfId="6" applyFont="1" applyAlignment="1" applyProtection="1">
      <alignment vertical="center"/>
      <protection hidden="1"/>
    </xf>
    <xf numFmtId="1" fontId="33" fillId="0" borderId="0" xfId="2" applyFont="1" applyFill="1" applyBorder="1" applyAlignment="1" applyProtection="1">
      <alignment vertical="center" wrapText="1"/>
      <protection hidden="1"/>
    </xf>
    <xf numFmtId="3" fontId="18" fillId="7" borderId="0" xfId="2" applyNumberFormat="1" applyFont="1" applyFill="1" applyBorder="1" applyProtection="1">
      <alignment vertical="center"/>
      <protection hidden="1"/>
    </xf>
    <xf numFmtId="165" fontId="18" fillId="7" borderId="0" xfId="4" applyNumberFormat="1" applyFont="1" applyFill="1" applyBorder="1" applyAlignment="1" applyProtection="1">
      <alignment vertical="center" wrapText="1"/>
      <protection hidden="1"/>
    </xf>
    <xf numFmtId="1" fontId="18" fillId="12" borderId="0" xfId="2" applyFont="1" applyFill="1" applyBorder="1" applyAlignment="1" applyProtection="1">
      <alignment horizontal="left" vertical="center" wrapText="1"/>
      <protection hidden="1"/>
    </xf>
    <xf numFmtId="3" fontId="18" fillId="12" borderId="0" xfId="2" applyNumberFormat="1" applyFont="1" applyFill="1" applyBorder="1" applyProtection="1">
      <alignment vertical="center"/>
      <protection hidden="1"/>
    </xf>
    <xf numFmtId="165" fontId="18" fillId="12" borderId="0" xfId="4" applyNumberFormat="1" applyFont="1" applyFill="1" applyBorder="1" applyAlignment="1" applyProtection="1">
      <alignment vertical="center" wrapText="1"/>
      <protection hidden="1"/>
    </xf>
    <xf numFmtId="3" fontId="11" fillId="0" borderId="0" xfId="2" applyNumberFormat="1" applyFont="1" applyBorder="1" applyProtection="1">
      <alignment vertical="center"/>
      <protection hidden="1"/>
    </xf>
    <xf numFmtId="0" fontId="31" fillId="0" borderId="0" xfId="6" applyFont="1" applyAlignment="1" applyProtection="1">
      <alignment horizontal="center" vertical="center"/>
      <protection hidden="1"/>
    </xf>
    <xf numFmtId="3" fontId="11" fillId="0" borderId="0" xfId="2" applyNumberFormat="1" applyFont="1" applyBorder="1" applyAlignment="1" applyProtection="1">
      <alignment horizontal="right" vertical="center"/>
      <protection hidden="1"/>
    </xf>
    <xf numFmtId="165" fontId="11" fillId="0" borderId="0" xfId="4" applyNumberFormat="1" applyFont="1" applyBorder="1" applyAlignment="1" applyProtection="1">
      <alignment horizontal="right" vertical="center" wrapText="1"/>
      <protection hidden="1"/>
    </xf>
    <xf numFmtId="3" fontId="11" fillId="0" borderId="0" xfId="6" applyNumberFormat="1" applyFont="1" applyBorder="1" applyAlignment="1" applyProtection="1">
      <alignment vertical="center" wrapText="1"/>
      <protection hidden="1"/>
    </xf>
    <xf numFmtId="3" fontId="18" fillId="12" borderId="0" xfId="6" applyNumberFormat="1" applyFont="1" applyFill="1" applyBorder="1" applyAlignment="1" applyProtection="1">
      <alignment vertical="center" wrapText="1"/>
      <protection hidden="1"/>
    </xf>
    <xf numFmtId="1" fontId="34" fillId="0" borderId="0" xfId="2" applyFont="1" applyBorder="1" applyAlignment="1" applyProtection="1">
      <alignment vertical="center" wrapText="1"/>
      <protection hidden="1"/>
    </xf>
    <xf numFmtId="1" fontId="2" fillId="0" borderId="6" xfId="2" applyFont="1" applyBorder="1" applyAlignment="1" applyProtection="1">
      <alignment horizontal="left"/>
    </xf>
    <xf numFmtId="1" fontId="28" fillId="16" borderId="7" xfId="2" applyFont="1" applyFill="1" applyBorder="1" applyAlignment="1">
      <alignment vertical="center"/>
    </xf>
    <xf numFmtId="1" fontId="2" fillId="0" borderId="9" xfId="2" applyFont="1" applyBorder="1" applyAlignment="1" applyProtection="1">
      <alignment horizontal="left"/>
    </xf>
    <xf numFmtId="1" fontId="2" fillId="0" borderId="11" xfId="2" applyFont="1" applyBorder="1" applyAlignment="1" applyProtection="1">
      <alignment horizontal="left"/>
    </xf>
    <xf numFmtId="1" fontId="36" fillId="16" borderId="12" xfId="2" applyNumberFormat="1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9" xfId="2" applyFont="1" applyFill="1" applyBorder="1" applyAlignment="1">
      <alignment horizontal="left" vertical="center" wrapText="1"/>
    </xf>
    <xf numFmtId="1" fontId="38" fillId="16" borderId="13" xfId="2" applyNumberFormat="1" applyFont="1" applyFill="1" applyBorder="1" applyAlignment="1" applyProtection="1">
      <alignment horizontal="center" vertical="center" wrapText="1"/>
      <protection hidden="1"/>
    </xf>
    <xf numFmtId="0" fontId="35" fillId="16" borderId="3" xfId="2" applyNumberFormat="1" applyFont="1" applyFill="1" applyBorder="1" applyAlignment="1" applyProtection="1">
      <alignment horizontal="center" vertical="center"/>
      <protection hidden="1"/>
    </xf>
    <xf numFmtId="1" fontId="35" fillId="16" borderId="13" xfId="2" applyNumberFormat="1" applyFont="1" applyFill="1" applyBorder="1" applyAlignment="1">
      <alignment horizontal="center" vertical="center" wrapText="1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8" fillId="8" borderId="0" xfId="0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Border="1" applyAlignment="1" applyProtection="1">
      <alignment horizontal="right" vertical="center"/>
      <protection hidden="1"/>
    </xf>
    <xf numFmtId="165" fontId="11" fillId="5" borderId="0" xfId="4" applyNumberFormat="1" applyFont="1" applyFill="1" applyBorder="1" applyAlignment="1" applyProtection="1">
      <alignment horizontal="right" vertical="center"/>
      <protection hidden="1"/>
    </xf>
    <xf numFmtId="1" fontId="21" fillId="3" borderId="4" xfId="2" applyFont="1" applyFill="1" applyBorder="1" applyAlignment="1" applyProtection="1">
      <alignment horizontal="center" vertical="center" wrapText="1"/>
      <protection hidden="1"/>
    </xf>
    <xf numFmtId="167" fontId="11" fillId="0" borderId="0" xfId="2" applyNumberFormat="1" applyFont="1" applyBorder="1" applyAlignment="1" applyProtection="1">
      <alignment horizontal="right" vertical="center"/>
      <protection hidden="1"/>
    </xf>
    <xf numFmtId="2" fontId="11" fillId="0" borderId="0" xfId="2" applyNumberFormat="1" applyFont="1" applyBorder="1" applyAlignment="1" applyProtection="1">
      <alignment horizontal="right" vertical="center"/>
      <protection hidden="1"/>
    </xf>
    <xf numFmtId="2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2" applyNumberFormat="1" applyFont="1" applyBorder="1" applyAlignment="1" applyProtection="1">
      <alignment horizontal="right" vertical="center" wrapText="1"/>
      <protection hidden="1"/>
    </xf>
    <xf numFmtId="0" fontId="19" fillId="5" borderId="0" xfId="6" applyFont="1" applyFill="1" applyBorder="1" applyAlignment="1" applyProtection="1">
      <alignment horizontal="left" vertical="center" wrapText="1"/>
      <protection hidden="1"/>
    </xf>
    <xf numFmtId="1" fontId="18" fillId="5" borderId="0" xfId="2" applyNumberFormat="1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" fontId="35" fillId="16" borderId="5" xfId="2" applyFont="1" applyFill="1" applyBorder="1" applyAlignment="1">
      <alignment horizontal="center" vertical="center"/>
    </xf>
    <xf numFmtId="1" fontId="35" fillId="16" borderId="8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5" fillId="16" borderId="10" xfId="2" applyFont="1" applyFill="1" applyBorder="1" applyAlignment="1">
      <alignment horizontal="center" vertical="center"/>
    </xf>
    <xf numFmtId="1" fontId="35" fillId="16" borderId="5" xfId="2" applyFont="1" applyFill="1" applyBorder="1" applyAlignment="1">
      <alignment horizontal="center" vertical="center" wrapText="1"/>
    </xf>
    <xf numFmtId="1" fontId="35" fillId="16" borderId="8" xfId="2" applyFont="1" applyFill="1" applyBorder="1" applyAlignment="1">
      <alignment horizontal="center" vertical="center" wrapText="1"/>
    </xf>
    <xf numFmtId="1" fontId="39" fillId="17" borderId="12" xfId="2" applyFont="1" applyFill="1" applyBorder="1" applyAlignment="1">
      <alignment horizontal="center" vertical="center" wrapText="1"/>
    </xf>
    <xf numFmtId="1" fontId="39" fillId="17" borderId="14" xfId="2" applyFont="1" applyFill="1" applyBorder="1" applyAlignment="1">
      <alignment horizontal="center" vertical="center" wrapText="1"/>
    </xf>
    <xf numFmtId="1" fontId="39" fillId="17" borderId="15" xfId="2" applyFont="1" applyFill="1" applyBorder="1" applyAlignment="1">
      <alignment horizontal="center" vertical="center" wrapText="1"/>
    </xf>
  </cellXfs>
  <cellStyles count="188">
    <cellStyle name="20% - Énfasis1 2" xfId="8"/>
    <cellStyle name="20% - Énfasis1 3" xfId="9"/>
    <cellStyle name="20% - Énfasis1 4" xfId="10"/>
    <cellStyle name="20% - Énfasis1 5" xfId="11"/>
    <cellStyle name="20% - Énfasis2 2" xfId="12"/>
    <cellStyle name="20% - Énfasis2 3" xfId="13"/>
    <cellStyle name="20% - Énfasis2 4" xfId="14"/>
    <cellStyle name="20% - Énfasis2 5" xfId="15"/>
    <cellStyle name="20% - Énfasis3 2" xfId="16"/>
    <cellStyle name="20% - Énfasis3 3" xfId="17"/>
    <cellStyle name="20% - Énfasis3 4" xfId="18"/>
    <cellStyle name="20% - Énfasis3 5" xfId="19"/>
    <cellStyle name="20% - Énfasis4 2" xfId="20"/>
    <cellStyle name="20% - Énfasis4 3" xfId="21"/>
    <cellStyle name="20% - Énfasis4 4" xfId="22"/>
    <cellStyle name="20% - Énfasis4 5" xfId="23"/>
    <cellStyle name="20% - Énfasis5 2" xfId="24"/>
    <cellStyle name="20% - Énfasis5 3" xfId="25"/>
    <cellStyle name="20% - Énfasis5 4" xfId="26"/>
    <cellStyle name="20% - Énfasis5 5" xfId="27"/>
    <cellStyle name="20% - Énfasis6 2" xfId="28"/>
    <cellStyle name="20% - Énfasis6 3" xfId="29"/>
    <cellStyle name="20% - Énfasis6 4" xfId="30"/>
    <cellStyle name="20% - Énfasis6 5" xfId="31"/>
    <cellStyle name="40% - Énfasis1 2" xfId="32"/>
    <cellStyle name="40% - Énfasis1 3" xfId="33"/>
    <cellStyle name="40% - Énfasis1 4" xfId="34"/>
    <cellStyle name="40% - Énfasis1 5" xfId="35"/>
    <cellStyle name="40% - Énfasis2 2" xfId="36"/>
    <cellStyle name="40% - Énfasis2 3" xfId="37"/>
    <cellStyle name="40% - Énfasis2 4" xfId="38"/>
    <cellStyle name="40% - Énfasis2 5" xfId="39"/>
    <cellStyle name="40% - Énfasis3 2" xfId="40"/>
    <cellStyle name="40% - Énfasis3 3" xfId="41"/>
    <cellStyle name="40% - Énfasis3 4" xfId="42"/>
    <cellStyle name="40% - Énfasis3 5" xfId="43"/>
    <cellStyle name="40% - Énfasis4 2" xfId="44"/>
    <cellStyle name="40% - Énfasis4 3" xfId="45"/>
    <cellStyle name="40% - Énfasis4 4" xfId="46"/>
    <cellStyle name="40% - Énfasis4 5" xfId="47"/>
    <cellStyle name="40% - Énfasis5 2" xfId="48"/>
    <cellStyle name="40% - Énfasis5 3" xfId="49"/>
    <cellStyle name="40% - Énfasis5 4" xfId="50"/>
    <cellStyle name="40% - Énfasis5 5" xfId="51"/>
    <cellStyle name="40% - Énfasis6 2" xfId="52"/>
    <cellStyle name="40% - Énfasis6 3" xfId="53"/>
    <cellStyle name="40% - Énfasis6 4" xfId="54"/>
    <cellStyle name="40% - Énfasis6 5" xfId="55"/>
    <cellStyle name="60% - Énfasis1 2" xfId="56"/>
    <cellStyle name="60% - Énfasis1 3" xfId="57"/>
    <cellStyle name="60% - Énfasis1 4" xfId="58"/>
    <cellStyle name="60% - Énfasis1 5" xfId="59"/>
    <cellStyle name="60% - Énfasis2 2" xfId="60"/>
    <cellStyle name="60% - Énfasis2 3" xfId="61"/>
    <cellStyle name="60% - Énfasis2 4" xfId="62"/>
    <cellStyle name="60% - Énfasis2 5" xfId="63"/>
    <cellStyle name="60% - Énfasis3 2" xfId="64"/>
    <cellStyle name="60% - Énfasis3 3" xfId="65"/>
    <cellStyle name="60% - Énfasis3 4" xfId="66"/>
    <cellStyle name="60% - Énfasis3 5" xfId="67"/>
    <cellStyle name="60% - Énfasis4 2" xfId="68"/>
    <cellStyle name="60% - Énfasis4 3" xfId="69"/>
    <cellStyle name="60% - Énfasis4 4" xfId="70"/>
    <cellStyle name="60% - Énfasis4 5" xfId="71"/>
    <cellStyle name="60% - Énfasis5 2" xfId="72"/>
    <cellStyle name="60% - Énfasis5 3" xfId="73"/>
    <cellStyle name="60% - Énfasis5 4" xfId="74"/>
    <cellStyle name="60% - Énfasis5 5" xfId="75"/>
    <cellStyle name="60% - Énfasis6 2" xfId="76"/>
    <cellStyle name="60% - Énfasis6 3" xfId="77"/>
    <cellStyle name="60% - Énfasis6 4" xfId="78"/>
    <cellStyle name="60% - Énfasis6 5" xfId="79"/>
    <cellStyle name="Buena 2" xfId="80"/>
    <cellStyle name="Buena 3" xfId="81"/>
    <cellStyle name="Buena 4" xfId="82"/>
    <cellStyle name="Buena 5" xfId="83"/>
    <cellStyle name="Cabecera 1" xfId="84"/>
    <cellStyle name="Cabecera 2" xfId="85"/>
    <cellStyle name="Cálculo 2" xfId="86"/>
    <cellStyle name="Cálculo 3" xfId="87"/>
    <cellStyle name="Cálculo 4" xfId="88"/>
    <cellStyle name="Cálculo 5" xfId="89"/>
    <cellStyle name="Celda de comprobación 2" xfId="90"/>
    <cellStyle name="Celda de comprobación 3" xfId="91"/>
    <cellStyle name="Celda de comprobación 4" xfId="92"/>
    <cellStyle name="Celda de comprobación 5" xfId="93"/>
    <cellStyle name="Celda vinculada 2" xfId="94"/>
    <cellStyle name="Celda vinculada 3" xfId="95"/>
    <cellStyle name="Celda vinculada 4" xfId="96"/>
    <cellStyle name="Celda vinculada 5" xfId="97"/>
    <cellStyle name="Encabezado 4 2" xfId="98"/>
    <cellStyle name="Encabezado 4 3" xfId="99"/>
    <cellStyle name="Encabezado 4 4" xfId="100"/>
    <cellStyle name="Encabezado 4 5" xfId="101"/>
    <cellStyle name="Énfasis1 2" xfId="102"/>
    <cellStyle name="Énfasis1 3" xfId="103"/>
    <cellStyle name="Énfasis1 4" xfId="104"/>
    <cellStyle name="Énfasis1 5" xfId="105"/>
    <cellStyle name="Énfasis2 2" xfId="106"/>
    <cellStyle name="Énfasis2 3" xfId="107"/>
    <cellStyle name="Énfasis2 4" xfId="108"/>
    <cellStyle name="Énfasis2 5" xfId="109"/>
    <cellStyle name="Énfasis3 2" xfId="110"/>
    <cellStyle name="Énfasis3 3" xfId="111"/>
    <cellStyle name="Énfasis3 4" xfId="112"/>
    <cellStyle name="Énfasis3 5" xfId="113"/>
    <cellStyle name="Énfasis4 2" xfId="114"/>
    <cellStyle name="Énfasis4 3" xfId="115"/>
    <cellStyle name="Énfasis4 4" xfId="116"/>
    <cellStyle name="Énfasis4 5" xfId="117"/>
    <cellStyle name="Énfasis5 2" xfId="118"/>
    <cellStyle name="Énfasis5 3" xfId="119"/>
    <cellStyle name="Énfasis5 4" xfId="120"/>
    <cellStyle name="Énfasis5 5" xfId="121"/>
    <cellStyle name="Énfasis6 2" xfId="122"/>
    <cellStyle name="Énfasis6 3" xfId="123"/>
    <cellStyle name="Énfasis6 4" xfId="124"/>
    <cellStyle name="Énfasis6 5" xfId="125"/>
    <cellStyle name="Entrada 2" xfId="126"/>
    <cellStyle name="Entrada 3" xfId="127"/>
    <cellStyle name="Entrada 4" xfId="128"/>
    <cellStyle name="Entrada 5" xfId="129"/>
    <cellStyle name="Estilo 1" xfId="130"/>
    <cellStyle name="Euro" xfId="131"/>
    <cellStyle name="Fecha" xfId="132"/>
    <cellStyle name="Fijo" xfId="133"/>
    <cellStyle name="Hipervínculo 2" xfId="3"/>
    <cellStyle name="Incorrecto 2" xfId="134"/>
    <cellStyle name="Incorrecto 3" xfId="135"/>
    <cellStyle name="Incorrecto 4" xfId="136"/>
    <cellStyle name="Incorrecto 5" xfId="137"/>
    <cellStyle name="Millares [0] 2" xfId="138"/>
    <cellStyle name="Monetario" xfId="139"/>
    <cellStyle name="Monetario0" xfId="140"/>
    <cellStyle name="Neutral 2" xfId="141"/>
    <cellStyle name="Neutral 3" xfId="142"/>
    <cellStyle name="Neutral 4" xfId="143"/>
    <cellStyle name="Neutral 5" xfId="144"/>
    <cellStyle name="Normal" xfId="0" builtinId="0"/>
    <cellStyle name="Normal 2" xfId="145"/>
    <cellStyle name="Normal 2 2" xfId="2"/>
    <cellStyle name="Normal 3" xfId="146"/>
    <cellStyle name="Normal 3 2" xfId="147"/>
    <cellStyle name="Normal_Hoja1" xfId="7"/>
    <cellStyle name="Normal_PlazasEstablecimientosMunicipioAutAños" xfId="6"/>
    <cellStyle name="Normal_Series anuales Estadísticas de Turismo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153"/>
    <cellStyle name="Porcentual 2 2" xfId="4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10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tip'!$B$71,'tab. Turistas alojados tip'!$B$58,'tab. Turistas alojados tip'!$B$45,'tab. Turistas alojados tip'!$B$32)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tip'!$C$71,'tab. Turistas alojados tip'!$C$58,'tab. Turistas alojados tip'!$C$45,'tab. Turistas alojados tip'!$C$32)</c:f>
              <c:numCache>
                <c:formatCode>#,##0</c:formatCode>
                <c:ptCount val="4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tip'!$B$71,'tab. Turistas alojados tip'!$B$58,'tab. Turistas alojados tip'!$B$45,'tab. Turistas alojados tip'!$B$32)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tip'!$E$71,'tab. Turistas alojados tip'!$E$58,'tab. Turistas alojados tip'!$E$45,'tab. Turistas alojados tip'!$E$32)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tip'!$B$71,'tab. Turistas alojados tip'!$B$58,'tab. Turistas alojados tip'!$B$45,'tab. Turistas alojados tip'!$B$32)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tip'!$G$71,'tab. Turistas alojados tip'!$G$58,'tab. Turistas alojados tip'!$G$45,'tab. Turistas alojados tip'!$G$32)</c:f>
              <c:numCache>
                <c:formatCode>#,##0</c:formatCode>
                <c:ptCount val="4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</c:numCache>
            </c:numRef>
          </c:val>
        </c:ser>
        <c:marker val="1"/>
        <c:axId val="1144403456"/>
        <c:axId val="1150896768"/>
      </c:lineChart>
      <c:catAx>
        <c:axId val="1144403456"/>
        <c:scaling>
          <c:orientation val="minMax"/>
        </c:scaling>
        <c:axPos val="b"/>
        <c:numFmt formatCode="General" sourceLinked="1"/>
        <c:tickLblPos val="nextTo"/>
        <c:crossAx val="1150896768"/>
        <c:crosses val="autoZero"/>
        <c:auto val="1"/>
        <c:lblAlgn val="ctr"/>
        <c:lblOffset val="100"/>
        <c:tickLblSkip val="1"/>
      </c:catAx>
      <c:valAx>
        <c:axId val="1150896768"/>
        <c:scaling>
          <c:orientation val="minMax"/>
        </c:scaling>
        <c:axPos val="l"/>
        <c:numFmt formatCode="#,##0" sourceLinked="1"/>
        <c:tickLblPos val="nextTo"/>
        <c:crossAx val="1144403456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85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33</c:v>
                </c:pt>
                <c:pt idx="1">
                  <c:v>98</c:v>
                </c:pt>
                <c:pt idx="2">
                  <c:v>56</c:v>
                </c:pt>
                <c:pt idx="3">
                  <c:v>28</c:v>
                </c:pt>
                <c:pt idx="4">
                  <c:v>23</c:v>
                </c:pt>
                <c:pt idx="5">
                  <c:v>15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49</c:v>
                </c:pt>
                <c:pt idx="10">
                  <c:v>46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merc'!$E$88:$E$91)</c:f>
              <c:numCache>
                <c:formatCode>#,##0</c:formatCode>
                <c:ptCount val="11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</c:numCache>
            </c:numRef>
          </c:val>
        </c:ser>
        <c:marker val="1"/>
        <c:axId val="1200129152"/>
        <c:axId val="1200526080"/>
      </c:lineChart>
      <c:catAx>
        <c:axId val="1200129152"/>
        <c:scaling>
          <c:orientation val="minMax"/>
        </c:scaling>
        <c:axPos val="b"/>
        <c:numFmt formatCode="General" sourceLinked="1"/>
        <c:tickLblPos val="nextTo"/>
        <c:crossAx val="1200526080"/>
        <c:crosses val="autoZero"/>
        <c:auto val="1"/>
        <c:lblAlgn val="ctr"/>
        <c:lblOffset val="100"/>
      </c:catAx>
      <c:valAx>
        <c:axId val="1200526080"/>
        <c:scaling>
          <c:orientation val="minMax"/>
        </c:scaling>
        <c:axPos val="l"/>
        <c:numFmt formatCode="#,##0" sourceLinked="1"/>
        <c:tickLblPos val="nextTo"/>
        <c:crossAx val="1200129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6992"/>
          <c:y val="0.2386993827160494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31"/>
          <c:y val="0.24499876543209892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33</c:v>
                </c:pt>
                <c:pt idx="1">
                  <c:v>52</c:v>
                </c:pt>
                <c:pt idx="2">
                  <c:v>51</c:v>
                </c:pt>
                <c:pt idx="3">
                  <c:v>40</c:v>
                </c:pt>
                <c:pt idx="4">
                  <c:v>26</c:v>
                </c:pt>
                <c:pt idx="5">
                  <c:v>33</c:v>
                </c:pt>
                <c:pt idx="6">
                  <c:v>19</c:v>
                </c:pt>
                <c:pt idx="7">
                  <c:v>12</c:v>
                </c:pt>
                <c:pt idx="8">
                  <c:v>39</c:v>
                </c:pt>
                <c:pt idx="9">
                  <c:v>48</c:v>
                </c:pt>
                <c:pt idx="10">
                  <c:v>88</c:v>
                </c:pt>
                <c:pt idx="11">
                  <c:v>79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merc'!$E$106:$E$109)</c:f>
              <c:numCache>
                <c:formatCode>#,##0</c:formatCode>
                <c:ptCount val="11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</c:numCache>
            </c:numRef>
          </c:val>
        </c:ser>
        <c:marker val="1"/>
        <c:axId val="1201195648"/>
        <c:axId val="1201322240"/>
      </c:lineChart>
      <c:catAx>
        <c:axId val="1201195648"/>
        <c:scaling>
          <c:orientation val="minMax"/>
        </c:scaling>
        <c:axPos val="b"/>
        <c:numFmt formatCode="General" sourceLinked="1"/>
        <c:tickLblPos val="nextTo"/>
        <c:crossAx val="1201322240"/>
        <c:crosses val="autoZero"/>
        <c:auto val="1"/>
        <c:lblAlgn val="ctr"/>
        <c:lblOffset val="100"/>
      </c:catAx>
      <c:valAx>
        <c:axId val="1201322240"/>
        <c:scaling>
          <c:orientation val="minMax"/>
        </c:scaling>
        <c:axPos val="l"/>
        <c:numFmt formatCode="#,##0" sourceLinked="1"/>
        <c:tickLblPos val="nextTo"/>
        <c:crossAx val="1201195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46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08"/>
          <c:y val="0.24737376543209885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48</c:v>
                </c:pt>
                <c:pt idx="1">
                  <c:v>61</c:v>
                </c:pt>
                <c:pt idx="2">
                  <c:v>80</c:v>
                </c:pt>
                <c:pt idx="3">
                  <c:v>10</c:v>
                </c:pt>
                <c:pt idx="4">
                  <c:v>21</c:v>
                </c:pt>
                <c:pt idx="5">
                  <c:v>13</c:v>
                </c:pt>
                <c:pt idx="6">
                  <c:v>20</c:v>
                </c:pt>
                <c:pt idx="7">
                  <c:v>23</c:v>
                </c:pt>
                <c:pt idx="8">
                  <c:v>23</c:v>
                </c:pt>
                <c:pt idx="9">
                  <c:v>51</c:v>
                </c:pt>
                <c:pt idx="10">
                  <c:v>67</c:v>
                </c:pt>
                <c:pt idx="11">
                  <c:v>77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merc'!$E$124:$E$127)</c:f>
              <c:numCache>
                <c:formatCode>#,##0</c:formatCode>
                <c:ptCount val="11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</c:numCache>
            </c:numRef>
          </c:val>
        </c:ser>
        <c:marker val="1"/>
        <c:axId val="1202412160"/>
        <c:axId val="1202435584"/>
      </c:lineChart>
      <c:catAx>
        <c:axId val="1202412160"/>
        <c:scaling>
          <c:orientation val="minMax"/>
        </c:scaling>
        <c:axPos val="b"/>
        <c:numFmt formatCode="General" sourceLinked="1"/>
        <c:tickLblPos val="nextTo"/>
        <c:crossAx val="1202435584"/>
        <c:crosses val="autoZero"/>
        <c:auto val="1"/>
        <c:lblAlgn val="ctr"/>
        <c:lblOffset val="100"/>
      </c:catAx>
      <c:valAx>
        <c:axId val="1202435584"/>
        <c:scaling>
          <c:orientation val="minMax"/>
        </c:scaling>
        <c:axPos val="l"/>
        <c:numFmt formatCode="#,##0" sourceLinked="1"/>
        <c:tickLblPos val="nextTo"/>
        <c:crossAx val="1202412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67"/>
          <c:y val="0.2214369846878687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31"/>
          <c:y val="0.24737376543209885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73</c:v>
                </c:pt>
                <c:pt idx="1">
                  <c:v>117</c:v>
                </c:pt>
                <c:pt idx="2">
                  <c:v>102</c:v>
                </c:pt>
                <c:pt idx="3">
                  <c:v>34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11</c:v>
                </c:pt>
                <c:pt idx="8">
                  <c:v>15</c:v>
                </c:pt>
                <c:pt idx="9">
                  <c:v>57</c:v>
                </c:pt>
                <c:pt idx="10">
                  <c:v>108</c:v>
                </c:pt>
                <c:pt idx="11">
                  <c:v>35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merc'!$E$142:$E$145)</c:f>
              <c:numCache>
                <c:formatCode>#,##0</c:formatCode>
                <c:ptCount val="11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</c:numCache>
            </c:numRef>
          </c:val>
        </c:ser>
        <c:marker val="1"/>
        <c:axId val="1202809088"/>
        <c:axId val="1203005696"/>
      </c:lineChart>
      <c:catAx>
        <c:axId val="1202809088"/>
        <c:scaling>
          <c:orientation val="minMax"/>
        </c:scaling>
        <c:axPos val="b"/>
        <c:numFmt formatCode="General" sourceLinked="1"/>
        <c:tickLblPos val="nextTo"/>
        <c:crossAx val="1203005696"/>
        <c:crosses val="autoZero"/>
        <c:auto val="1"/>
        <c:lblAlgn val="ctr"/>
        <c:lblOffset val="100"/>
      </c:catAx>
      <c:valAx>
        <c:axId val="1203005696"/>
        <c:scaling>
          <c:orientation val="minMax"/>
        </c:scaling>
        <c:axPos val="l"/>
        <c:numFmt formatCode="#,##0" sourceLinked="1"/>
        <c:tickLblPos val="nextTo"/>
        <c:crossAx val="1202809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04"/>
          <c:y val="0.2308598351001177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704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166</c:v>
                </c:pt>
                <c:pt idx="1">
                  <c:v>280</c:v>
                </c:pt>
                <c:pt idx="2">
                  <c:v>260</c:v>
                </c:pt>
                <c:pt idx="3">
                  <c:v>243</c:v>
                </c:pt>
                <c:pt idx="4">
                  <c:v>211</c:v>
                </c:pt>
                <c:pt idx="5">
                  <c:v>169</c:v>
                </c:pt>
                <c:pt idx="6">
                  <c:v>232</c:v>
                </c:pt>
                <c:pt idx="7">
                  <c:v>399</c:v>
                </c:pt>
                <c:pt idx="8">
                  <c:v>193</c:v>
                </c:pt>
                <c:pt idx="9">
                  <c:v>215</c:v>
                </c:pt>
                <c:pt idx="10">
                  <c:v>270</c:v>
                </c:pt>
                <c:pt idx="11">
                  <c:v>293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merc'!$E$160:$E$163)</c:f>
              <c:numCache>
                <c:formatCode>#,##0</c:formatCode>
                <c:ptCount val="11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</c:numCache>
            </c:numRef>
          </c:val>
        </c:ser>
        <c:marker val="1"/>
        <c:axId val="1203939968"/>
        <c:axId val="1204128768"/>
      </c:lineChart>
      <c:catAx>
        <c:axId val="1203939968"/>
        <c:scaling>
          <c:orientation val="minMax"/>
        </c:scaling>
        <c:axPos val="b"/>
        <c:numFmt formatCode="General" sourceLinked="1"/>
        <c:tickLblPos val="nextTo"/>
        <c:crossAx val="1204128768"/>
        <c:crosses val="autoZero"/>
        <c:auto val="1"/>
        <c:lblAlgn val="ctr"/>
        <c:lblOffset val="100"/>
      </c:catAx>
      <c:valAx>
        <c:axId val="1204128768"/>
        <c:scaling>
          <c:orientation val="minMax"/>
        </c:scaling>
        <c:axPos val="l"/>
        <c:numFmt formatCode="#,##0" sourceLinked="1"/>
        <c:tickLblPos val="nextTo"/>
        <c:crossAx val="1203939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395"/>
          <c:y val="0.2308598351001177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"/>
          <c:y val="0.31008981481481518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</c:v>
                </c:pt>
                <c:pt idx="1">
                  <c:v>60</c:v>
                </c:pt>
                <c:pt idx="2">
                  <c:v>67</c:v>
                </c:pt>
                <c:pt idx="3">
                  <c:v>52</c:v>
                </c:pt>
                <c:pt idx="4">
                  <c:v>53</c:v>
                </c:pt>
                <c:pt idx="5">
                  <c:v>23</c:v>
                </c:pt>
                <c:pt idx="6">
                  <c:v>29</c:v>
                </c:pt>
                <c:pt idx="7">
                  <c:v>24</c:v>
                </c:pt>
                <c:pt idx="8">
                  <c:v>38</c:v>
                </c:pt>
                <c:pt idx="9">
                  <c:v>48</c:v>
                </c:pt>
                <c:pt idx="10">
                  <c:v>60</c:v>
                </c:pt>
                <c:pt idx="11">
                  <c:v>108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merc'!$E$178:$E$181)</c:f>
              <c:numCache>
                <c:formatCode>#,##0</c:formatCode>
                <c:ptCount val="11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</c:numCache>
            </c:numRef>
          </c:val>
        </c:ser>
        <c:marker val="1"/>
        <c:axId val="1205092736"/>
        <c:axId val="1205120000"/>
      </c:lineChart>
      <c:catAx>
        <c:axId val="1205092736"/>
        <c:scaling>
          <c:orientation val="minMax"/>
        </c:scaling>
        <c:axPos val="b"/>
        <c:numFmt formatCode="General" sourceLinked="1"/>
        <c:tickLblPos val="nextTo"/>
        <c:crossAx val="1205120000"/>
        <c:crosses val="autoZero"/>
        <c:auto val="1"/>
        <c:lblAlgn val="ctr"/>
        <c:lblOffset val="100"/>
      </c:catAx>
      <c:valAx>
        <c:axId val="1205120000"/>
        <c:scaling>
          <c:orientation val="minMax"/>
        </c:scaling>
        <c:axPos val="l"/>
        <c:numFmt formatCode="#,##0" sourceLinked="1"/>
        <c:tickLblPos val="nextTo"/>
        <c:crossAx val="1205092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89"/>
          <c:y val="0.2497055359246171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11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48</c:v>
                </c:pt>
                <c:pt idx="1">
                  <c:v>46</c:v>
                </c:pt>
                <c:pt idx="2">
                  <c:v>87</c:v>
                </c:pt>
                <c:pt idx="3">
                  <c:v>50</c:v>
                </c:pt>
                <c:pt idx="4">
                  <c:v>39</c:v>
                </c:pt>
                <c:pt idx="5">
                  <c:v>37</c:v>
                </c:pt>
                <c:pt idx="6">
                  <c:v>46</c:v>
                </c:pt>
                <c:pt idx="7">
                  <c:v>32</c:v>
                </c:pt>
                <c:pt idx="8">
                  <c:v>23</c:v>
                </c:pt>
                <c:pt idx="9">
                  <c:v>35</c:v>
                </c:pt>
                <c:pt idx="10">
                  <c:v>42</c:v>
                </c:pt>
                <c:pt idx="11">
                  <c:v>52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merc'!$E$196:$E$199)</c:f>
              <c:numCache>
                <c:formatCode>#,##0</c:formatCode>
                <c:ptCount val="11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</c:numCache>
            </c:numRef>
          </c:val>
        </c:ser>
        <c:marker val="1"/>
        <c:axId val="1205574656"/>
        <c:axId val="1205728384"/>
      </c:lineChart>
      <c:catAx>
        <c:axId val="1205574656"/>
        <c:scaling>
          <c:orientation val="minMax"/>
        </c:scaling>
        <c:axPos val="b"/>
        <c:numFmt formatCode="General" sourceLinked="1"/>
        <c:tickLblPos val="nextTo"/>
        <c:crossAx val="1205728384"/>
        <c:crosses val="autoZero"/>
        <c:auto val="1"/>
        <c:lblAlgn val="ctr"/>
        <c:lblOffset val="100"/>
      </c:catAx>
      <c:valAx>
        <c:axId val="1205728384"/>
        <c:scaling>
          <c:orientation val="minMax"/>
        </c:scaling>
        <c:axPos val="l"/>
        <c:numFmt formatCode="#,##0" sourceLinked="1"/>
        <c:tickLblPos val="nextTo"/>
        <c:crossAx val="1205574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714"/>
          <c:y val="0.2214369846878687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6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304</c:v>
                </c:pt>
                <c:pt idx="1">
                  <c:v>295</c:v>
                </c:pt>
                <c:pt idx="2">
                  <c:v>286</c:v>
                </c:pt>
                <c:pt idx="3">
                  <c:v>223</c:v>
                </c:pt>
                <c:pt idx="4">
                  <c:v>201</c:v>
                </c:pt>
                <c:pt idx="5">
                  <c:v>163</c:v>
                </c:pt>
                <c:pt idx="6">
                  <c:v>230</c:v>
                </c:pt>
                <c:pt idx="7">
                  <c:v>362</c:v>
                </c:pt>
                <c:pt idx="8">
                  <c:v>201</c:v>
                </c:pt>
                <c:pt idx="9">
                  <c:v>301</c:v>
                </c:pt>
                <c:pt idx="10">
                  <c:v>297</c:v>
                </c:pt>
                <c:pt idx="11">
                  <c:v>263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merc'!$E$214:$E$217)</c:f>
              <c:numCache>
                <c:formatCode>#,##0</c:formatCode>
                <c:ptCount val="11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</c:numCache>
            </c:numRef>
          </c:val>
        </c:ser>
        <c:marker val="1"/>
        <c:axId val="1207831936"/>
        <c:axId val="1207893376"/>
      </c:lineChart>
      <c:catAx>
        <c:axId val="1207831936"/>
        <c:scaling>
          <c:orientation val="minMax"/>
        </c:scaling>
        <c:axPos val="b"/>
        <c:numFmt formatCode="General" sourceLinked="1"/>
        <c:tickLblPos val="nextTo"/>
        <c:crossAx val="1207893376"/>
        <c:crosses val="autoZero"/>
        <c:auto val="1"/>
        <c:lblAlgn val="ctr"/>
        <c:lblOffset val="100"/>
      </c:catAx>
      <c:valAx>
        <c:axId val="1207893376"/>
        <c:scaling>
          <c:orientation val="minMax"/>
        </c:scaling>
        <c:axPos val="l"/>
        <c:numFmt formatCode="#,##0" sourceLinked="1"/>
        <c:tickLblPos val="nextTo"/>
        <c:crossAx val="1207831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4973"/>
          <c:y val="0.2166870370370371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41"/>
          <c:y val="0.31800679012345712"/>
          <c:w val="0.84763751506150764"/>
          <c:h val="0.449050925925926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49</c:v>
                </c:pt>
                <c:pt idx="1">
                  <c:v>36</c:v>
                </c:pt>
                <c:pt idx="2">
                  <c:v>28</c:v>
                </c:pt>
                <c:pt idx="3">
                  <c:v>47</c:v>
                </c:pt>
                <c:pt idx="4">
                  <c:v>40</c:v>
                </c:pt>
                <c:pt idx="5">
                  <c:v>16</c:v>
                </c:pt>
                <c:pt idx="6">
                  <c:v>41</c:v>
                </c:pt>
                <c:pt idx="7">
                  <c:v>386</c:v>
                </c:pt>
                <c:pt idx="8">
                  <c:v>32</c:v>
                </c:pt>
                <c:pt idx="9">
                  <c:v>67</c:v>
                </c:pt>
                <c:pt idx="10">
                  <c:v>104</c:v>
                </c:pt>
                <c:pt idx="11">
                  <c:v>97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merc'!$E$232:$E$235)</c:f>
              <c:numCache>
                <c:formatCode>#,##0</c:formatCode>
                <c:ptCount val="11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</c:numCache>
            </c:numRef>
          </c:val>
        </c:ser>
        <c:marker val="1"/>
        <c:axId val="1208008704"/>
        <c:axId val="1208551680"/>
      </c:lineChart>
      <c:catAx>
        <c:axId val="1208008704"/>
        <c:scaling>
          <c:orientation val="minMax"/>
        </c:scaling>
        <c:axPos val="b"/>
        <c:numFmt formatCode="General" sourceLinked="1"/>
        <c:tickLblPos val="nextTo"/>
        <c:crossAx val="1208551680"/>
        <c:crosses val="autoZero"/>
        <c:auto val="1"/>
        <c:lblAlgn val="ctr"/>
        <c:lblOffset val="100"/>
      </c:catAx>
      <c:valAx>
        <c:axId val="1208551680"/>
        <c:scaling>
          <c:orientation val="minMax"/>
        </c:scaling>
        <c:axPos val="l"/>
        <c:numFmt formatCode="#,##0" sourceLinked="1"/>
        <c:tickLblPos val="nextTo"/>
        <c:crossAx val="1208008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67"/>
          <c:y val="0.2261484098939934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63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69</c:v>
                </c:pt>
                <c:pt idx="1">
                  <c:v>40</c:v>
                </c:pt>
                <c:pt idx="2">
                  <c:v>115</c:v>
                </c:pt>
                <c:pt idx="3">
                  <c:v>59</c:v>
                </c:pt>
                <c:pt idx="4">
                  <c:v>100</c:v>
                </c:pt>
                <c:pt idx="5">
                  <c:v>46</c:v>
                </c:pt>
                <c:pt idx="6">
                  <c:v>81</c:v>
                </c:pt>
                <c:pt idx="7">
                  <c:v>64</c:v>
                </c:pt>
                <c:pt idx="8">
                  <c:v>67</c:v>
                </c:pt>
                <c:pt idx="9">
                  <c:v>128</c:v>
                </c:pt>
                <c:pt idx="10">
                  <c:v>89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merc'!$E$250:$E$253)</c:f>
              <c:numCache>
                <c:formatCode>#,##0</c:formatCode>
                <c:ptCount val="11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</c:numCache>
            </c:numRef>
          </c:val>
        </c:ser>
        <c:marker val="1"/>
        <c:axId val="1209312000"/>
        <c:axId val="1209699712"/>
      </c:lineChart>
      <c:catAx>
        <c:axId val="1209312000"/>
        <c:scaling>
          <c:orientation val="minMax"/>
        </c:scaling>
        <c:axPos val="b"/>
        <c:numFmt formatCode="General" sourceLinked="1"/>
        <c:tickLblPos val="nextTo"/>
        <c:crossAx val="1209699712"/>
        <c:crosses val="autoZero"/>
        <c:auto val="1"/>
        <c:lblAlgn val="ctr"/>
        <c:lblOffset val="100"/>
      </c:catAx>
      <c:valAx>
        <c:axId val="1209699712"/>
        <c:scaling>
          <c:orientation val="minMax"/>
        </c:scaling>
        <c:axPos val="l"/>
        <c:numFmt formatCode="#,##0" sourceLinked="1"/>
        <c:tickLblPos val="nextTo"/>
        <c:crossAx val="1209312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04"/>
          <c:y val="0.2261484098939934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301079759725859"/>
          <c:y val="0.14397496087636946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61"/>
          <c:w val="0.91263650546021846"/>
          <c:h val="0.308841817308049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nov.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4425310</c:v>
                </c:pt>
                <c:pt idx="1">
                  <c:v>2697754</c:v>
                </c:pt>
                <c:pt idx="2">
                  <c:v>1727556</c:v>
                </c:pt>
                <c:pt idx="3">
                  <c:v>142019</c:v>
                </c:pt>
                <c:pt idx="4">
                  <c:v>142019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151877504"/>
        <c:axId val="1153115648"/>
      </c:barChart>
      <c:catAx>
        <c:axId val="11518775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53115648"/>
        <c:crosses val="autoZero"/>
        <c:auto val="1"/>
        <c:lblAlgn val="ctr"/>
        <c:lblOffset val="100"/>
        <c:tickLblSkip val="1"/>
        <c:tickMarkSkip val="1"/>
      </c:catAx>
      <c:valAx>
        <c:axId val="1153115648"/>
        <c:scaling>
          <c:orientation val="minMax"/>
        </c:scaling>
        <c:delete val="1"/>
        <c:axPos val="l"/>
        <c:numFmt formatCode="#,##0_)" sourceLinked="1"/>
        <c:tickLblPos val="none"/>
        <c:crossAx val="115187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58"/>
          <c:y val="0.28657129629629635"/>
          <c:w val="0.84763751506150764"/>
          <c:h val="0.480486111111111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30</c:v>
                </c:pt>
                <c:pt idx="1">
                  <c:v>39</c:v>
                </c:pt>
                <c:pt idx="2">
                  <c:v>54</c:v>
                </c:pt>
                <c:pt idx="3">
                  <c:v>24</c:v>
                </c:pt>
                <c:pt idx="4">
                  <c:v>16</c:v>
                </c:pt>
                <c:pt idx="5">
                  <c:v>39</c:v>
                </c:pt>
                <c:pt idx="6">
                  <c:v>22</c:v>
                </c:pt>
                <c:pt idx="7">
                  <c:v>23</c:v>
                </c:pt>
                <c:pt idx="8">
                  <c:v>26</c:v>
                </c:pt>
                <c:pt idx="9">
                  <c:v>40</c:v>
                </c:pt>
                <c:pt idx="10">
                  <c:v>30</c:v>
                </c:pt>
                <c:pt idx="11">
                  <c:v>67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merc'!$E$268:$E$271)</c:f>
              <c:numCache>
                <c:formatCode>#,##0</c:formatCode>
                <c:ptCount val="11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</c:numCache>
            </c:numRef>
          </c:val>
        </c:ser>
        <c:marker val="1"/>
        <c:axId val="1209885440"/>
        <c:axId val="1210077568"/>
      </c:lineChart>
      <c:catAx>
        <c:axId val="1209885440"/>
        <c:scaling>
          <c:orientation val="minMax"/>
        </c:scaling>
        <c:axPos val="b"/>
        <c:numFmt formatCode="General" sourceLinked="1"/>
        <c:tickLblPos val="nextTo"/>
        <c:crossAx val="1210077568"/>
        <c:crosses val="autoZero"/>
        <c:auto val="1"/>
        <c:lblAlgn val="ctr"/>
        <c:lblOffset val="100"/>
      </c:catAx>
      <c:valAx>
        <c:axId val="1210077568"/>
        <c:scaling>
          <c:orientation val="minMax"/>
        </c:scaling>
        <c:axPos val="l"/>
        <c:numFmt formatCode="#,##0" sourceLinked="1"/>
        <c:tickLblPos val="nextTo"/>
        <c:crossAx val="1209885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01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673"/>
          <c:w val="0.84763751506150764"/>
          <c:h val="0.4844058641975311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60</c:v>
                </c:pt>
                <c:pt idx="1">
                  <c:v>57</c:v>
                </c:pt>
                <c:pt idx="2">
                  <c:v>53</c:v>
                </c:pt>
                <c:pt idx="3">
                  <c:v>57</c:v>
                </c:pt>
                <c:pt idx="4">
                  <c:v>44</c:v>
                </c:pt>
                <c:pt idx="5">
                  <c:v>28</c:v>
                </c:pt>
                <c:pt idx="6">
                  <c:v>23</c:v>
                </c:pt>
                <c:pt idx="7">
                  <c:v>7</c:v>
                </c:pt>
                <c:pt idx="8">
                  <c:v>61</c:v>
                </c:pt>
                <c:pt idx="9">
                  <c:v>107</c:v>
                </c:pt>
                <c:pt idx="10">
                  <c:v>65</c:v>
                </c:pt>
                <c:pt idx="11">
                  <c:v>59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merc'!$E$286:$E$289)</c:f>
              <c:numCache>
                <c:formatCode>#,##0</c:formatCode>
                <c:ptCount val="11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</c:numCache>
            </c:numRef>
          </c:val>
        </c:ser>
        <c:marker val="1"/>
        <c:axId val="1210210944"/>
        <c:axId val="1210741120"/>
      </c:lineChart>
      <c:catAx>
        <c:axId val="1210210944"/>
        <c:scaling>
          <c:orientation val="minMax"/>
        </c:scaling>
        <c:axPos val="b"/>
        <c:numFmt formatCode="General" sourceLinked="1"/>
        <c:tickLblPos val="nextTo"/>
        <c:crossAx val="1210741120"/>
        <c:crosses val="autoZero"/>
        <c:auto val="1"/>
        <c:lblAlgn val="ctr"/>
        <c:lblOffset val="100"/>
      </c:catAx>
      <c:valAx>
        <c:axId val="1210741120"/>
        <c:scaling>
          <c:orientation val="minMax"/>
        </c:scaling>
        <c:axPos val="l"/>
        <c:numFmt formatCode="#,##0" sourceLinked="1"/>
        <c:tickLblPos val="nextTo"/>
        <c:crossAx val="1210210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6992"/>
          <c:y val="0.2410358024691358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/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8157755074004188"/>
          <c:y val="6.9893239422661763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98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7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8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1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8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98"/>
              <c:y val="1.292941663377248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77"/>
              <c:y val="2.585883326754501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70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66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5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6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76"/>
              <c:y val="-1.642035912489079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3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37"/>
              <c:y val="-1.642035912489079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678941223951458"/>
          <c:w val="0.79230350479693823"/>
          <c:h val="0.84526007258923641"/>
        </c:manualLayout>
      </c:layout>
      <c:barChart>
        <c:barDir val="bar"/>
        <c:grouping val="clustered"/>
        <c:ser>
          <c:idx val="0"/>
          <c:order val="0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Italia</c:v>
              </c:pt>
              <c:pt idx="4">
                <c:v>Francia</c:v>
              </c:pt>
              <c:pt idx="5">
                <c:v>Países del Este</c:v>
              </c:pt>
              <c:pt idx="6">
                <c:v>Holanda</c:v>
              </c:pt>
              <c:pt idx="7">
                <c:v>Bélgica</c:v>
              </c:pt>
              <c:pt idx="8">
                <c:v>Suiza</c:v>
              </c:pt>
              <c:pt idx="9">
                <c:v>Finlandia</c:v>
              </c:pt>
              <c:pt idx="10">
                <c:v>Rusia</c:v>
              </c:pt>
              <c:pt idx="11">
                <c:v>Noruega</c:v>
              </c:pt>
              <c:pt idx="12">
                <c:v>Irlanda</c:v>
              </c:pt>
              <c:pt idx="13">
                <c:v>Suecia</c:v>
              </c:pt>
              <c:pt idx="14">
                <c:v>Austria</c:v>
              </c:pt>
              <c:pt idx="15">
                <c:v>Dinamarca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126919</c:v>
              </c:pt>
              <c:pt idx="1">
                <c:v>3620</c:v>
              </c:pt>
              <c:pt idx="2">
                <c:v>2710</c:v>
              </c:pt>
              <c:pt idx="3">
                <c:v>2666</c:v>
              </c:pt>
              <c:pt idx="4">
                <c:v>2529</c:v>
              </c:pt>
              <c:pt idx="5">
                <c:v>947</c:v>
              </c:pt>
              <c:pt idx="6">
                <c:v>674</c:v>
              </c:pt>
              <c:pt idx="7">
                <c:v>574</c:v>
              </c:pt>
              <c:pt idx="8">
                <c:v>557</c:v>
              </c:pt>
              <c:pt idx="9">
                <c:v>466</c:v>
              </c:pt>
              <c:pt idx="10">
                <c:v>405</c:v>
              </c:pt>
              <c:pt idx="11">
                <c:v>383</c:v>
              </c:pt>
              <c:pt idx="12">
                <c:v>378</c:v>
              </c:pt>
              <c:pt idx="13">
                <c:v>365</c:v>
              </c:pt>
              <c:pt idx="14">
                <c:v>362</c:v>
              </c:pt>
              <c:pt idx="15">
                <c:v>323</c:v>
              </c:pt>
              <c:pt idx="16">
                <c:v>1701</c:v>
              </c:pt>
              <c:pt idx="17">
                <c:v>931</c:v>
              </c:pt>
              <c:pt idx="18">
                <c:v>4688</c:v>
              </c:pt>
              <c:pt idx="19">
                <c:v>3175</c:v>
              </c:pt>
            </c:numLit>
          </c:val>
        </c:ser>
        <c:gapWidth val="26"/>
        <c:overlap val="-35"/>
        <c:axId val="1212671872"/>
        <c:axId val="121267340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6.3574904376622384E-3"/>
                  <c:y val="2.9896539682386486E-3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527E-7"/>
                </c:manualLayout>
              </c:layout>
              <c:showVal val="1"/>
            </c:dLbl>
            <c:dLbl>
              <c:idx val="5"/>
              <c:layout>
                <c:manualLayout>
                  <c:x val="-7.4450734980441871E-2"/>
                  <c:y val="2.3539655668978888E-7"/>
                </c:manualLayout>
              </c:layout>
              <c:showVal val="1"/>
            </c:dLbl>
            <c:dLbl>
              <c:idx val="6"/>
              <c:layout>
                <c:manualLayout>
                  <c:x val="4.9932105594238822E-2"/>
                  <c:y val="1.1769827834489477E-7"/>
                </c:manualLayout>
              </c:layout>
              <c:showVal val="1"/>
            </c:dLbl>
            <c:dLbl>
              <c:idx val="7"/>
              <c:layout>
                <c:manualLayout>
                  <c:x val="5.1549134870537867E-2"/>
                  <c:y val="3.5309483503468299E-7"/>
                </c:manualLayout>
              </c:layout>
              <c:showVal val="1"/>
            </c:dLbl>
            <c:dLbl>
              <c:idx val="9"/>
              <c:layout>
                <c:manualLayout>
                  <c:x val="6.545772687505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1.0361308142267432E-3"/>
                  <c:y val="1.4948858332585043E-3"/>
                </c:manualLayout>
              </c:layout>
              <c:showVal val="1"/>
            </c:dLbl>
            <c:dLbl>
              <c:idx val="12"/>
              <c:layout>
                <c:manualLayout>
                  <c:x val="9.7337006427915512E-4"/>
                  <c:y val="2.3539655668978941E-7"/>
                </c:manualLayout>
              </c:layout>
              <c:showVal val="1"/>
            </c:dLbl>
            <c:dLbl>
              <c:idx val="13"/>
              <c:layout>
                <c:manualLayout>
                  <c:x val="3.2023889575786496E-3"/>
                  <c:y val="1.1769827834489477E-7"/>
                </c:manualLayout>
              </c:layout>
              <c:showVal val="1"/>
            </c:dLbl>
            <c:dLbl>
              <c:idx val="14"/>
              <c:layout>
                <c:manualLayout>
                  <c:x val="4.6965430974020832E-2"/>
                  <c:y val="2.3539655668978888E-7"/>
                </c:manualLayout>
              </c:layout>
              <c:showVal val="1"/>
            </c:dLbl>
            <c:dLbl>
              <c:idx val="15"/>
              <c:layout>
                <c:manualLayout>
                  <c:x val="5.6983048059163549E-3"/>
                  <c:y val="1.1769827834489527E-7"/>
                </c:manualLayout>
              </c:layout>
              <c:showVal val="1"/>
            </c:dLbl>
            <c:dLbl>
              <c:idx val="16"/>
              <c:layout>
                <c:manualLayout>
                  <c:x val="1.8994847866239013E-3"/>
                  <c:y val="1.1769827834489527E-7"/>
                </c:manualLayout>
              </c:layout>
              <c:showVal val="1"/>
            </c:dLbl>
            <c:dLbl>
              <c:idx val="17"/>
              <c:layout>
                <c:manualLayout>
                  <c:x val="6.1220653203473505E-3"/>
                  <c:y val="3.5309483492506835E-7"/>
                </c:manualLayout>
              </c:layout>
              <c:showVal val="1"/>
            </c:dLbl>
            <c:dLbl>
              <c:idx val="18"/>
              <c:layout>
                <c:manualLayout>
                  <c:x val="2.3233046282437842E-3"/>
                  <c:y val="1.1769827823527966E-7"/>
                </c:manualLayout>
              </c:layout>
              <c:showVal val="1"/>
            </c:dLbl>
            <c:dLbl>
              <c:idx val="19"/>
              <c:layout>
                <c:manualLayout>
                  <c:x val="6.1849706803178894E-3"/>
                  <c:y val="-1.4945327384234641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Italia</c:v>
              </c:pt>
              <c:pt idx="4">
                <c:v>Francia</c:v>
              </c:pt>
              <c:pt idx="5">
                <c:v>Países del Este</c:v>
              </c:pt>
              <c:pt idx="6">
                <c:v>Holanda</c:v>
              </c:pt>
              <c:pt idx="7">
                <c:v>Bélgica</c:v>
              </c:pt>
              <c:pt idx="8">
                <c:v>Suiza</c:v>
              </c:pt>
              <c:pt idx="9">
                <c:v>Finlandia</c:v>
              </c:pt>
              <c:pt idx="10">
                <c:v>Rusia</c:v>
              </c:pt>
              <c:pt idx="11">
                <c:v>Noruega</c:v>
              </c:pt>
              <c:pt idx="12">
                <c:v>Irlanda</c:v>
              </c:pt>
              <c:pt idx="13">
                <c:v>Suecia</c:v>
              </c:pt>
              <c:pt idx="14">
                <c:v>Austria</c:v>
              </c:pt>
              <c:pt idx="15">
                <c:v>Dinamarca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-0.24027439407634432</c:v>
              </c:pt>
              <c:pt idx="1">
                <c:v>-0.15202623565237766</c:v>
              </c:pt>
              <c:pt idx="2">
                <c:v>-0.2174415246895755</c:v>
              </c:pt>
              <c:pt idx="3">
                <c:v>-0.1471529110684581</c:v>
              </c:pt>
              <c:pt idx="4">
                <c:v>-0.13715455475946775</c:v>
              </c:pt>
              <c:pt idx="5">
                <c:v>-7.337526205450735E-3</c:v>
              </c:pt>
              <c:pt idx="6">
                <c:v>0.10310965630114566</c:v>
              </c:pt>
              <c:pt idx="7">
                <c:v>6.8901303538175043E-2</c:v>
              </c:pt>
              <c:pt idx="8">
                <c:v>-0.10305958132045089</c:v>
              </c:pt>
              <c:pt idx="9">
                <c:v>-0.10384615384615388</c:v>
              </c:pt>
              <c:pt idx="10">
                <c:v>-0.57051961823966069</c:v>
              </c:pt>
              <c:pt idx="11">
                <c:v>-0.22469635627530368</c:v>
              </c:pt>
              <c:pt idx="12">
                <c:v>-7.8048780487804878E-2</c:v>
              </c:pt>
              <c:pt idx="13">
                <c:v>-0.39065108514190322</c:v>
              </c:pt>
              <c:pt idx="14">
                <c:v>0.13479623824451414</c:v>
              </c:pt>
              <c:pt idx="15">
                <c:v>-0.2063882063882064</c:v>
              </c:pt>
              <c:pt idx="16">
                <c:v>-0.25979112271540467</c:v>
              </c:pt>
              <c:pt idx="17">
                <c:v>-2.3084994753410283E-2</c:v>
              </c:pt>
              <c:pt idx="18">
                <c:v>-0.18738082856647603</c:v>
              </c:pt>
              <c:pt idx="19">
                <c:v>-0.10183875530410184</c:v>
              </c:pt>
            </c:numLit>
          </c:val>
        </c:ser>
        <c:gapWidth val="0"/>
        <c:axId val="1212914688"/>
        <c:axId val="1212912768"/>
      </c:barChart>
      <c:catAx>
        <c:axId val="1212671872"/>
        <c:scaling>
          <c:orientation val="maxMin"/>
        </c:scaling>
        <c:axPos val="l"/>
        <c:tickLblPos val="low"/>
        <c:txPr>
          <a:bodyPr/>
          <a:lstStyle/>
          <a:p>
            <a:pPr>
              <a:defRPr sz="1100"/>
            </a:pPr>
            <a:endParaRPr lang="es-ES"/>
          </a:p>
        </c:txPr>
        <c:crossAx val="1212673408"/>
        <c:crosses val="autoZero"/>
        <c:auto val="1"/>
        <c:lblAlgn val="ctr"/>
        <c:lblOffset val="100"/>
      </c:catAx>
      <c:valAx>
        <c:axId val="1212673408"/>
        <c:scaling>
          <c:orientation val="minMax"/>
        </c:scaling>
        <c:delete val="1"/>
        <c:axPos val="t"/>
        <c:numFmt formatCode="#,##0" sourceLinked="1"/>
        <c:tickLblPos val="none"/>
        <c:crossAx val="1212671872"/>
        <c:crosses val="autoZero"/>
        <c:crossBetween val="between"/>
      </c:valAx>
      <c:valAx>
        <c:axId val="1212912768"/>
        <c:scaling>
          <c:orientation val="minMax"/>
        </c:scaling>
        <c:delete val="1"/>
        <c:axPos val="t"/>
        <c:numFmt formatCode="0.00%" sourceLinked="1"/>
        <c:tickLblPos val="none"/>
        <c:crossAx val="1212914688"/>
        <c:crosses val="autoZero"/>
        <c:crossBetween val="between"/>
      </c:valAx>
      <c:catAx>
        <c:axId val="1212914688"/>
        <c:scaling>
          <c:orientation val="maxMin"/>
        </c:scaling>
        <c:delete val="1"/>
        <c:axPos val="r"/>
        <c:tickLblPos val="none"/>
        <c:crossAx val="121291276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 orientation="portrait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acum. nov. 2010 </c:v>
            </c:pt>
          </c:strCache>
        </c:strRef>
      </c:tx>
      <c:layout>
        <c:manualLayout>
          <c:xMode val="edge"/>
          <c:yMode val="edge"/>
          <c:x val="0.39319478745968595"/>
          <c:y val="6.5408935017721298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95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6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7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9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7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93"/>
              <c:y val="1.292941663377247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74"/>
              <c:y val="2.585883326754499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8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53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4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6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68"/>
              <c:y val="-1.642035912489079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2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15"/>
              <c:y val="-1.642035912489079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79615764554488"/>
          <c:w val="0.79230350479693856"/>
          <c:h val="0.85678320483231452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Italia</c:v>
              </c:pt>
              <c:pt idx="4">
                <c:v>Francia</c:v>
              </c:pt>
              <c:pt idx="5">
                <c:v>Holanda</c:v>
              </c:pt>
              <c:pt idx="6">
                <c:v>Países del Este</c:v>
              </c:pt>
              <c:pt idx="7">
                <c:v>Bélgica</c:v>
              </c:pt>
              <c:pt idx="8">
                <c:v>Suiza</c:v>
              </c:pt>
              <c:pt idx="9">
                <c:v>Finlandia</c:v>
              </c:pt>
              <c:pt idx="10">
                <c:v>Suecia</c:v>
              </c:pt>
              <c:pt idx="11">
                <c:v>Rusia</c:v>
              </c:pt>
              <c:pt idx="12">
                <c:v>Irlanda</c:v>
              </c:pt>
              <c:pt idx="13">
                <c:v>Dinamarca</c:v>
              </c:pt>
              <c:pt idx="14">
                <c:v>Austria</c:v>
              </c:pt>
              <c:pt idx="15">
                <c:v>Noruega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115847</c:v>
              </c:pt>
              <c:pt idx="1">
                <c:v>3288</c:v>
              </c:pt>
              <c:pt idx="2">
                <c:v>2483</c:v>
              </c:pt>
              <c:pt idx="3">
                <c:v>2606</c:v>
              </c:pt>
              <c:pt idx="4">
                <c:v>2137</c:v>
              </c:pt>
              <c:pt idx="5">
                <c:v>701</c:v>
              </c:pt>
              <c:pt idx="6">
                <c:v>774</c:v>
              </c:pt>
              <c:pt idx="7">
                <c:v>611</c:v>
              </c:pt>
              <c:pt idx="8">
                <c:v>638</c:v>
              </c:pt>
              <c:pt idx="9">
                <c:v>485</c:v>
              </c:pt>
              <c:pt idx="10">
                <c:v>411</c:v>
              </c:pt>
              <c:pt idx="11">
                <c:v>385</c:v>
              </c:pt>
              <c:pt idx="12">
                <c:v>336</c:v>
              </c:pt>
              <c:pt idx="13">
                <c:v>326</c:v>
              </c:pt>
              <c:pt idx="14">
                <c:v>310</c:v>
              </c:pt>
              <c:pt idx="15">
                <c:v>283</c:v>
              </c:pt>
              <c:pt idx="16">
                <c:v>1614</c:v>
              </c:pt>
              <c:pt idx="17">
                <c:v>1066</c:v>
              </c:pt>
              <c:pt idx="18">
                <c:v>4176</c:v>
              </c:pt>
              <c:pt idx="19">
                <c:v>3542</c:v>
              </c:pt>
            </c:numLit>
          </c:val>
        </c:ser>
        <c:gapWidth val="26"/>
        <c:overlap val="-35"/>
        <c:axId val="1213225984"/>
        <c:axId val="121333132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7.5645756457564467E-2"/>
                  <c:y val="1.4947681349801562E-3"/>
                </c:manualLayout>
              </c:layout>
              <c:showVal val="1"/>
            </c:dLbl>
            <c:dLbl>
              <c:idx val="2"/>
              <c:layout>
                <c:manualLayout>
                  <c:x val="7.0110701107011286E-2"/>
                  <c:y val="1.1769827834489477E-7"/>
                </c:manualLayout>
              </c:layout>
              <c:showVal val="1"/>
            </c:dLbl>
            <c:dLbl>
              <c:idx val="3"/>
              <c:layout>
                <c:manualLayout>
                  <c:x val="6.8265682656826573E-2"/>
                  <c:y val="-2.7403765903994038E-17"/>
                </c:manualLayout>
              </c:layout>
              <c:showVal val="1"/>
            </c:dLbl>
            <c:dLbl>
              <c:idx val="4"/>
              <c:layout>
                <c:manualLayout>
                  <c:x val="-5.4478891245605628E-4"/>
                  <c:y val="1.4948858332585024E-3"/>
                </c:manualLayout>
              </c:layout>
              <c:showVal val="1"/>
            </c:dLbl>
            <c:dLbl>
              <c:idx val="5"/>
              <c:layout>
                <c:manualLayout>
                  <c:x val="5.4865182903797563E-2"/>
                  <c:y val="2.3539655668978888E-7"/>
                </c:manualLayout>
              </c:layout>
              <c:showVal val="1"/>
            </c:dLbl>
            <c:dLbl>
              <c:idx val="7"/>
              <c:layout>
                <c:manualLayout>
                  <c:x val="5.3123746985501374E-2"/>
                  <c:y val="1.4955920229285668E-3"/>
                </c:manualLayout>
              </c:layout>
              <c:showVal val="1"/>
            </c:dLbl>
            <c:dLbl>
              <c:idx val="8"/>
              <c:layout>
                <c:manualLayout>
                  <c:x val="4.6125461254612553E-2"/>
                  <c:y val="1.1769827834489406E-7"/>
                </c:manualLayout>
              </c:layout>
              <c:showVal val="1"/>
            </c:dLbl>
            <c:dLbl>
              <c:idx val="9"/>
              <c:layout>
                <c:manualLayout>
                  <c:x val="4.7376587151698346E-2"/>
                  <c:y val="3.5309483503468193E-7"/>
                </c:manualLayout>
              </c:layout>
              <c:showVal val="1"/>
            </c:dLbl>
            <c:dLbl>
              <c:idx val="10"/>
              <c:layout>
                <c:manualLayout>
                  <c:x val="4.6125461254612553E-2"/>
                  <c:y val="1.4948858332585015E-3"/>
                </c:manualLayout>
              </c:layout>
              <c:showVal val="1"/>
            </c:dLbl>
            <c:dLbl>
              <c:idx val="11"/>
              <c:layout>
                <c:manualLayout>
                  <c:x val="4.0590405904059039E-2"/>
                  <c:y val="1.4952389280935322E-3"/>
                </c:manualLayout>
              </c:layout>
              <c:showVal val="1"/>
            </c:dLbl>
            <c:dLbl>
              <c:idx val="12"/>
              <c:layout>
                <c:manualLayout>
                  <c:x val="3.9507656100183051E-2"/>
                  <c:y val="2.9901247613520299E-3"/>
                </c:manualLayout>
              </c:layout>
              <c:showVal val="1"/>
            </c:dLbl>
            <c:dLbl>
              <c:idx val="13"/>
              <c:layout>
                <c:manualLayout>
                  <c:x val="4.2435569631286862E-2"/>
                  <c:y val="-1.4944150401451175E-3"/>
                </c:manualLayout>
              </c:layout>
              <c:showVal val="1"/>
            </c:dLbl>
            <c:dLbl>
              <c:idx val="14"/>
              <c:layout>
                <c:manualLayout>
                  <c:x val="2.1727634599180631E-3"/>
                  <c:y val="-1.4944150401451175E-3"/>
                </c:manualLayout>
              </c:layout>
              <c:showVal val="1"/>
            </c:dLbl>
            <c:dLbl>
              <c:idx val="15"/>
              <c:layout>
                <c:manualLayout>
                  <c:x val="-3.9630124647703178E-3"/>
                  <c:y val="1.4950035315368425E-3"/>
                </c:manualLayout>
              </c:layout>
              <c:showVal val="1"/>
            </c:dLbl>
            <c:dLbl>
              <c:idx val="16"/>
              <c:layout>
                <c:manualLayout>
                  <c:x val="6.3818897637795288E-2"/>
                  <c:y val="4.7079311337957554E-7"/>
                </c:manualLayout>
              </c:layout>
              <c:showVal val="1"/>
            </c:dLbl>
            <c:dLbl>
              <c:idx val="17"/>
              <c:layout>
                <c:manualLayout>
                  <c:x val="6.8267571258389767E-2"/>
                  <c:y val="5.8849139172446936E-7"/>
                </c:manualLayout>
              </c:layout>
              <c:showVal val="1"/>
            </c:dLbl>
            <c:dLbl>
              <c:idx val="18"/>
              <c:layout>
                <c:manualLayout>
                  <c:x val="2.9055408664322879E-7"/>
                  <c:y val="5.884913916148543E-7"/>
                </c:manualLayout>
              </c:layout>
              <c:showVal val="1"/>
            </c:dLbl>
            <c:dLbl>
              <c:idx val="19"/>
              <c:layout>
                <c:manualLayout>
                  <c:x val="8.1399889589447078E-2"/>
                  <c:y val="1.1769827834489392E-7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Italia</c:v>
              </c:pt>
              <c:pt idx="4">
                <c:v>Francia</c:v>
              </c:pt>
              <c:pt idx="5">
                <c:v>Holanda</c:v>
              </c:pt>
              <c:pt idx="6">
                <c:v>Países del Este</c:v>
              </c:pt>
              <c:pt idx="7">
                <c:v>Bélgica</c:v>
              </c:pt>
              <c:pt idx="8">
                <c:v>Suiza</c:v>
              </c:pt>
              <c:pt idx="9">
                <c:v>Finlandia</c:v>
              </c:pt>
              <c:pt idx="10">
                <c:v>Suecia</c:v>
              </c:pt>
              <c:pt idx="11">
                <c:v>Rusia</c:v>
              </c:pt>
              <c:pt idx="12">
                <c:v>Irlanda</c:v>
              </c:pt>
              <c:pt idx="13">
                <c:v>Dinamarca</c:v>
              </c:pt>
              <c:pt idx="14">
                <c:v>Austria</c:v>
              </c:pt>
              <c:pt idx="15">
                <c:v>Noruega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-8.9229189836598517E-3</c:v>
              </c:pt>
              <c:pt idx="1">
                <c:v>6.9616135328562131E-2</c:v>
              </c:pt>
              <c:pt idx="2">
                <c:v>6.7956989247311847E-2</c:v>
              </c:pt>
              <c:pt idx="3">
                <c:v>8.8554720133667553E-2</c:v>
              </c:pt>
              <c:pt idx="4">
                <c:v>-7.1676802780191118E-2</c:v>
              </c:pt>
              <c:pt idx="5">
                <c:v>0.21913043478260874</c:v>
              </c:pt>
              <c:pt idx="6">
                <c:v>-0.11238532110091744</c:v>
              </c:pt>
              <c:pt idx="7">
                <c:v>0.27824267782426787</c:v>
              </c:pt>
              <c:pt idx="8">
                <c:v>0.36909871244635195</c:v>
              </c:pt>
              <c:pt idx="9">
                <c:v>0.16586538461538464</c:v>
              </c:pt>
              <c:pt idx="10">
                <c:v>0.19476744186046521</c:v>
              </c:pt>
              <c:pt idx="11">
                <c:v>2.6041666666666674E-3</c:v>
              </c:pt>
              <c:pt idx="12">
                <c:v>5.9880239520958105E-3</c:v>
              </c:pt>
              <c:pt idx="13">
                <c:v>0.11643835616438354</c:v>
              </c:pt>
              <c:pt idx="14">
                <c:v>-1.2738853503184714E-2</c:v>
              </c:pt>
              <c:pt idx="15">
                <c:v>-0.13455657492354733</c:v>
              </c:pt>
              <c:pt idx="16">
                <c:v>2.7371101209420757E-2</c:v>
              </c:pt>
              <c:pt idx="17">
                <c:v>0.25855962219598583</c:v>
              </c:pt>
              <c:pt idx="18">
                <c:v>-7.8403421240199594E-3</c:v>
              </c:pt>
              <c:pt idx="19">
                <c:v>0.23285764009745913</c:v>
              </c:pt>
            </c:numLit>
          </c:val>
        </c:ser>
        <c:gapWidth val="0"/>
        <c:axId val="1213468672"/>
        <c:axId val="1213403136"/>
      </c:barChart>
      <c:catAx>
        <c:axId val="1213225984"/>
        <c:scaling>
          <c:orientation val="maxMin"/>
        </c:scaling>
        <c:axPos val="l"/>
        <c:tickLblPos val="low"/>
        <c:crossAx val="1213331328"/>
        <c:crosses val="autoZero"/>
        <c:auto val="1"/>
        <c:lblAlgn val="ctr"/>
        <c:lblOffset val="100"/>
      </c:catAx>
      <c:valAx>
        <c:axId val="1213331328"/>
        <c:scaling>
          <c:orientation val="minMax"/>
        </c:scaling>
        <c:delete val="1"/>
        <c:axPos val="t"/>
        <c:numFmt formatCode="#,##0" sourceLinked="1"/>
        <c:tickLblPos val="none"/>
        <c:crossAx val="1213225984"/>
        <c:crosses val="autoZero"/>
        <c:crossBetween val="between"/>
      </c:valAx>
      <c:valAx>
        <c:axId val="1213403136"/>
        <c:scaling>
          <c:orientation val="minMax"/>
        </c:scaling>
        <c:delete val="1"/>
        <c:axPos val="t"/>
        <c:numFmt formatCode="0.00%" sourceLinked="1"/>
        <c:tickLblPos val="none"/>
        <c:crossAx val="1213468672"/>
        <c:crosses val="autoZero"/>
        <c:crossBetween val="between"/>
      </c:valAx>
      <c:catAx>
        <c:axId val="1213468672"/>
        <c:scaling>
          <c:orientation val="maxMin"/>
        </c:scaling>
        <c:delete val="1"/>
        <c:axPos val="r"/>
        <c:tickLblPos val="none"/>
        <c:crossAx val="121340313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 orientation="portrait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mensual'!$B$6:$F$6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406"/>
          <c:y val="2.373332365712363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354"/>
        </c:manualLayout>
      </c:layout>
      <c:lineChart>
        <c:grouping val="standard"/>
        <c:ser>
          <c:idx val="2"/>
          <c:order val="0"/>
          <c:tx>
            <c:strRef>
              <c:f>'Alojados evol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mensual'!$C$70,'Alojados evol mensual'!$C$69,'Alojados evol mensual'!$C$68,'Alojados evol mensual'!$C$67,'Alojados evol mensual'!$C$66,'Alojados evol mensual'!$C$65,'Alojados evol mensual'!$C$64,'Alojados evol mensual'!$C$63,'Alojados evol mensual'!$C$62,'Alojados evol mensual'!$C$61,'Alojados evol mensual'!$C$60,'Alojados evol mensual'!$C$59)</c:f>
              <c:numCache>
                <c:formatCode>#,##0_)</c:formatCode>
                <c:ptCount val="12"/>
                <c:pt idx="0">
                  <c:v>14266</c:v>
                </c:pt>
                <c:pt idx="1">
                  <c:v>15692</c:v>
                </c:pt>
                <c:pt idx="2">
                  <c:v>17429</c:v>
                </c:pt>
                <c:pt idx="3">
                  <c:v>13849</c:v>
                </c:pt>
                <c:pt idx="4">
                  <c:v>14751</c:v>
                </c:pt>
                <c:pt idx="5">
                  <c:v>15747</c:v>
                </c:pt>
                <c:pt idx="6">
                  <c:v>14758</c:v>
                </c:pt>
                <c:pt idx="7">
                  <c:v>11231</c:v>
                </c:pt>
                <c:pt idx="8">
                  <c:v>14403</c:v>
                </c:pt>
                <c:pt idx="9">
                  <c:v>15731</c:v>
                </c:pt>
                <c:pt idx="10">
                  <c:v>18087</c:v>
                </c:pt>
                <c:pt idx="11">
                  <c:v>16829</c:v>
                </c:pt>
              </c:numCache>
            </c:numRef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14507</c:v>
                </c:pt>
                <c:pt idx="1">
                  <c:v>15222</c:v>
                </c:pt>
                <c:pt idx="2">
                  <c:v>19006</c:v>
                </c:pt>
                <c:pt idx="3">
                  <c:v>15492</c:v>
                </c:pt>
                <c:pt idx="4">
                  <c:v>14726</c:v>
                </c:pt>
                <c:pt idx="5">
                  <c:v>13171</c:v>
                </c:pt>
                <c:pt idx="6">
                  <c:v>14360</c:v>
                </c:pt>
                <c:pt idx="7">
                  <c:v>9967</c:v>
                </c:pt>
                <c:pt idx="8">
                  <c:v>14065</c:v>
                </c:pt>
                <c:pt idx="9">
                  <c:v>17346</c:v>
                </c:pt>
                <c:pt idx="10">
                  <c:v>18909</c:v>
                </c:pt>
                <c:pt idx="11">
                  <c:v>16894</c:v>
                </c:pt>
              </c:numCache>
            </c:numRef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16982</c:v>
                </c:pt>
                <c:pt idx="1">
                  <c:v>19355</c:v>
                </c:pt>
                <c:pt idx="2">
                  <c:v>16551</c:v>
                </c:pt>
                <c:pt idx="3">
                  <c:v>17593</c:v>
                </c:pt>
                <c:pt idx="4">
                  <c:v>17437</c:v>
                </c:pt>
                <c:pt idx="5">
                  <c:v>15440</c:v>
                </c:pt>
                <c:pt idx="6">
                  <c:v>16337</c:v>
                </c:pt>
                <c:pt idx="7">
                  <c:v>12308</c:v>
                </c:pt>
                <c:pt idx="8">
                  <c:v>15134</c:v>
                </c:pt>
                <c:pt idx="9">
                  <c:v>18706</c:v>
                </c:pt>
                <c:pt idx="10">
                  <c:v>17843</c:v>
                </c:pt>
                <c:pt idx="11">
                  <c:v>16132</c:v>
                </c:pt>
              </c:numCache>
            </c:numRef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mensual'!$C$8)</c:f>
              <c:numCache>
                <c:formatCode>#,##0_)</c:formatCode>
                <c:ptCount val="11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</c:numCache>
            </c:numRef>
          </c:val>
        </c:ser>
        <c:dLbls>
          <c:showVal val="1"/>
        </c:dLbls>
        <c:marker val="1"/>
        <c:axId val="1213746176"/>
        <c:axId val="1214699392"/>
      </c:lineChart>
      <c:catAx>
        <c:axId val="1213746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214699392"/>
        <c:crosses val="autoZero"/>
        <c:auto val="1"/>
        <c:lblAlgn val="ctr"/>
        <c:lblOffset val="100"/>
        <c:tickLblSkip val="1"/>
        <c:tickMarkSkip val="1"/>
      </c:catAx>
      <c:valAx>
        <c:axId val="121469939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137461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27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0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768272113193985"/>
          <c:w val="0.90468819022231306"/>
          <c:h val="0.46463620981387482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categ'!$C$6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328175</c:v>
                </c:pt>
                <c:pt idx="1">
                  <c:v>328175</c:v>
                </c:pt>
                <c:pt idx="2">
                  <c:v>103898</c:v>
                </c:pt>
                <c:pt idx="3">
                  <c:v>88141</c:v>
                </c:pt>
                <c:pt idx="4">
                  <c:v>105861</c:v>
                </c:pt>
                <c:pt idx="5">
                  <c:v>30275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categ'!$E$6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297292</c:v>
                </c:pt>
                <c:pt idx="1">
                  <c:v>297292</c:v>
                </c:pt>
                <c:pt idx="2">
                  <c:v>85146</c:v>
                </c:pt>
                <c:pt idx="3">
                  <c:v>90108</c:v>
                </c:pt>
                <c:pt idx="4">
                  <c:v>95367</c:v>
                </c:pt>
                <c:pt idx="5">
                  <c:v>26671</c:v>
                </c:pt>
              </c:numCache>
            </c:numRef>
          </c:val>
        </c:ser>
        <c:dLbls>
          <c:showVal val="1"/>
        </c:dLbls>
        <c:gapWidth val="30"/>
        <c:overlap val="-10"/>
        <c:axId val="1216046592"/>
        <c:axId val="121605849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80412464050735E-2"/>
                  <c:y val="-0.4149923391555752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22E-2"/>
                  <c:y val="-0.4051371624232248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284E-2"/>
                  <c:y val="-0.2901011231464088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0.1316745939752453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-0.131590391302610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76E-2"/>
                  <c:y val="-5.348335265198448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922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-9.4105279195551159E-2</c:v>
                </c:pt>
                <c:pt idx="1">
                  <c:v>-9.4105279195551159E-2</c:v>
                </c:pt>
                <c:pt idx="2">
                  <c:v>-0.18048470615411269</c:v>
                </c:pt>
                <c:pt idx="3">
                  <c:v>2.2316515582986352E-2</c:v>
                </c:pt>
                <c:pt idx="4">
                  <c:v>-9.9129991214895005E-2</c:v>
                </c:pt>
                <c:pt idx="5">
                  <c:v>-0.11904211395540876</c:v>
                </c:pt>
              </c:numCache>
            </c:numRef>
          </c:val>
        </c:ser>
        <c:dLbls>
          <c:showVal val="1"/>
        </c:dLbls>
        <c:marker val="1"/>
        <c:axId val="1216060032"/>
        <c:axId val="1216078592"/>
      </c:lineChart>
      <c:catAx>
        <c:axId val="1216046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28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16058496"/>
        <c:crosses val="autoZero"/>
        <c:auto val="1"/>
        <c:lblAlgn val="ctr"/>
        <c:lblOffset val="100"/>
        <c:tickLblSkip val="1"/>
        <c:tickMarkSkip val="1"/>
      </c:catAx>
      <c:valAx>
        <c:axId val="12160584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16046592"/>
        <c:crosses val="autoZero"/>
        <c:crossBetween val="between"/>
      </c:valAx>
      <c:catAx>
        <c:axId val="1216060032"/>
        <c:scaling>
          <c:orientation val="minMax"/>
        </c:scaling>
        <c:delete val="1"/>
        <c:axPos val="b"/>
        <c:tickLblPos val="none"/>
        <c:crossAx val="1216078592"/>
        <c:crosses val="autoZero"/>
        <c:auto val="1"/>
        <c:lblAlgn val="ctr"/>
        <c:lblOffset val="100"/>
      </c:catAx>
      <c:valAx>
        <c:axId val="12160785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16060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033"/>
          <c:y val="0.14051827277935441"/>
          <c:w val="0.62760465879265093"/>
          <c:h val="5.67992325832367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603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496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strRef>
              <c:f>'Pernoctacion mensual'!$B$70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mensual'!$B$59,'Pernoctacion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mensual'!$C$69,'Pernoctacion mensual'!$C$68,'Pernoctacion mensual'!$C$67,'Pernoctacion mensual'!$C$66,'Pernoctacion mensual'!$C$65,'Pernoctacion mensual'!$C$64,'Pernoctacion mensual'!$C$63,'Pernoctacion mensual'!$C$62,'Pernoctacion mensual'!$C$61,'Pernoctacion mensual'!$C$60,'Pernoctacion mensual'!$C$59,'Pernoctacion mensual'!$C$58)</c:f>
              <c:numCache>
                <c:formatCode>#,##0</c:formatCode>
                <c:ptCount val="12"/>
                <c:pt idx="0">
                  <c:v>33816</c:v>
                </c:pt>
                <c:pt idx="1">
                  <c:v>43193</c:v>
                </c:pt>
                <c:pt idx="2">
                  <c:v>43839</c:v>
                </c:pt>
                <c:pt idx="3">
                  <c:v>37211</c:v>
                </c:pt>
                <c:pt idx="4">
                  <c:v>34564</c:v>
                </c:pt>
                <c:pt idx="5">
                  <c:v>35179</c:v>
                </c:pt>
                <c:pt idx="6">
                  <c:v>36392</c:v>
                </c:pt>
                <c:pt idx="7">
                  <c:v>32936</c:v>
                </c:pt>
                <c:pt idx="8">
                  <c:v>38098</c:v>
                </c:pt>
                <c:pt idx="9">
                  <c:v>40563</c:v>
                </c:pt>
                <c:pt idx="10">
                  <c:v>45792</c:v>
                </c:pt>
                <c:pt idx="11">
                  <c:v>45766</c:v>
                </c:pt>
              </c:numCache>
            </c:numRef>
          </c:val>
        </c:ser>
        <c:ser>
          <c:idx val="4"/>
          <c:order val="1"/>
          <c:tx>
            <c:strRef>
              <c:f>'Pernoctacion mensual'!$B$57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mensual'!$B$59,'Pernoctacion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mensual'!$C$56,'Pernoctacion mensual'!$C$55,'Pernoctacion mensual'!$C$54,'Pernoctacion mensual'!$C$53,'Pernoctacion mensual'!$C$52,'Pernoctacion mensual'!$C$51,'Pernoctacion mensual'!$C$50,'Pernoctacion mensual'!$C$49,'Pernoctacion mensual'!$C$48,'Pernoctacion mensual'!$C$47,'Pernoctacion mensual'!$C$46,'Pernoctacion mensual'!$C$45)</c:f>
              <c:numCache>
                <c:formatCode>#,##0</c:formatCode>
                <c:ptCount val="12"/>
                <c:pt idx="0">
                  <c:v>38851</c:v>
                </c:pt>
                <c:pt idx="1">
                  <c:v>40231</c:v>
                </c:pt>
                <c:pt idx="2">
                  <c:v>49531</c:v>
                </c:pt>
                <c:pt idx="3">
                  <c:v>44433</c:v>
                </c:pt>
                <c:pt idx="4">
                  <c:v>43900</c:v>
                </c:pt>
                <c:pt idx="5">
                  <c:v>42274</c:v>
                </c:pt>
                <c:pt idx="6">
                  <c:v>41948</c:v>
                </c:pt>
                <c:pt idx="7">
                  <c:v>27092</c:v>
                </c:pt>
                <c:pt idx="8">
                  <c:v>36895</c:v>
                </c:pt>
                <c:pt idx="9">
                  <c:v>43633</c:v>
                </c:pt>
                <c:pt idx="10">
                  <c:v>43269</c:v>
                </c:pt>
                <c:pt idx="11">
                  <c:v>41680</c:v>
                </c:pt>
              </c:numCache>
            </c:numRef>
          </c:val>
        </c:ser>
        <c:ser>
          <c:idx val="5"/>
          <c:order val="2"/>
          <c:tx>
            <c:strRef>
              <c:f>'Pernoctacion mensual'!$B$44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mensual'!$B$59,'Pernoctacion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mensual'!$C$32)</c:f>
              <c:numCache>
                <c:formatCode>#,##0</c:formatCode>
                <c:ptCount val="12"/>
                <c:pt idx="0">
                  <c:v>43024</c:v>
                </c:pt>
                <c:pt idx="1">
                  <c:v>48549</c:v>
                </c:pt>
                <c:pt idx="2">
                  <c:v>48080</c:v>
                </c:pt>
                <c:pt idx="3">
                  <c:v>42222</c:v>
                </c:pt>
                <c:pt idx="4">
                  <c:v>47422</c:v>
                </c:pt>
                <c:pt idx="5">
                  <c:v>39136</c:v>
                </c:pt>
                <c:pt idx="6">
                  <c:v>42255</c:v>
                </c:pt>
                <c:pt idx="7">
                  <c:v>31889</c:v>
                </c:pt>
                <c:pt idx="8">
                  <c:v>34144</c:v>
                </c:pt>
                <c:pt idx="9">
                  <c:v>43114</c:v>
                </c:pt>
                <c:pt idx="10">
                  <c:v>42442</c:v>
                </c:pt>
                <c:pt idx="11">
                  <c:v>38168</c:v>
                </c:pt>
              </c:numCache>
            </c:numRef>
          </c:val>
        </c:ser>
        <c:ser>
          <c:idx val="6"/>
          <c:order val="3"/>
          <c:tx>
            <c:strRef>
              <c:f>'Pernoctacion mensual'!$B$31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mensual'!$B$59,'Pernoctacion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mensual'!$C$19)</c:f>
              <c:numCache>
                <c:formatCode>#,##0</c:formatCode>
                <c:ptCount val="12"/>
                <c:pt idx="0">
                  <c:v>32979</c:v>
                </c:pt>
                <c:pt idx="1">
                  <c:v>39273</c:v>
                </c:pt>
                <c:pt idx="2">
                  <c:v>36664</c:v>
                </c:pt>
                <c:pt idx="3">
                  <c:v>29837</c:v>
                </c:pt>
                <c:pt idx="4">
                  <c:v>30141</c:v>
                </c:pt>
                <c:pt idx="5">
                  <c:v>28102</c:v>
                </c:pt>
                <c:pt idx="6">
                  <c:v>27260</c:v>
                </c:pt>
                <c:pt idx="7">
                  <c:v>21384</c:v>
                </c:pt>
                <c:pt idx="8">
                  <c:v>25861</c:v>
                </c:pt>
                <c:pt idx="9">
                  <c:v>28970</c:v>
                </c:pt>
                <c:pt idx="10">
                  <c:v>27704</c:v>
                </c:pt>
                <c:pt idx="11">
                  <c:v>36076</c:v>
                </c:pt>
              </c:numCache>
            </c:numRef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Ref>
              <c:f>('Pernoctacion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mensual'!$B$59,'Pernoctacion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1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</c:numCache>
            </c:numRef>
          </c:val>
        </c:ser>
        <c:dLbls>
          <c:showVal val="1"/>
        </c:dLbls>
        <c:marker val="1"/>
        <c:axId val="1216735488"/>
        <c:axId val="1218704128"/>
      </c:lineChart>
      <c:catAx>
        <c:axId val="12167354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218704128"/>
        <c:crosses val="autoZero"/>
        <c:auto val="1"/>
        <c:lblAlgn val="ctr"/>
        <c:lblOffset val="100"/>
        <c:tickLblSkip val="1"/>
        <c:tickMarkSkip val="1"/>
      </c:catAx>
      <c:valAx>
        <c:axId val="121870412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167354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572"/>
          <c:y val="8.7899588359243067E-2"/>
          <c:w val="0.65297692627131332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 horizontalDpi="1200" verticalDpi="12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783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33408169693074113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nov.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56.116107872837844</c:v>
                </c:pt>
                <c:pt idx="1">
                  <c:v>65.506268017427203</c:v>
                </c:pt>
                <c:pt idx="2">
                  <c:v>47.192341927222337</c:v>
                </c:pt>
                <c:pt idx="3">
                  <c:v>39.580090931481863</c:v>
                </c:pt>
                <c:pt idx="4">
                  <c:v>39.580090931481863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220052096"/>
        <c:axId val="1220054016"/>
      </c:barChart>
      <c:catAx>
        <c:axId val="1220052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409E-4"/>
              <c:y val="0.9248251968503938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220054016"/>
        <c:crosses val="autoZero"/>
        <c:auto val="1"/>
        <c:lblAlgn val="ctr"/>
        <c:lblOffset val="100"/>
        <c:tickLblSkip val="1"/>
        <c:tickMarkSkip val="1"/>
      </c:catAx>
      <c:valAx>
        <c:axId val="1220054016"/>
        <c:scaling>
          <c:orientation val="minMax"/>
        </c:scaling>
        <c:delete val="1"/>
        <c:axPos val="l"/>
        <c:numFmt formatCode="#,##0.0_)" sourceLinked="1"/>
        <c:tickLblPos val="none"/>
        <c:crossAx val="1220052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594"/>
          <c:w val="0.90049538618993386"/>
          <c:h val="0.44313725490195971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categoría'!$C$6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#,##0.00_)</c:formatCode>
                <c:ptCount val="6"/>
                <c:pt idx="0">
                  <c:v>39.011653271486871</c:v>
                </c:pt>
                <c:pt idx="1">
                  <c:v>39.011653271486871</c:v>
                </c:pt>
                <c:pt idx="2">
                  <c:v>29.625891074992872</c:v>
                </c:pt>
                <c:pt idx="3">
                  <c:v>45.499174065661776</c:v>
                </c:pt>
                <c:pt idx="4">
                  <c:v>47.025089287300773</c:v>
                </c:pt>
                <c:pt idx="5">
                  <c:v>42.232203886339228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categoría'!$D$6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#,##0.00_)</c:formatCode>
                <c:ptCount val="6"/>
                <c:pt idx="0">
                  <c:v>39.580090931481863</c:v>
                </c:pt>
                <c:pt idx="1">
                  <c:v>39.580090931481863</c:v>
                </c:pt>
                <c:pt idx="2">
                  <c:v>32.072593312465393</c:v>
                </c:pt>
                <c:pt idx="3">
                  <c:v>46.514557092711129</c:v>
                </c:pt>
                <c:pt idx="4">
                  <c:v>42.363492599370986</c:v>
                </c:pt>
                <c:pt idx="5">
                  <c:v>39.92664670658683</c:v>
                </c:pt>
              </c:numCache>
            </c:numRef>
          </c:val>
        </c:ser>
        <c:dLbls>
          <c:showVal val="1"/>
        </c:dLbls>
        <c:gapWidth val="30"/>
        <c:overlap val="-10"/>
        <c:axId val="1220455040"/>
        <c:axId val="122046579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19417619967333E-2"/>
                  <c:y val="-0.2414394747971083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20761319929351E-2"/>
                  <c:y val="-0.2433762275879198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-3.158762443697095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48383103055484E-2"/>
                  <c:y val="-0.2696473810338924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68738341669553E-2"/>
                  <c:y val="-0.5352494109591806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61547731061895E-2"/>
                  <c:y val="-0.4052906941619509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644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0.00%</c:formatCode>
                <c:ptCount val="6"/>
                <c:pt idx="0">
                  <c:v>1.4570970782477932E-2</c:v>
                </c:pt>
                <c:pt idx="1">
                  <c:v>1.4570970782477932E-2</c:v>
                </c:pt>
                <c:pt idx="2">
                  <c:v>8.2586620982272319E-2</c:v>
                </c:pt>
                <c:pt idx="3">
                  <c:v>2.2316515582986529E-2</c:v>
                </c:pt>
                <c:pt idx="4">
                  <c:v>-9.9129991214895186E-2</c:v>
                </c:pt>
                <c:pt idx="5">
                  <c:v>-5.4592395555709383E-2</c:v>
                </c:pt>
              </c:numCache>
            </c:numRef>
          </c:val>
        </c:ser>
        <c:dLbls>
          <c:showVal val="1"/>
        </c:dLbls>
        <c:marker val="1"/>
        <c:axId val="1220467712"/>
        <c:axId val="1220788992"/>
      </c:lineChart>
      <c:catAx>
        <c:axId val="12204550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752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20465792"/>
        <c:crosses val="autoZero"/>
        <c:auto val="1"/>
        <c:lblAlgn val="ctr"/>
        <c:lblOffset val="100"/>
        <c:tickLblSkip val="1"/>
        <c:tickMarkSkip val="1"/>
      </c:catAx>
      <c:valAx>
        <c:axId val="122046579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220455040"/>
        <c:crosses val="autoZero"/>
        <c:crossBetween val="between"/>
      </c:valAx>
      <c:catAx>
        <c:axId val="1220467712"/>
        <c:scaling>
          <c:orientation val="minMax"/>
        </c:scaling>
        <c:delete val="1"/>
        <c:axPos val="b"/>
        <c:tickLblPos val="none"/>
        <c:crossAx val="1220788992"/>
        <c:crosses val="autoZero"/>
        <c:auto val="1"/>
        <c:lblAlgn val="ctr"/>
        <c:lblOffset val="100"/>
      </c:catAx>
      <c:valAx>
        <c:axId val="122078899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220467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24"/>
          <c:y val="0.17800296702042731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592"/>
          <c:h val="0.52764976958525345"/>
        </c:manualLayout>
      </c:layout>
      <c:lineChart>
        <c:grouping val="standard"/>
        <c:ser>
          <c:idx val="2"/>
          <c:order val="0"/>
          <c:tx>
            <c:strRef>
              <c:f>'IO evolución mensual'!$B$70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mensual'!$B$69,'IO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mensual'!$B$59,'IO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mensual'!$C$69,'IO evolución mensual'!$C$68,'IO evolución mensual'!$C$67,'IO evolución mensual'!$C$66,'IO evolución mensual'!$C$65,'IO evolución mensual'!$C$64,'IO evolución mensual'!$C$63,'IO evolución mensual'!$C$62,'IO evolución mensual'!$C$61,'IO evolución mensual'!$C$60,'IO evolución mensual'!$C$59,'IO evolución mensual'!$C$58)</c:f>
              <c:numCache>
                <c:formatCode>#,##0.00</c:formatCode>
                <c:ptCount val="12"/>
                <c:pt idx="0">
                  <c:v>41.49</c:v>
                </c:pt>
                <c:pt idx="1">
                  <c:v>58.68</c:v>
                </c:pt>
                <c:pt idx="2">
                  <c:v>53.79</c:v>
                </c:pt>
                <c:pt idx="3">
                  <c:v>47.18</c:v>
                </c:pt>
                <c:pt idx="4">
                  <c:v>42.41</c:v>
                </c:pt>
                <c:pt idx="5">
                  <c:v>44.6</c:v>
                </c:pt>
                <c:pt idx="6">
                  <c:v>44.65</c:v>
                </c:pt>
                <c:pt idx="7">
                  <c:v>40.409999999999997</c:v>
                </c:pt>
                <c:pt idx="8">
                  <c:v>48.3</c:v>
                </c:pt>
                <c:pt idx="9">
                  <c:v>49.77</c:v>
                </c:pt>
                <c:pt idx="10">
                  <c:v>58.06</c:v>
                </c:pt>
                <c:pt idx="11">
                  <c:v>56.16</c:v>
                </c:pt>
              </c:numCache>
            </c:numRef>
          </c:val>
        </c:ser>
        <c:ser>
          <c:idx val="4"/>
          <c:order val="1"/>
          <c:tx>
            <c:strRef>
              <c:f>'IO evolución mensual'!$B$57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mensual'!$B$69,'IO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mensual'!$B$59,'IO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mensual'!$C$56,'IO evolución mensual'!$C$55,'IO evolución mensual'!$C$54,'IO evolución mensual'!$C$53,'IO evolución mensual'!$C$52,'IO evolución mensual'!$C$51,'IO evolución mensual'!$C$50,'IO evolución mensual'!$C$49,'IO evolución mensual'!$C$48,'IO evolución mensual'!$C$47,'IO evolución mensual'!$C$46,'IO evolución mensual'!$C$45)</c:f>
              <c:numCache>
                <c:formatCode>#,##0.00</c:formatCode>
                <c:ptCount val="12"/>
                <c:pt idx="0">
                  <c:v>47.67</c:v>
                </c:pt>
                <c:pt idx="1">
                  <c:v>54.65</c:v>
                </c:pt>
                <c:pt idx="2">
                  <c:v>60.77</c:v>
                </c:pt>
                <c:pt idx="3">
                  <c:v>56.34</c:v>
                </c:pt>
                <c:pt idx="4">
                  <c:v>53.87</c:v>
                </c:pt>
                <c:pt idx="5">
                  <c:v>53.6</c:v>
                </c:pt>
                <c:pt idx="6">
                  <c:v>50.91</c:v>
                </c:pt>
                <c:pt idx="7">
                  <c:v>32.880000000000003</c:v>
                </c:pt>
                <c:pt idx="8">
                  <c:v>46.27</c:v>
                </c:pt>
                <c:pt idx="9">
                  <c:v>52.95</c:v>
                </c:pt>
                <c:pt idx="10">
                  <c:v>54.26</c:v>
                </c:pt>
                <c:pt idx="11">
                  <c:v>50.58</c:v>
                </c:pt>
              </c:numCache>
            </c:numRef>
          </c:val>
        </c:ser>
        <c:ser>
          <c:idx val="5"/>
          <c:order val="2"/>
          <c:tx>
            <c:strRef>
              <c:f>'IO evolución mensual'!$B$44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mensual'!$B$69,'IO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mensual'!$B$59,'IO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mensual'!$C$32)</c:f>
              <c:numCache>
                <c:formatCode>#,##0.00</c:formatCode>
                <c:ptCount val="12"/>
                <c:pt idx="0">
                  <c:v>49.78</c:v>
                </c:pt>
                <c:pt idx="1">
                  <c:v>60.05</c:v>
                </c:pt>
                <c:pt idx="2">
                  <c:v>55.63</c:v>
                </c:pt>
                <c:pt idx="3">
                  <c:v>50.48</c:v>
                </c:pt>
                <c:pt idx="4">
                  <c:v>54.87</c:v>
                </c:pt>
                <c:pt idx="5">
                  <c:v>46.79</c:v>
                </c:pt>
                <c:pt idx="6">
                  <c:v>48.89</c:v>
                </c:pt>
                <c:pt idx="7">
                  <c:v>36.9</c:v>
                </c:pt>
                <c:pt idx="8">
                  <c:v>40.82</c:v>
                </c:pt>
                <c:pt idx="9">
                  <c:v>49.88</c:v>
                </c:pt>
                <c:pt idx="10">
                  <c:v>50.74</c:v>
                </c:pt>
                <c:pt idx="11">
                  <c:v>44.16</c:v>
                </c:pt>
              </c:numCache>
            </c:numRef>
          </c:val>
        </c:ser>
        <c:ser>
          <c:idx val="6"/>
          <c:order val="3"/>
          <c:tx>
            <c:strRef>
              <c:f>'IO evolución mensual'!$B$31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('IO evolución mensual'!$B$69,'IO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mensual'!$B$59,'IO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mensual'!$C$19)</c:f>
              <c:numCache>
                <c:formatCode>#,##0.00</c:formatCode>
                <c:ptCount val="12"/>
                <c:pt idx="0">
                  <c:v>42.03</c:v>
                </c:pt>
                <c:pt idx="1">
                  <c:v>55.42</c:v>
                </c:pt>
                <c:pt idx="2">
                  <c:v>46.73</c:v>
                </c:pt>
                <c:pt idx="3">
                  <c:v>39.299999999999997</c:v>
                </c:pt>
                <c:pt idx="4">
                  <c:v>38.42</c:v>
                </c:pt>
                <c:pt idx="5">
                  <c:v>37.010404319768206</c:v>
                </c:pt>
                <c:pt idx="6">
                  <c:v>35.119999999999997</c:v>
                </c:pt>
                <c:pt idx="7">
                  <c:v>27.55</c:v>
                </c:pt>
                <c:pt idx="8">
                  <c:v>34.43</c:v>
                </c:pt>
                <c:pt idx="9">
                  <c:v>37.320931670617334</c:v>
                </c:pt>
                <c:pt idx="10">
                  <c:v>36.879659211927581</c:v>
                </c:pt>
                <c:pt idx="11">
                  <c:v>46.475316912295163</c:v>
                </c:pt>
              </c:numCache>
            </c:numRef>
          </c:val>
        </c:ser>
        <c:ser>
          <c:idx val="7"/>
          <c:order val="4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mensual'!$B$69,'IO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mensual'!$B$59,'IO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#,##0.00</c:formatCode>
                <c:ptCount val="11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</c:numCache>
            </c:numRef>
          </c:val>
        </c:ser>
        <c:dLbls>
          <c:showVal val="1"/>
        </c:dLbls>
        <c:marker val="1"/>
        <c:axId val="1224359296"/>
        <c:axId val="1224409856"/>
      </c:lineChart>
      <c:catAx>
        <c:axId val="12243592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224409856"/>
        <c:crosses val="autoZero"/>
        <c:auto val="1"/>
        <c:lblAlgn val="ctr"/>
        <c:lblOffset val="100"/>
        <c:tickLblSkip val="1"/>
        <c:tickMarkSkip val="1"/>
      </c:catAx>
      <c:valAx>
        <c:axId val="1224409856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2435929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032"/>
          <c:w val="0.71866658267716532"/>
          <c:h val="4.9661290420048951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3"/>
          <c:y val="0.25962782429974762"/>
          <c:w val="0.83325053642039315"/>
          <c:h val="0.47650548004266802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'!$C$7:$C$18</c:f>
              <c:numCache>
                <c:formatCode>#,##0</c:formatCode>
                <c:ptCount val="12"/>
                <c:pt idx="0">
                  <c:v>14507</c:v>
                </c:pt>
                <c:pt idx="1">
                  <c:v>15222</c:v>
                </c:pt>
                <c:pt idx="2">
                  <c:v>19006</c:v>
                </c:pt>
                <c:pt idx="3">
                  <c:v>15492</c:v>
                </c:pt>
                <c:pt idx="4">
                  <c:v>14726</c:v>
                </c:pt>
                <c:pt idx="5">
                  <c:v>13171</c:v>
                </c:pt>
                <c:pt idx="6">
                  <c:v>14360</c:v>
                </c:pt>
                <c:pt idx="7">
                  <c:v>9967</c:v>
                </c:pt>
                <c:pt idx="8">
                  <c:v>14065</c:v>
                </c:pt>
                <c:pt idx="9">
                  <c:v>17346</c:v>
                </c:pt>
                <c:pt idx="10">
                  <c:v>18909</c:v>
                </c:pt>
                <c:pt idx="11">
                  <c:v>16894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16982</c:v>
                </c:pt>
                <c:pt idx="1">
                  <c:v>19355</c:v>
                </c:pt>
                <c:pt idx="2">
                  <c:v>16551</c:v>
                </c:pt>
                <c:pt idx="3">
                  <c:v>17593</c:v>
                </c:pt>
                <c:pt idx="4">
                  <c:v>17437</c:v>
                </c:pt>
                <c:pt idx="5">
                  <c:v>15440</c:v>
                </c:pt>
                <c:pt idx="6">
                  <c:v>16337</c:v>
                </c:pt>
                <c:pt idx="7">
                  <c:v>12308</c:v>
                </c:pt>
                <c:pt idx="8">
                  <c:v>15134</c:v>
                </c:pt>
                <c:pt idx="9">
                  <c:v>18706</c:v>
                </c:pt>
                <c:pt idx="10">
                  <c:v>17843</c:v>
                </c:pt>
                <c:pt idx="11">
                  <c:v>16132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3"/>
          <c:order val="3"/>
          <c:tx>
            <c:strRef>
              <c:f>'tablas Zonas mensual '!$F$6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'!$F$15:$F$17)</c:f>
              <c:numCache>
                <c:formatCode>#,##0</c:formatCode>
                <c:ptCount val="11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</c:numCache>
            </c:numRef>
          </c:val>
        </c:ser>
        <c:marker val="1"/>
        <c:axId val="1157744896"/>
        <c:axId val="1157885312"/>
      </c:lineChart>
      <c:catAx>
        <c:axId val="11577448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157885312"/>
        <c:crosses val="autoZero"/>
        <c:auto val="1"/>
        <c:lblAlgn val="ctr"/>
        <c:lblOffset val="100"/>
      </c:catAx>
      <c:valAx>
        <c:axId val="1157885312"/>
        <c:scaling>
          <c:orientation val="minMax"/>
        </c:scaling>
        <c:axPos val="l"/>
        <c:numFmt formatCode="#,##0" sourceLinked="1"/>
        <c:tickLblPos val="nextTo"/>
        <c:crossAx val="1157744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141"/>
          <c:y val="9.8980834942801965E-2"/>
          <c:w val="0.47740773522508889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nov. 2010 </c:v>
            </c:pt>
          </c:strCache>
        </c:strRef>
      </c:tx>
      <c:layout>
        <c:manualLayout>
          <c:xMode val="edge"/>
          <c:yMode val="edge"/>
          <c:x val="0.38042641705668268"/>
          <c:y val="0.13692733848008426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nov.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7.4999929948410395</c:v>
                </c:pt>
                <c:pt idx="1">
                  <c:v>6.9978437618848863</c:v>
                </c:pt>
                <c:pt idx="2">
                  <c:v>8.2841499783509196</c:v>
                </c:pt>
                <c:pt idx="3">
                  <c:v>2.0933255409487463</c:v>
                </c:pt>
                <c:pt idx="4">
                  <c:v>2.0933255409487463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224534272"/>
        <c:axId val="1224573696"/>
      </c:barChart>
      <c:catAx>
        <c:axId val="1224534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5931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224573696"/>
        <c:crosses val="autoZero"/>
        <c:auto val="1"/>
        <c:lblAlgn val="ctr"/>
        <c:lblOffset val="100"/>
        <c:tickLblSkip val="1"/>
        <c:tickMarkSkip val="1"/>
      </c:catAx>
      <c:valAx>
        <c:axId val="1224573696"/>
        <c:scaling>
          <c:orientation val="minMax"/>
        </c:scaling>
        <c:delete val="1"/>
        <c:axPos val="l"/>
        <c:numFmt formatCode="#,##0.00_)" sourceLinked="1"/>
        <c:tickLblPos val="none"/>
        <c:crossAx val="122453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578"/>
          <c:y val="4.5112990050233261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374174888947318"/>
          <c:w val="0.90886793539522259"/>
          <c:h val="0.4101468247927708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categoría'!$C$6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2.3227543935393915</c:v>
                </c:pt>
                <c:pt idx="1">
                  <c:v>2.3227543935393915</c:v>
                </c:pt>
                <c:pt idx="2">
                  <c:v>2.2073551594467697</c:v>
                </c:pt>
                <c:pt idx="3">
                  <c:v>2.1719235128874872</c:v>
                </c:pt>
                <c:pt idx="4">
                  <c:v>2.4006939404934688</c:v>
                </c:pt>
                <c:pt idx="5">
                  <c:v>3.1734800838574424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categoría'!$D$6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2.0933255409487463</c:v>
                </c:pt>
                <c:pt idx="1">
                  <c:v>2.0933255409487463</c:v>
                </c:pt>
                <c:pt idx="2">
                  <c:v>1.8347267712463369</c:v>
                </c:pt>
                <c:pt idx="3">
                  <c:v>2.1397734558666381</c:v>
                </c:pt>
                <c:pt idx="4">
                  <c:v>2.0514326277749095</c:v>
                </c:pt>
                <c:pt idx="5">
                  <c:v>3.8036223616657159</c:v>
                </c:pt>
              </c:numCache>
            </c:numRef>
          </c:val>
        </c:ser>
        <c:dLbls>
          <c:showVal val="1"/>
        </c:dLbls>
        <c:gapWidth val="30"/>
        <c:overlap val="-10"/>
        <c:axId val="1224872320"/>
        <c:axId val="122487539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5175E-2"/>
                  <c:y val="-0.2969121126994466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98559310180294E-2"/>
                  <c:y val="-0.2989383225163637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3357566112671780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8830416574047E-2"/>
                  <c:y val="-0.2252710238988140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52411160203904E-2"/>
                  <c:y val="-0.356310975187858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2.5559696887418853E-2"/>
                  <c:y val="-0.1898122137193309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135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563E-2"/>
                  <c:y val="-0.3033856883882523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-0.22942885259064516</c:v>
                </c:pt>
                <c:pt idx="1">
                  <c:v>-0.22942885259064516</c:v>
                </c:pt>
                <c:pt idx="2">
                  <c:v>-0.37262838820043287</c:v>
                </c:pt>
                <c:pt idx="3">
                  <c:v>-3.2150057020849054E-2</c:v>
                </c:pt>
                <c:pt idx="4">
                  <c:v>-0.34926131271855931</c:v>
                </c:pt>
                <c:pt idx="5">
                  <c:v>0.63014227780827348</c:v>
                </c:pt>
              </c:numCache>
            </c:numRef>
          </c:val>
        </c:ser>
        <c:dLbls>
          <c:showVal val="1"/>
        </c:dLbls>
        <c:marker val="1"/>
        <c:axId val="1225041408"/>
        <c:axId val="1225042944"/>
      </c:lineChart>
      <c:catAx>
        <c:axId val="12248723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22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24875392"/>
        <c:crosses val="autoZero"/>
        <c:auto val="1"/>
        <c:lblAlgn val="ctr"/>
        <c:lblOffset val="100"/>
        <c:tickLblSkip val="1"/>
        <c:tickMarkSkip val="1"/>
      </c:catAx>
      <c:valAx>
        <c:axId val="122487539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224872320"/>
        <c:crosses val="autoZero"/>
        <c:crossBetween val="between"/>
      </c:valAx>
      <c:catAx>
        <c:axId val="1225041408"/>
        <c:scaling>
          <c:orientation val="minMax"/>
        </c:scaling>
        <c:delete val="1"/>
        <c:axPos val="b"/>
        <c:tickLblPos val="none"/>
        <c:crossAx val="1225042944"/>
        <c:crosses val="autoZero"/>
        <c:auto val="1"/>
        <c:lblAlgn val="ctr"/>
        <c:lblOffset val="100"/>
      </c:catAx>
      <c:valAx>
        <c:axId val="122504294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225041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2071743492520377"/>
          <c:w val="0.60468804252134123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484"/>
          <c:h val="0.48866558842882707"/>
        </c:manualLayout>
      </c:layout>
      <c:lineChart>
        <c:grouping val="standard"/>
        <c:ser>
          <c:idx val="2"/>
          <c:order val="0"/>
          <c:tx>
            <c:strRef>
              <c:f>'EM evolución mensual'!$B$70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mensual'!$B$59,'EM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mensual'!$C$69,'EM evolución mensual'!$C$68,'EM evolución mensual'!$C$67,'EM evolución mensual'!$C$66,'EM evolución mensual'!$C$65,'EM evolución mensual'!$C$64,'EM evolución mensual'!$C$63,'EM evolución mensual'!$C$62,'EM evolución mensual'!$C$61,'EM evolución mensual'!$C$60,'EM evolución mensual'!$C$59,'EM evolución mensual'!$C$58)</c:f>
              <c:numCache>
                <c:formatCode>#,##0.00</c:formatCode>
                <c:ptCount val="12"/>
                <c:pt idx="0">
                  <c:v>2.37</c:v>
                </c:pt>
                <c:pt idx="1">
                  <c:v>2.75</c:v>
                </c:pt>
                <c:pt idx="2">
                  <c:v>2.52</c:v>
                </c:pt>
                <c:pt idx="3">
                  <c:v>2.69</c:v>
                </c:pt>
                <c:pt idx="4">
                  <c:v>2.34</c:v>
                </c:pt>
                <c:pt idx="5">
                  <c:v>2.23</c:v>
                </c:pt>
                <c:pt idx="6">
                  <c:v>2.4700000000000002</c:v>
                </c:pt>
                <c:pt idx="7">
                  <c:v>2.93</c:v>
                </c:pt>
                <c:pt idx="8">
                  <c:v>2.65</c:v>
                </c:pt>
                <c:pt idx="9">
                  <c:v>2.58</c:v>
                </c:pt>
                <c:pt idx="10">
                  <c:v>2.5299999999999998</c:v>
                </c:pt>
                <c:pt idx="11">
                  <c:v>2.72</c:v>
                </c:pt>
              </c:numCache>
            </c:numRef>
          </c:val>
        </c:ser>
        <c:ser>
          <c:idx val="4"/>
          <c:order val="1"/>
          <c:tx>
            <c:strRef>
              <c:f>'EM evolución mensual'!$B$57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mensual'!$B$59,'EM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mensual'!$C$56,'EM evolución mensual'!$C$55,'EM evolución mensual'!$C$54,'EM evolución mensual'!$C$53,'EM evolución mensual'!$C$52,'EM evolución mensual'!$C$51,'EM evolución mensual'!$C$50,'EM evolución mensual'!$C$49,'EM evolución mensual'!$C$48,'EM evolución mensual'!$C$47,'EM evolución mensual'!$C$46,'EM evolución mensual'!$C$45)</c:f>
              <c:numCache>
                <c:formatCode>#,##0.00</c:formatCode>
                <c:ptCount val="12"/>
                <c:pt idx="0">
                  <c:v>2.68</c:v>
                </c:pt>
                <c:pt idx="1">
                  <c:v>2.64</c:v>
                </c:pt>
                <c:pt idx="2">
                  <c:v>2.61</c:v>
                </c:pt>
                <c:pt idx="3">
                  <c:v>2.87</c:v>
                </c:pt>
                <c:pt idx="4">
                  <c:v>2.98</c:v>
                </c:pt>
                <c:pt idx="5">
                  <c:v>3.21</c:v>
                </c:pt>
                <c:pt idx="6">
                  <c:v>2.92</c:v>
                </c:pt>
                <c:pt idx="7">
                  <c:v>2.72</c:v>
                </c:pt>
                <c:pt idx="8">
                  <c:v>2.62</c:v>
                </c:pt>
                <c:pt idx="9">
                  <c:v>2.52</c:v>
                </c:pt>
                <c:pt idx="10">
                  <c:v>2.29</c:v>
                </c:pt>
                <c:pt idx="11">
                  <c:v>2.4700000000000002</c:v>
                </c:pt>
              </c:numCache>
            </c:numRef>
          </c:val>
        </c:ser>
        <c:ser>
          <c:idx val="5"/>
          <c:order val="2"/>
          <c:tx>
            <c:strRef>
              <c:f>'EM evolución mensual'!$B$44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mensual'!$B$59,'EM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mensual'!$C$32)</c:f>
              <c:numCache>
                <c:formatCode>#,##0.00</c:formatCode>
                <c:ptCount val="12"/>
                <c:pt idx="0">
                  <c:v>2.5335060652455543</c:v>
                </c:pt>
                <c:pt idx="1">
                  <c:v>2.5099999999999998</c:v>
                </c:pt>
                <c:pt idx="2">
                  <c:v>2.9</c:v>
                </c:pt>
                <c:pt idx="3">
                  <c:v>2.4</c:v>
                </c:pt>
                <c:pt idx="4">
                  <c:v>2.72</c:v>
                </c:pt>
                <c:pt idx="5">
                  <c:v>2.5299999999999998</c:v>
                </c:pt>
                <c:pt idx="6">
                  <c:v>2.59</c:v>
                </c:pt>
                <c:pt idx="7">
                  <c:v>2.59</c:v>
                </c:pt>
                <c:pt idx="8">
                  <c:v>2.2599999999999998</c:v>
                </c:pt>
                <c:pt idx="9">
                  <c:v>2.2999999999999998</c:v>
                </c:pt>
                <c:pt idx="10">
                  <c:v>2.38</c:v>
                </c:pt>
                <c:pt idx="11">
                  <c:v>2.37</c:v>
                </c:pt>
              </c:numCache>
            </c:numRef>
          </c:val>
        </c:ser>
        <c:ser>
          <c:idx val="6"/>
          <c:order val="3"/>
          <c:tx>
            <c:strRef>
              <c:f>'EM evolución mensual'!$B$31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mensual'!$B$59,'EM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mensual'!$C$19)</c:f>
              <c:numCache>
                <c:formatCode>#,##0.00</c:formatCode>
                <c:ptCount val="12"/>
                <c:pt idx="0">
                  <c:v>2.4300000000000002</c:v>
                </c:pt>
                <c:pt idx="1">
                  <c:v>2.59</c:v>
                </c:pt>
                <c:pt idx="2">
                  <c:v>2.34</c:v>
                </c:pt>
                <c:pt idx="3">
                  <c:v>2.2799999999999998</c:v>
                </c:pt>
                <c:pt idx="4">
                  <c:v>2.2400000000000002</c:v>
                </c:pt>
                <c:pt idx="5">
                  <c:v>2.2040784313725492</c:v>
                </c:pt>
                <c:pt idx="6">
                  <c:v>2.29</c:v>
                </c:pt>
                <c:pt idx="7">
                  <c:v>2.75</c:v>
                </c:pt>
                <c:pt idx="8">
                  <c:v>2.33</c:v>
                </c:pt>
                <c:pt idx="9">
                  <c:v>2.2616909985166678</c:v>
                </c:pt>
                <c:pt idx="10">
                  <c:v>1.9802716225875625</c:v>
                </c:pt>
                <c:pt idx="11">
                  <c:v>2.7568393703194252</c:v>
                </c:pt>
              </c:numCache>
            </c:numRef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Ref>
              <c:f>('EM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mensual'!$B$59,'EM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1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</c:numCache>
            </c:numRef>
          </c:val>
        </c:ser>
        <c:dLbls>
          <c:showVal val="1"/>
        </c:dLbls>
        <c:marker val="1"/>
        <c:axId val="1230002048"/>
        <c:axId val="1230193024"/>
      </c:lineChart>
      <c:catAx>
        <c:axId val="1230002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29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230193024"/>
        <c:crosses val="autoZero"/>
        <c:auto val="1"/>
        <c:lblAlgn val="ctr"/>
        <c:lblOffset val="100"/>
        <c:tickLblSkip val="1"/>
        <c:tickMarkSkip val="1"/>
      </c:catAx>
      <c:valAx>
        <c:axId val="1230193024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300020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777"/>
          <c:w val="0.73811120996047541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9179310571564796"/>
          <c:y val="0.13233746499390925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718E-2"/>
          <c:y val="0.20975609756097974"/>
          <c:w val="0.9345808608670011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municipio'!$E$7</c:f>
              <c:strCache>
                <c:ptCount val="1"/>
                <c:pt idx="0">
                  <c:v>I semestre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municipio'!$E$9:$E$11,'Alojados por municipio'!$E$13:$E$15,'Alojados por municipio'!$E$17:$E$19,'Alojados por municipio'!$E$21:$E$23,'Alojados por municipio'!$E$25:$E$27)</c:f>
              <c:numCache>
                <c:formatCode>#,##0_)</c:formatCode>
                <c:ptCount val="15"/>
                <c:pt idx="0">
                  <c:v>4425310</c:v>
                </c:pt>
                <c:pt idx="1">
                  <c:v>2697754</c:v>
                </c:pt>
                <c:pt idx="2">
                  <c:v>1727556</c:v>
                </c:pt>
                <c:pt idx="3">
                  <c:v>1569559</c:v>
                </c:pt>
                <c:pt idx="4">
                  <c:v>1033045</c:v>
                </c:pt>
                <c:pt idx="5">
                  <c:v>536514</c:v>
                </c:pt>
                <c:pt idx="6">
                  <c:v>1314976</c:v>
                </c:pt>
                <c:pt idx="7">
                  <c:v>609118</c:v>
                </c:pt>
                <c:pt idx="8">
                  <c:v>705858</c:v>
                </c:pt>
                <c:pt idx="9">
                  <c:v>653921</c:v>
                </c:pt>
                <c:pt idx="10">
                  <c:v>452618</c:v>
                </c:pt>
                <c:pt idx="11">
                  <c:v>201303</c:v>
                </c:pt>
                <c:pt idx="12">
                  <c:v>142019</c:v>
                </c:pt>
                <c:pt idx="13">
                  <c:v>142019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232883712"/>
        <c:axId val="1233032320"/>
      </c:barChart>
      <c:catAx>
        <c:axId val="12328837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31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233032320"/>
        <c:crosses val="autoZero"/>
        <c:auto val="1"/>
        <c:lblAlgn val="ctr"/>
        <c:lblOffset val="100"/>
        <c:tickLblSkip val="1"/>
        <c:tickMarkSkip val="1"/>
      </c:catAx>
      <c:valAx>
        <c:axId val="1233032320"/>
        <c:scaling>
          <c:orientation val="minMax"/>
        </c:scaling>
        <c:delete val="1"/>
        <c:axPos val="l"/>
        <c:numFmt formatCode="#,##0_)" sourceLinked="1"/>
        <c:tickLblPos val="none"/>
        <c:crossAx val="1232883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categoría'!$B$5:$G$5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6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categoría'!$C$6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categoría'!$C$10:$C$14,'Alojados tipología y categoría'!$C$16)</c:f>
              <c:numCache>
                <c:formatCode>#,##0_)</c:formatCode>
                <c:ptCount val="7"/>
                <c:pt idx="0">
                  <c:v>1516958</c:v>
                </c:pt>
                <c:pt idx="1">
                  <c:v>967370</c:v>
                </c:pt>
                <c:pt idx="2">
                  <c:v>133616</c:v>
                </c:pt>
                <c:pt idx="3">
                  <c:v>654742</c:v>
                </c:pt>
                <c:pt idx="4">
                  <c:v>164187</c:v>
                </c:pt>
                <c:pt idx="5">
                  <c:v>14825</c:v>
                </c:pt>
                <c:pt idx="6">
                  <c:v>549588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categoría'!$E$6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categoría'!$E$10:$E$14,'Alojados tipología y categoría'!$E$16)</c:f>
              <c:numCache>
                <c:formatCode>#,##0_)</c:formatCode>
                <c:ptCount val="7"/>
                <c:pt idx="0">
                  <c:v>1569559</c:v>
                </c:pt>
                <c:pt idx="1">
                  <c:v>1033045</c:v>
                </c:pt>
                <c:pt idx="2">
                  <c:v>150499</c:v>
                </c:pt>
                <c:pt idx="3">
                  <c:v>713389</c:v>
                </c:pt>
                <c:pt idx="4">
                  <c:v>155499</c:v>
                </c:pt>
                <c:pt idx="5">
                  <c:v>13658</c:v>
                </c:pt>
                <c:pt idx="6">
                  <c:v>536514</c:v>
                </c:pt>
              </c:numCache>
            </c:numRef>
          </c:val>
        </c:ser>
        <c:dLbls>
          <c:showVal val="1"/>
        </c:dLbls>
        <c:gapWidth val="30"/>
        <c:overlap val="-10"/>
        <c:axId val="1233918208"/>
        <c:axId val="1234112896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76808158855403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0057579019448E-2"/>
                  <c:y val="-0.2024050943735983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218000556583233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33E-2"/>
                  <c:y val="-4.618167531553357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26E-2"/>
                  <c:y val="-0.1936019120271088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-0.1888513104261136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2373991192888830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categoría'!$G$10:$G$14,'Alojados tipología y categoría'!$G$16)</c:f>
              <c:numCache>
                <c:formatCode>0.0%</c:formatCode>
                <c:ptCount val="7"/>
                <c:pt idx="0">
                  <c:v>3.4675317312674446E-2</c:v>
                </c:pt>
                <c:pt idx="1">
                  <c:v>6.7890259156269062E-2</c:v>
                </c:pt>
                <c:pt idx="2">
                  <c:v>0.12635462818824092</c:v>
                </c:pt>
                <c:pt idx="3">
                  <c:v>8.957268664603768E-2</c:v>
                </c:pt>
                <c:pt idx="4">
                  <c:v>-5.2915273438213742E-2</c:v>
                </c:pt>
                <c:pt idx="5">
                  <c:v>-7.871838111298482E-2</c:v>
                </c:pt>
                <c:pt idx="6">
                  <c:v>-2.378872901155047E-2</c:v>
                </c:pt>
              </c:numCache>
            </c:numRef>
          </c:val>
        </c:ser>
        <c:dLbls>
          <c:showVal val="1"/>
        </c:dLbls>
        <c:marker val="1"/>
        <c:axId val="1234200832"/>
        <c:axId val="1234310656"/>
      </c:lineChart>
      <c:catAx>
        <c:axId val="12339182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34112896"/>
        <c:crosses val="autoZero"/>
        <c:auto val="1"/>
        <c:lblAlgn val="ctr"/>
        <c:lblOffset val="100"/>
        <c:tickLblSkip val="1"/>
        <c:tickMarkSkip val="1"/>
      </c:catAx>
      <c:valAx>
        <c:axId val="12341128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33918208"/>
        <c:crosses val="autoZero"/>
        <c:crossBetween val="between"/>
      </c:valAx>
      <c:catAx>
        <c:axId val="1234200832"/>
        <c:scaling>
          <c:orientation val="minMax"/>
        </c:scaling>
        <c:delete val="1"/>
        <c:axPos val="b"/>
        <c:tickLblPos val="none"/>
        <c:crossAx val="1234310656"/>
        <c:crosses val="autoZero"/>
        <c:auto val="1"/>
        <c:lblAlgn val="ctr"/>
        <c:lblOffset val="100"/>
      </c:catAx>
      <c:valAx>
        <c:axId val="12343106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34200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48"/>
          <c:y val="0.16307495866550975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categoría'!$I$5:$N$5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8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categoría'!$J$6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categoría'!$J$8,'Alojados tipología y categoría'!$J$10:$J$14,'Alojados tipología y categoría'!$J$16)</c:f>
              <c:numCache>
                <c:formatCode>#,##0_)</c:formatCode>
                <c:ptCount val="7"/>
                <c:pt idx="0">
                  <c:v>1276033</c:v>
                </c:pt>
                <c:pt idx="1">
                  <c:v>553757</c:v>
                </c:pt>
                <c:pt idx="2">
                  <c:v>65189</c:v>
                </c:pt>
                <c:pt idx="3">
                  <c:v>312001</c:v>
                </c:pt>
                <c:pt idx="4">
                  <c:v>164507</c:v>
                </c:pt>
                <c:pt idx="5">
                  <c:v>12060</c:v>
                </c:pt>
                <c:pt idx="6">
                  <c:v>722276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categoría'!$L$6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categoría'!$L$8,'Alojados tipología y categoría'!$L$10:$L$14,'Alojados tipología y categoría'!$L$16)</c:f>
              <c:numCache>
                <c:formatCode>#,##0_)</c:formatCode>
                <c:ptCount val="7"/>
                <c:pt idx="0">
                  <c:v>1314976</c:v>
                </c:pt>
                <c:pt idx="1">
                  <c:v>609118</c:v>
                </c:pt>
                <c:pt idx="2">
                  <c:v>76385</c:v>
                </c:pt>
                <c:pt idx="3">
                  <c:v>349218</c:v>
                </c:pt>
                <c:pt idx="4">
                  <c:v>170356</c:v>
                </c:pt>
                <c:pt idx="5">
                  <c:v>13159</c:v>
                </c:pt>
                <c:pt idx="6">
                  <c:v>705858</c:v>
                </c:pt>
              </c:numCache>
            </c:numRef>
          </c:val>
        </c:ser>
        <c:dLbls>
          <c:showVal val="1"/>
        </c:dLbls>
        <c:gapWidth val="30"/>
        <c:overlap val="-10"/>
        <c:axId val="1238686336"/>
        <c:axId val="1238975232"/>
      </c:barChart>
      <c:lineChart>
        <c:grouping val="standard"/>
        <c:ser>
          <c:idx val="1"/>
          <c:order val="2"/>
          <c:tx>
            <c:strRef>
              <c:f>'Alojados tipología y categoría'!$N$6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5722340268796964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0057579019448E-2"/>
                  <c:y val="-0.1691410611095650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0.1841701180283856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4917282739192E-2"/>
                  <c:y val="-5.44976836315419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8661380889695778E-2"/>
                  <c:y val="-0.143705862131058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2.320690163209847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81E-2"/>
                  <c:y val="-0.4161932980830617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categoría'!$N$8,'Alojados tipología y categoría'!$N$10:$N$14,'Alojados tipología y categoría'!$N$16)</c:f>
              <c:numCache>
                <c:formatCode>0.0%</c:formatCode>
                <c:ptCount val="7"/>
                <c:pt idx="0">
                  <c:v>3.0518803197096E-2</c:v>
                </c:pt>
                <c:pt idx="1">
                  <c:v>9.997345406017441E-2</c:v>
                </c:pt>
                <c:pt idx="2">
                  <c:v>0.17174676709260764</c:v>
                </c:pt>
                <c:pt idx="3">
                  <c:v>0.11928487408694202</c:v>
                </c:pt>
                <c:pt idx="4">
                  <c:v>3.5554718036314562E-2</c:v>
                </c:pt>
                <c:pt idx="5">
                  <c:v>9.1127694859038141E-2</c:v>
                </c:pt>
                <c:pt idx="6">
                  <c:v>-2.2730922805132663E-2</c:v>
                </c:pt>
              </c:numCache>
            </c:numRef>
          </c:val>
        </c:ser>
        <c:dLbls>
          <c:showVal val="1"/>
        </c:dLbls>
        <c:marker val="1"/>
        <c:axId val="1239118592"/>
        <c:axId val="1239156608"/>
      </c:lineChart>
      <c:catAx>
        <c:axId val="1238686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38975232"/>
        <c:crosses val="autoZero"/>
        <c:auto val="1"/>
        <c:lblAlgn val="ctr"/>
        <c:lblOffset val="100"/>
        <c:tickLblSkip val="1"/>
        <c:tickMarkSkip val="1"/>
      </c:catAx>
      <c:valAx>
        <c:axId val="123897523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38686336"/>
        <c:crosses val="autoZero"/>
        <c:crossBetween val="between"/>
      </c:valAx>
      <c:catAx>
        <c:axId val="1239118592"/>
        <c:scaling>
          <c:orientation val="minMax"/>
        </c:scaling>
        <c:delete val="1"/>
        <c:axPos val="b"/>
        <c:tickLblPos val="none"/>
        <c:crossAx val="1239156608"/>
        <c:crosses val="autoZero"/>
        <c:auto val="1"/>
        <c:lblAlgn val="ctr"/>
        <c:lblOffset val="100"/>
      </c:catAx>
      <c:valAx>
        <c:axId val="12391566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39118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233419138714436"/>
          <c:y val="0.16723296282351391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TURISMO ALOJADO EN PUERTO DE LA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28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1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categoría'!$C$20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categoría'!$C$22,'Alojados tipología y categoría'!$C$24:$C$27,'Alojados tipología y categoría'!$C$29)</c:f>
              <c:numCache>
                <c:formatCode>#,##0_)</c:formatCode>
                <c:ptCount val="6"/>
                <c:pt idx="0">
                  <c:v>707491</c:v>
                </c:pt>
                <c:pt idx="1">
                  <c:v>471012</c:v>
                </c:pt>
                <c:pt idx="2">
                  <c:v>386747</c:v>
                </c:pt>
                <c:pt idx="3">
                  <c:v>76497</c:v>
                </c:pt>
                <c:pt idx="4">
                  <c:v>7768</c:v>
                </c:pt>
                <c:pt idx="5">
                  <c:v>236479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categoría'!$E$20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categoría'!$E$22,'Alojados tipología y categoría'!$E$24:$E$27,'Alojados tipología y categoría'!$E$29)</c:f>
              <c:numCache>
                <c:formatCode>#,##0_)</c:formatCode>
                <c:ptCount val="6"/>
                <c:pt idx="0">
                  <c:v>653921</c:v>
                </c:pt>
                <c:pt idx="1">
                  <c:v>452618</c:v>
                </c:pt>
                <c:pt idx="2">
                  <c:v>377403</c:v>
                </c:pt>
                <c:pt idx="3">
                  <c:v>65803</c:v>
                </c:pt>
                <c:pt idx="4">
                  <c:v>9412</c:v>
                </c:pt>
                <c:pt idx="5">
                  <c:v>201303</c:v>
                </c:pt>
              </c:numCache>
            </c:numRef>
          </c:val>
        </c:ser>
        <c:dLbls>
          <c:showVal val="1"/>
        </c:dLbls>
        <c:gapWidth val="30"/>
        <c:overlap val="-10"/>
        <c:axId val="1241324928"/>
        <c:axId val="1241392256"/>
      </c:barChart>
      <c:lineChart>
        <c:grouping val="standard"/>
        <c:ser>
          <c:idx val="1"/>
          <c:order val="2"/>
          <c:tx>
            <c:strRef>
              <c:f>'Alojados tipología y categoría'!$G$20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799E-2"/>
                  <c:y val="-0.4973899520356214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356251248219752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-0.2773683435100759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83119210071E-2"/>
                  <c:y val="-0.183395812529670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0.2014084829832862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518E-2"/>
                  <c:y val="-0.3260654476402514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categoría'!$B$22,'Alojados tipología y categoría'!$B$24:$B$27,'Alojados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categoría'!$G$22,'Alojados tipología y categoría'!$G$24:$G$27,'Alojados tipología y categoría'!$G$29)</c:f>
              <c:numCache>
                <c:formatCode>0.0%</c:formatCode>
                <c:ptCount val="6"/>
                <c:pt idx="0">
                  <c:v>-7.5718277688338081E-2</c:v>
                </c:pt>
                <c:pt idx="1">
                  <c:v>-3.9052083598719353E-2</c:v>
                </c:pt>
                <c:pt idx="2">
                  <c:v>-2.4160497689704123E-2</c:v>
                </c:pt>
                <c:pt idx="3">
                  <c:v>-0.13979633188229604</c:v>
                </c:pt>
                <c:pt idx="4">
                  <c:v>0.21163748712667355</c:v>
                </c:pt>
                <c:pt idx="5">
                  <c:v>-0.14874893753779406</c:v>
                </c:pt>
              </c:numCache>
            </c:numRef>
          </c:val>
        </c:ser>
        <c:dLbls>
          <c:showVal val="1"/>
        </c:dLbls>
        <c:marker val="1"/>
        <c:axId val="1241393792"/>
        <c:axId val="1241498752"/>
      </c:lineChart>
      <c:catAx>
        <c:axId val="1241324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41392256"/>
        <c:crosses val="autoZero"/>
        <c:auto val="1"/>
        <c:lblAlgn val="ctr"/>
        <c:lblOffset val="100"/>
        <c:tickLblSkip val="1"/>
        <c:tickMarkSkip val="1"/>
      </c:catAx>
      <c:valAx>
        <c:axId val="12413922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41324928"/>
        <c:crosses val="autoZero"/>
        <c:crossBetween val="between"/>
      </c:valAx>
      <c:catAx>
        <c:axId val="1241393792"/>
        <c:scaling>
          <c:orientation val="minMax"/>
        </c:scaling>
        <c:delete val="1"/>
        <c:axPos val="b"/>
        <c:tickLblPos val="none"/>
        <c:crossAx val="1241498752"/>
        <c:crosses val="autoZero"/>
        <c:auto val="1"/>
        <c:lblAlgn val="ctr"/>
        <c:lblOffset val="100"/>
      </c:catAx>
      <c:valAx>
        <c:axId val="12414987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41393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2201585518"/>
          <c:y val="0.1755489711395223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categoría'!$I$19:$N$19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9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3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categoría'!$J$20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categoría'!$I$24:$I$28)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categoría'!$J$22,'Alojados tipología y categoría'!$J$24:$J$28)</c:f>
              <c:numCache>
                <c:formatCode>#,##0_)</c:formatCode>
                <c:ptCount val="6"/>
                <c:pt idx="0">
                  <c:v>141287</c:v>
                </c:pt>
                <c:pt idx="1">
                  <c:v>141287</c:v>
                </c:pt>
                <c:pt idx="2">
                  <c:v>47069</c:v>
                </c:pt>
                <c:pt idx="3">
                  <c:v>40582</c:v>
                </c:pt>
                <c:pt idx="4">
                  <c:v>44096</c:v>
                </c:pt>
                <c:pt idx="5">
                  <c:v>9540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categoría'!$L$20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categoría'!$I$24:$I$28)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categoría'!$L$22,'Alojados tipología y categoría'!$L$24:$L$28)</c:f>
              <c:numCache>
                <c:formatCode>#,##0_)</c:formatCode>
                <c:ptCount val="6"/>
                <c:pt idx="0">
                  <c:v>142019</c:v>
                </c:pt>
                <c:pt idx="1">
                  <c:v>142019</c:v>
                </c:pt>
                <c:pt idx="2">
                  <c:v>46408</c:v>
                </c:pt>
                <c:pt idx="3">
                  <c:v>42111</c:v>
                </c:pt>
                <c:pt idx="4">
                  <c:v>46488</c:v>
                </c:pt>
                <c:pt idx="5">
                  <c:v>7012</c:v>
                </c:pt>
              </c:numCache>
            </c:numRef>
          </c:val>
        </c:ser>
        <c:dLbls>
          <c:showVal val="1"/>
        </c:dLbls>
        <c:gapWidth val="30"/>
        <c:overlap val="-10"/>
        <c:axId val="1243844992"/>
        <c:axId val="1243847680"/>
      </c:barChart>
      <c:lineChart>
        <c:grouping val="standard"/>
        <c:ser>
          <c:idx val="1"/>
          <c:order val="2"/>
          <c:tx>
            <c:strRef>
              <c:f>'Alojados tipología y categoría'!$N$20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061217607674316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730914924615710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4.867811481984710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84E-2"/>
                  <c:y val="3.508831666311983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379E-2"/>
                  <c:y val="-0.163903285478088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2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categoría'!$N$22,'Alojados tipología y categoría'!$N$24:$N$28)</c:f>
              <c:numCache>
                <c:formatCode>0.0%</c:formatCode>
                <c:ptCount val="6"/>
                <c:pt idx="0">
                  <c:v>5.1809437527868809E-3</c:v>
                </c:pt>
                <c:pt idx="1">
                  <c:v>5.1809437527868809E-3</c:v>
                </c:pt>
                <c:pt idx="2">
                  <c:v>-1.4043213155155198E-2</c:v>
                </c:pt>
                <c:pt idx="3">
                  <c:v>3.7676802523286188E-2</c:v>
                </c:pt>
                <c:pt idx="4">
                  <c:v>5.4245283018867926E-2</c:v>
                </c:pt>
                <c:pt idx="5">
                  <c:v>-0.26498951781970648</c:v>
                </c:pt>
              </c:numCache>
            </c:numRef>
          </c:val>
        </c:ser>
        <c:dLbls>
          <c:showVal val="1"/>
        </c:dLbls>
        <c:marker val="1"/>
        <c:axId val="1244039040"/>
        <c:axId val="1244311936"/>
      </c:lineChart>
      <c:catAx>
        <c:axId val="1243844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43847680"/>
        <c:crosses val="autoZero"/>
        <c:auto val="1"/>
        <c:lblAlgn val="ctr"/>
        <c:lblOffset val="100"/>
        <c:tickLblSkip val="1"/>
        <c:tickMarkSkip val="1"/>
      </c:catAx>
      <c:valAx>
        <c:axId val="12438476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43844992"/>
        <c:crosses val="autoZero"/>
        <c:crossBetween val="between"/>
      </c:valAx>
      <c:catAx>
        <c:axId val="1244039040"/>
        <c:scaling>
          <c:orientation val="minMax"/>
        </c:scaling>
        <c:delete val="1"/>
        <c:axPos val="b"/>
        <c:tickLblPos val="none"/>
        <c:crossAx val="1244311936"/>
        <c:crosses val="autoZero"/>
        <c:auto val="1"/>
        <c:lblAlgn val="ctr"/>
        <c:lblOffset val="100"/>
      </c:catAx>
      <c:valAx>
        <c:axId val="12443119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44039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6307495866550975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categoría'!$B$34:$G$34</c:f>
          <c:strCache>
            <c:ptCount val="1"/>
            <c:pt idx="0">
              <c:v>TURISMO ALOJADO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9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categoría'!$C$36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categoría'!$C$38,'Alojados tipología y categoría'!$C$40:$C$45,'Alojados tipología y categoría'!$C$47)</c:f>
              <c:numCache>
                <c:formatCode>#,##0_)</c:formatCode>
                <c:ptCount val="8"/>
                <c:pt idx="0">
                  <c:v>4327265</c:v>
                </c:pt>
                <c:pt idx="1">
                  <c:v>2555228</c:v>
                </c:pt>
                <c:pt idx="2">
                  <c:v>330529</c:v>
                </c:pt>
                <c:pt idx="3">
                  <c:v>1559072</c:v>
                </c:pt>
                <c:pt idx="4">
                  <c:v>544220</c:v>
                </c:pt>
                <c:pt idx="5">
                  <c:v>88146</c:v>
                </c:pt>
                <c:pt idx="6">
                  <c:v>33261</c:v>
                </c:pt>
                <c:pt idx="7">
                  <c:v>1772037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categoría'!$E$36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categoría'!$E$38,'Alojados tipología y categoría'!$E$40:$E$45,'Alojados tipología y categoría'!$E$47)</c:f>
              <c:numCache>
                <c:formatCode>#,##0_)</c:formatCode>
                <c:ptCount val="8"/>
                <c:pt idx="0">
                  <c:v>4425310</c:v>
                </c:pt>
                <c:pt idx="1">
                  <c:v>2697754</c:v>
                </c:pt>
                <c:pt idx="2">
                  <c:v>357683</c:v>
                </c:pt>
                <c:pt idx="3">
                  <c:v>1679581</c:v>
                </c:pt>
                <c:pt idx="4">
                  <c:v>537615</c:v>
                </c:pt>
                <c:pt idx="5">
                  <c:v>92807</c:v>
                </c:pt>
                <c:pt idx="6">
                  <c:v>30068</c:v>
                </c:pt>
                <c:pt idx="7">
                  <c:v>1727556</c:v>
                </c:pt>
              </c:numCache>
            </c:numRef>
          </c:val>
        </c:ser>
        <c:dLbls>
          <c:showVal val="1"/>
        </c:dLbls>
        <c:gapWidth val="30"/>
        <c:overlap val="-10"/>
        <c:axId val="1245366144"/>
        <c:axId val="1245573120"/>
      </c:barChart>
      <c:lineChart>
        <c:grouping val="standard"/>
        <c:ser>
          <c:idx val="1"/>
          <c:order val="2"/>
          <c:tx>
            <c:strRef>
              <c:f>'Alojados tipología y categoría'!$G$36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356017810663479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1441930361615402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0.1342740681323359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548293827993924E-2"/>
                  <c:y val="-4.6016337354920101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005479075359E-2"/>
                  <c:y val="-3.559775402295087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32786304517035E-2"/>
                  <c:y val="0.152105030530227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14651099222E-2"/>
                  <c:y val="-0.1209750028647666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3872920600444634E-2"/>
                  <c:y val="-0.20703815869170208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categoría'!$B$22,'Alojados tipología y categoría'!$B$24:$B$27,'Alojados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categoría'!$G$38,'Alojados tipología y categoría'!$G$40:$G$45,'Alojados tipología y categoría'!$G$47)</c:f>
              <c:numCache>
                <c:formatCode>0.0%</c:formatCode>
                <c:ptCount val="8"/>
                <c:pt idx="0">
                  <c:v>2.2657498443011924E-2</c:v>
                </c:pt>
                <c:pt idx="1">
                  <c:v>5.5778192787492936E-2</c:v>
                </c:pt>
                <c:pt idx="2">
                  <c:v>8.2153154488713548E-2</c:v>
                </c:pt>
                <c:pt idx="3">
                  <c:v>7.7295339791876194E-2</c:v>
                </c:pt>
                <c:pt idx="4">
                  <c:v>-1.2136635919297343E-2</c:v>
                </c:pt>
                <c:pt idx="5">
                  <c:v>5.2878179384203479E-2</c:v>
                </c:pt>
                <c:pt idx="6">
                  <c:v>-9.5998316346471838E-2</c:v>
                </c:pt>
                <c:pt idx="7">
                  <c:v>-2.5101620338627242E-2</c:v>
                </c:pt>
              </c:numCache>
            </c:numRef>
          </c:val>
        </c:ser>
        <c:dLbls>
          <c:showVal val="1"/>
        </c:dLbls>
        <c:marker val="1"/>
        <c:axId val="1245657344"/>
        <c:axId val="1245701632"/>
      </c:lineChart>
      <c:catAx>
        <c:axId val="1245366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45573120"/>
        <c:crosses val="autoZero"/>
        <c:auto val="1"/>
        <c:lblAlgn val="ctr"/>
        <c:lblOffset val="100"/>
        <c:tickLblSkip val="1"/>
        <c:tickMarkSkip val="1"/>
      </c:catAx>
      <c:valAx>
        <c:axId val="12455731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45366144"/>
        <c:crosses val="autoZero"/>
        <c:crossBetween val="between"/>
      </c:valAx>
      <c:catAx>
        <c:axId val="1245657344"/>
        <c:scaling>
          <c:orientation val="minMax"/>
        </c:scaling>
        <c:delete val="1"/>
        <c:axPos val="b"/>
        <c:tickLblPos val="none"/>
        <c:crossAx val="1245701632"/>
        <c:crosses val="autoZero"/>
        <c:auto val="1"/>
        <c:lblAlgn val="ctr"/>
        <c:lblOffset val="100"/>
      </c:catAx>
      <c:valAx>
        <c:axId val="12457016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4565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600620031464"/>
          <c:y val="0.17139096698151815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munic y tipologí'!$E$6</c:f>
          <c:strCache>
            <c:ptCount val="1"/>
            <c:pt idx="0">
              <c:v>acum. nov. 2010 </c:v>
            </c:pt>
          </c:strCache>
        </c:strRef>
      </c:tx>
      <c:layout>
        <c:manualLayout>
          <c:xMode val="edge"/>
          <c:yMode val="edge"/>
          <c:x val="0.37717932701001117"/>
          <c:y val="0.14190684298433995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718E-2"/>
          <c:y val="0.20975609756097974"/>
          <c:w val="0.9345808608670011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tipologí'!$E$6</c:f>
              <c:strCache>
                <c:ptCount val="1"/>
                <c:pt idx="0">
                  <c:v>acum. nov.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tipologí'!$E$8:$E$10,'Pernoctaciones munic y tipologí'!$E$12:$E$14,'Pernoctaciones munic y tipologí'!$E$16:$E$18,'Pernoctaciones munic y tipologí'!$E$20:$E$22,'Pernoctaciones munic y tipologí'!$E$24:$E$26)</c:f>
              <c:numCache>
                <c:formatCode>#,##0_)</c:formatCode>
                <c:ptCount val="15"/>
                <c:pt idx="0">
                  <c:v>33189794</c:v>
                </c:pt>
                <c:pt idx="1">
                  <c:v>18878461</c:v>
                </c:pt>
                <c:pt idx="2">
                  <c:v>14311333</c:v>
                </c:pt>
                <c:pt idx="3">
                  <c:v>12557999</c:v>
                </c:pt>
                <c:pt idx="4">
                  <c:v>7912619</c:v>
                </c:pt>
                <c:pt idx="5">
                  <c:v>4645380</c:v>
                </c:pt>
                <c:pt idx="6">
                  <c:v>10622223</c:v>
                </c:pt>
                <c:pt idx="7">
                  <c:v>4782680</c:v>
                </c:pt>
                <c:pt idx="8">
                  <c:v>5839543</c:v>
                </c:pt>
                <c:pt idx="9">
                  <c:v>4669750</c:v>
                </c:pt>
                <c:pt idx="10">
                  <c:v>3164190</c:v>
                </c:pt>
                <c:pt idx="11">
                  <c:v>1505560</c:v>
                </c:pt>
                <c:pt idx="12">
                  <c:v>297292</c:v>
                </c:pt>
                <c:pt idx="13">
                  <c:v>297292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281609728"/>
        <c:axId val="1281611648"/>
      </c:barChart>
      <c:catAx>
        <c:axId val="1281609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31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281611648"/>
        <c:crosses val="autoZero"/>
        <c:auto val="1"/>
        <c:lblAlgn val="ctr"/>
        <c:lblOffset val="100"/>
        <c:tickLblSkip val="1"/>
        <c:tickMarkSkip val="1"/>
      </c:catAx>
      <c:valAx>
        <c:axId val="1281611648"/>
        <c:scaling>
          <c:orientation val="minMax"/>
        </c:scaling>
        <c:delete val="1"/>
        <c:axPos val="l"/>
        <c:numFmt formatCode="#,##0_)" sourceLinked="1"/>
        <c:tickLblPos val="none"/>
        <c:crossAx val="128160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185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41"/>
          <c:y val="0.25962782429974773"/>
          <c:w val="0.83325053642039348"/>
          <c:h val="0.47650548004266813"/>
        </c:manualLayout>
      </c:layout>
      <c:lineChart>
        <c:grouping val="standard"/>
        <c:ser>
          <c:idx val="0"/>
          <c:order val="0"/>
          <c:tx>
            <c:strRef>
              <c:f>'tablas Zonas mensual '!$C$24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'!$C$25:$C$36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'!$D$24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'!$E$24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'!$F$24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'!$F$33:$F$35)</c:f>
              <c:numCache>
                <c:formatCode>#,##0</c:formatCode>
                <c:ptCount val="11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</c:numCache>
            </c:numRef>
          </c:val>
        </c:ser>
        <c:marker val="1"/>
        <c:axId val="1168857728"/>
        <c:axId val="1169383808"/>
      </c:lineChart>
      <c:catAx>
        <c:axId val="11688577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169383808"/>
        <c:crosses val="autoZero"/>
        <c:auto val="1"/>
        <c:lblAlgn val="ctr"/>
        <c:lblOffset val="100"/>
      </c:catAx>
      <c:valAx>
        <c:axId val="1169383808"/>
        <c:scaling>
          <c:orientation val="minMax"/>
        </c:scaling>
        <c:axPos val="l"/>
        <c:numFmt formatCode="#,##0" sourceLinked="1"/>
        <c:tickLblPos val="nextTo"/>
        <c:crossAx val="1168857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324"/>
          <c:y val="9.1793054170115532E-2"/>
          <c:w val="0.477407735225089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8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catego'!$C$6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catego'!$C$8,'pernocta municipio y catego'!$C$10:$C$14,'pernocta municipio y catego'!$C$16)</c:f>
              <c:numCache>
                <c:formatCode>#,##0_)</c:formatCode>
                <c:ptCount val="7"/>
                <c:pt idx="0">
                  <c:v>12405303</c:v>
                </c:pt>
                <c:pt idx="1">
                  <c:v>7663312</c:v>
                </c:pt>
                <c:pt idx="2">
                  <c:v>987382</c:v>
                </c:pt>
                <c:pt idx="3">
                  <c:v>5159917</c:v>
                </c:pt>
                <c:pt idx="4">
                  <c:v>1409516</c:v>
                </c:pt>
                <c:pt idx="5">
                  <c:v>106497</c:v>
                </c:pt>
                <c:pt idx="6">
                  <c:v>4741991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catego'!$E$6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catego'!$E$8,'pernocta municipio y catego'!$E$10:$E$14,'pernocta municipio y catego'!$E$16)</c:f>
              <c:numCache>
                <c:formatCode>#,##0_)</c:formatCode>
                <c:ptCount val="7"/>
                <c:pt idx="0">
                  <c:v>12557999</c:v>
                </c:pt>
                <c:pt idx="1">
                  <c:v>7912619</c:v>
                </c:pt>
                <c:pt idx="2">
                  <c:v>1054364</c:v>
                </c:pt>
                <c:pt idx="3">
                  <c:v>5511727</c:v>
                </c:pt>
                <c:pt idx="4">
                  <c:v>1248720</c:v>
                </c:pt>
                <c:pt idx="5">
                  <c:v>97808</c:v>
                </c:pt>
                <c:pt idx="6">
                  <c:v>4645380</c:v>
                </c:pt>
              </c:numCache>
            </c:numRef>
          </c:val>
        </c:ser>
        <c:dLbls>
          <c:showVal val="1"/>
        </c:dLbls>
        <c:gapWidth val="30"/>
        <c:overlap val="-10"/>
        <c:axId val="1282537344"/>
        <c:axId val="1282664320"/>
      </c:barChart>
      <c:lineChart>
        <c:grouping val="standard"/>
        <c:ser>
          <c:idx val="1"/>
          <c:order val="2"/>
          <c:tx>
            <c:strRef>
              <c:f>'pernocta municipio y catego'!$G$6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9407321392E-2"/>
                  <c:y val="-0.385123839769509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391130992792E-2"/>
                  <c:y val="-0.1816150735835775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762664985095759E-2"/>
                  <c:y val="0.1093260431843109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34141977396E-2"/>
                  <c:y val="-5.03396794735377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79554141124E-2"/>
                  <c:y val="-0.2559719743971714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170205982985421E-2"/>
                  <c:y val="-0.1181652397400430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43939743187682E-2"/>
                  <c:y val="-0.1791870610768249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catego'!$G$8,'pernocta municipio y catego'!$G$10:$G$14,'pernocta municipio y catego'!$G$16)</c:f>
              <c:numCache>
                <c:formatCode>0.0%</c:formatCode>
                <c:ptCount val="7"/>
                <c:pt idx="0">
                  <c:v>1.2308929495716469E-2</c:v>
                </c:pt>
                <c:pt idx="1">
                  <c:v>3.2532539455525235E-2</c:v>
                </c:pt>
                <c:pt idx="2">
                  <c:v>6.7837979626932637E-2</c:v>
                </c:pt>
                <c:pt idx="3">
                  <c:v>6.8181329273319713E-2</c:v>
                </c:pt>
                <c:pt idx="4">
                  <c:v>-0.11407887530187667</c:v>
                </c:pt>
                <c:pt idx="5">
                  <c:v>-8.1589152746086746E-2</c:v>
                </c:pt>
                <c:pt idx="6">
                  <c:v>-2.0373509776800504E-2</c:v>
                </c:pt>
              </c:numCache>
            </c:numRef>
          </c:val>
        </c:ser>
        <c:dLbls>
          <c:showVal val="1"/>
        </c:dLbls>
        <c:marker val="1"/>
        <c:axId val="1282688896"/>
        <c:axId val="1282690432"/>
      </c:lineChart>
      <c:catAx>
        <c:axId val="1282537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.4199648385646805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 sz="900"/>
            </a:pPr>
            <a:endParaRPr lang="es-ES"/>
          </a:p>
        </c:txPr>
        <c:crossAx val="1282664320"/>
        <c:crosses val="autoZero"/>
        <c:auto val="1"/>
        <c:lblAlgn val="ctr"/>
        <c:lblOffset val="100"/>
        <c:tickLblSkip val="1"/>
        <c:tickMarkSkip val="1"/>
      </c:catAx>
      <c:valAx>
        <c:axId val="12826643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82537344"/>
        <c:crosses val="autoZero"/>
        <c:crossBetween val="between"/>
      </c:valAx>
      <c:catAx>
        <c:axId val="1282688896"/>
        <c:scaling>
          <c:orientation val="minMax"/>
        </c:scaling>
        <c:delete val="1"/>
        <c:axPos val="b"/>
        <c:tickLblPos val="none"/>
        <c:crossAx val="1282690432"/>
        <c:crosses val="autoZero"/>
        <c:auto val="1"/>
        <c:lblAlgn val="ctr"/>
        <c:lblOffset val="100"/>
      </c:catAx>
      <c:valAx>
        <c:axId val="12826904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82688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11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catego'!$I$5:$N$5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9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catego'!$J$6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catego'!$J$8,'pernocta municipio y catego'!$J$10:$J$14,'pernocta municipio y catego'!$J$16)</c:f>
              <c:numCache>
                <c:formatCode>#,##0_)</c:formatCode>
                <c:ptCount val="7"/>
                <c:pt idx="0">
                  <c:v>10356067</c:v>
                </c:pt>
                <c:pt idx="1">
                  <c:v>4436814</c:v>
                </c:pt>
                <c:pt idx="2">
                  <c:v>536190</c:v>
                </c:pt>
                <c:pt idx="3">
                  <c:v>2517194</c:v>
                </c:pt>
                <c:pt idx="4">
                  <c:v>1292419</c:v>
                </c:pt>
                <c:pt idx="5">
                  <c:v>91011</c:v>
                </c:pt>
                <c:pt idx="6">
                  <c:v>5919253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catego'!$L$6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catego'!$L$8,'pernocta municipio y catego'!$L$10:$L$14,'pernocta municipio y catego'!$L$16)</c:f>
              <c:numCache>
                <c:formatCode>#,##0_)</c:formatCode>
                <c:ptCount val="7"/>
                <c:pt idx="0">
                  <c:v>10622223</c:v>
                </c:pt>
                <c:pt idx="1">
                  <c:v>4782680</c:v>
                </c:pt>
                <c:pt idx="2">
                  <c:v>567636</c:v>
                </c:pt>
                <c:pt idx="3">
                  <c:v>2808720</c:v>
                </c:pt>
                <c:pt idx="4">
                  <c:v>1321180</c:v>
                </c:pt>
                <c:pt idx="5">
                  <c:v>85144</c:v>
                </c:pt>
                <c:pt idx="6">
                  <c:v>5839543</c:v>
                </c:pt>
              </c:numCache>
            </c:numRef>
          </c:val>
        </c:ser>
        <c:dLbls>
          <c:showVal val="1"/>
        </c:dLbls>
        <c:gapWidth val="30"/>
        <c:overlap val="-10"/>
        <c:axId val="1284706688"/>
        <c:axId val="1284709760"/>
      </c:barChart>
      <c:lineChart>
        <c:grouping val="standard"/>
        <c:ser>
          <c:idx val="1"/>
          <c:order val="2"/>
          <c:tx>
            <c:strRef>
              <c:f>'pernocta municipio y catego'!$N$6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07713457357E-2"/>
                  <c:y val="-0.468283922929592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350308430146734E-2"/>
                  <c:y val="-0.1150870070555109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662923077563014E-2"/>
                  <c:y val="3.032396418223188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7147593080183507E-2"/>
                  <c:y val="3.697840784454960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9.380981223500926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734384034099E-2"/>
                  <c:y val="-0.1805353021101056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3777489383E-2"/>
                  <c:y val="-0.3912452731350373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catego'!$N$8,'pernocta municipio y catego'!$N$10:$N$14,'pernocta municipio y catego'!$N$16)</c:f>
              <c:numCache>
                <c:formatCode>0.0%</c:formatCode>
                <c:ptCount val="7"/>
                <c:pt idx="0">
                  <c:v>2.5700490350245898E-2</c:v>
                </c:pt>
                <c:pt idx="1">
                  <c:v>7.7953684783720931E-2</c:v>
                </c:pt>
                <c:pt idx="2">
                  <c:v>5.8647121356235662E-2</c:v>
                </c:pt>
                <c:pt idx="3">
                  <c:v>0.11581387846943859</c:v>
                </c:pt>
                <c:pt idx="4">
                  <c:v>2.225361898888828E-2</c:v>
                </c:pt>
                <c:pt idx="5">
                  <c:v>-6.4464735032029097E-2</c:v>
                </c:pt>
                <c:pt idx="6">
                  <c:v>-1.3466226228208188E-2</c:v>
                </c:pt>
              </c:numCache>
            </c:numRef>
          </c:val>
        </c:ser>
        <c:dLbls>
          <c:showVal val="1"/>
        </c:dLbls>
        <c:marker val="1"/>
        <c:axId val="1284754816"/>
        <c:axId val="1284822144"/>
      </c:lineChart>
      <c:catAx>
        <c:axId val="1284706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.41042414864544491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284709760"/>
        <c:crosses val="autoZero"/>
        <c:auto val="1"/>
        <c:lblAlgn val="ctr"/>
        <c:lblOffset val="100"/>
        <c:tickLblSkip val="1"/>
        <c:tickMarkSkip val="1"/>
      </c:catAx>
      <c:valAx>
        <c:axId val="12847097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84706688"/>
        <c:crosses val="autoZero"/>
        <c:crossBetween val="between"/>
      </c:valAx>
      <c:catAx>
        <c:axId val="1284754816"/>
        <c:scaling>
          <c:orientation val="minMax"/>
        </c:scaling>
        <c:delete val="1"/>
        <c:axPos val="b"/>
        <c:tickLblPos val="none"/>
        <c:crossAx val="1284822144"/>
        <c:crosses val="autoZero"/>
        <c:auto val="1"/>
        <c:lblAlgn val="ctr"/>
        <c:lblOffset val="100"/>
      </c:catAx>
      <c:valAx>
        <c:axId val="12848221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84754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33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catego'!$B$19:$G$19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9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catego'!$C$20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catego'!$C$22,'pernocta municipio y catego'!$C$24:$C$27,'pernocta municipio y catego'!$C$29)</c:f>
              <c:numCache>
                <c:formatCode>#,##0_)</c:formatCode>
                <c:ptCount val="6"/>
                <c:pt idx="0">
                  <c:v>5178498</c:v>
                </c:pt>
                <c:pt idx="1">
                  <c:v>3348921</c:v>
                </c:pt>
                <c:pt idx="2">
                  <c:v>2793124</c:v>
                </c:pt>
                <c:pt idx="3">
                  <c:v>527442</c:v>
                </c:pt>
                <c:pt idx="4">
                  <c:v>28355</c:v>
                </c:pt>
                <c:pt idx="5">
                  <c:v>1829577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catego'!$E$20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catego'!$E$22,'pernocta municipio y catego'!$E$24:$E$27,'pernocta municipio y catego'!$E$29)</c:f>
              <c:numCache>
                <c:formatCode>#,##0_)</c:formatCode>
                <c:ptCount val="6"/>
                <c:pt idx="0">
                  <c:v>4669750</c:v>
                </c:pt>
                <c:pt idx="1">
                  <c:v>3164190</c:v>
                </c:pt>
                <c:pt idx="2">
                  <c:v>2662013</c:v>
                </c:pt>
                <c:pt idx="3">
                  <c:v>469603</c:v>
                </c:pt>
                <c:pt idx="4">
                  <c:v>32574</c:v>
                </c:pt>
                <c:pt idx="5">
                  <c:v>1505560</c:v>
                </c:pt>
              </c:numCache>
            </c:numRef>
          </c:val>
        </c:ser>
        <c:dLbls>
          <c:showVal val="1"/>
        </c:dLbls>
        <c:gapWidth val="30"/>
        <c:overlap val="-10"/>
        <c:axId val="1293882496"/>
        <c:axId val="1293956608"/>
      </c:barChart>
      <c:lineChart>
        <c:grouping val="standard"/>
        <c:ser>
          <c:idx val="1"/>
          <c:order val="2"/>
          <c:tx>
            <c:strRef>
              <c:f>'pernocta municipio y catego'!$G$20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64125304829946E-2"/>
                  <c:y val="-0.5389699936156628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933283185518668E-2"/>
                  <c:y val="-0.3437772357457397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272860730621323E-2"/>
                  <c:y val="-0.2981583643000967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677339254010763E-2"/>
                  <c:y val="-0.1917118208456790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8092563159959412E-2"/>
                  <c:y val="0.1930924746672779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967723410536741E-2"/>
                  <c:y val="-0.375961497536300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catego'!$B$22,'pernocta municipio y catego'!$B$24:$B$27,'pernocta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catego'!$G$22,'pernocta municipio y catego'!$G$24:$G$27,'pernocta municipio y catego'!$G$29)</c:f>
              <c:numCache>
                <c:formatCode>0.0%</c:formatCode>
                <c:ptCount val="6"/>
                <c:pt idx="0">
                  <c:v>-9.8242386112729979E-2</c:v>
                </c:pt>
                <c:pt idx="1">
                  <c:v>-5.5161348983747305E-2</c:v>
                </c:pt>
                <c:pt idx="2">
                  <c:v>-4.6940629918328008E-2</c:v>
                </c:pt>
                <c:pt idx="3">
                  <c:v>-0.10965945070737636</c:v>
                </c:pt>
                <c:pt idx="4">
                  <c:v>0.14879210015870217</c:v>
                </c:pt>
                <c:pt idx="5">
                  <c:v>-0.17709940603757043</c:v>
                </c:pt>
              </c:numCache>
            </c:numRef>
          </c:val>
        </c:ser>
        <c:dLbls>
          <c:showVal val="1"/>
        </c:dLbls>
        <c:marker val="1"/>
        <c:axId val="1293958144"/>
        <c:axId val="1294182272"/>
      </c:lineChart>
      <c:catAx>
        <c:axId val="1293882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.43814436908791665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293956608"/>
        <c:crosses val="autoZero"/>
        <c:auto val="1"/>
        <c:lblAlgn val="ctr"/>
        <c:lblOffset val="100"/>
        <c:tickLblSkip val="1"/>
        <c:tickMarkSkip val="1"/>
      </c:catAx>
      <c:valAx>
        <c:axId val="12939566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93882496"/>
        <c:crosses val="autoZero"/>
        <c:crossBetween val="between"/>
      </c:valAx>
      <c:catAx>
        <c:axId val="1293958144"/>
        <c:scaling>
          <c:orientation val="minMax"/>
        </c:scaling>
        <c:delete val="1"/>
        <c:axPos val="b"/>
        <c:tickLblPos val="none"/>
        <c:crossAx val="1294182272"/>
        <c:crosses val="autoZero"/>
        <c:auto val="1"/>
        <c:lblAlgn val="ctr"/>
        <c:lblOffset val="100"/>
      </c:catAx>
      <c:valAx>
        <c:axId val="12941822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93958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33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catego'!$I$19:$N$19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1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52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catego'!$J$20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catego'!$I$24:$I$28)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catego'!$J$22,'pernocta municipio y catego'!$J$24:$J$28)</c:f>
              <c:numCache>
                <c:formatCode>#,##0_)</c:formatCode>
                <c:ptCount val="6"/>
                <c:pt idx="0">
                  <c:v>328175</c:v>
                </c:pt>
                <c:pt idx="1">
                  <c:v>328175</c:v>
                </c:pt>
                <c:pt idx="2">
                  <c:v>103898</c:v>
                </c:pt>
                <c:pt idx="3">
                  <c:v>88141</c:v>
                </c:pt>
                <c:pt idx="4">
                  <c:v>105861</c:v>
                </c:pt>
                <c:pt idx="5">
                  <c:v>30275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catego'!$L$20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catego'!$I$24:$I$28)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catego'!$L$22,'pernocta municipio y catego'!$L$24:$L$28)</c:f>
              <c:numCache>
                <c:formatCode>#,##0_)</c:formatCode>
                <c:ptCount val="6"/>
                <c:pt idx="0">
                  <c:v>297292</c:v>
                </c:pt>
                <c:pt idx="1">
                  <c:v>297292</c:v>
                </c:pt>
                <c:pt idx="2">
                  <c:v>85146</c:v>
                </c:pt>
                <c:pt idx="3">
                  <c:v>90108</c:v>
                </c:pt>
                <c:pt idx="4">
                  <c:v>95367</c:v>
                </c:pt>
                <c:pt idx="5">
                  <c:v>26671</c:v>
                </c:pt>
              </c:numCache>
            </c:numRef>
          </c:val>
        </c:ser>
        <c:dLbls>
          <c:showVal val="1"/>
        </c:dLbls>
        <c:gapWidth val="30"/>
        <c:overlap val="-10"/>
        <c:axId val="1233372288"/>
        <c:axId val="1233374208"/>
      </c:barChart>
      <c:lineChart>
        <c:grouping val="standard"/>
        <c:ser>
          <c:idx val="1"/>
          <c:order val="2"/>
          <c:tx>
            <c:strRef>
              <c:f>'pernocta municipio y catego'!$N$20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35020217067461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4310956504657292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3189483850901179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5.776842863457046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762E-2"/>
                  <c:y val="-0.197759916185113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247E-2"/>
                  <c:y val="-0.1597452813200846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catego'!$N$22,'pernocta municipio y catego'!$N$24:$N$28)</c:f>
              <c:numCache>
                <c:formatCode>0.0%</c:formatCode>
                <c:ptCount val="6"/>
                <c:pt idx="0">
                  <c:v>-9.4105279195551159E-2</c:v>
                </c:pt>
                <c:pt idx="1">
                  <c:v>-9.4105279195551159E-2</c:v>
                </c:pt>
                <c:pt idx="2">
                  <c:v>-0.18048470615411269</c:v>
                </c:pt>
                <c:pt idx="3">
                  <c:v>2.2316515582986352E-2</c:v>
                </c:pt>
                <c:pt idx="4">
                  <c:v>-9.9129991214895005E-2</c:v>
                </c:pt>
                <c:pt idx="5">
                  <c:v>-0.11904211395540876</c:v>
                </c:pt>
              </c:numCache>
            </c:numRef>
          </c:val>
        </c:ser>
        <c:dLbls>
          <c:showVal val="1"/>
        </c:dLbls>
        <c:marker val="1"/>
        <c:axId val="1233527552"/>
        <c:axId val="1233529088"/>
      </c:lineChart>
      <c:catAx>
        <c:axId val="1233372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.40059102967146859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233374208"/>
        <c:crosses val="autoZero"/>
        <c:auto val="1"/>
        <c:lblAlgn val="ctr"/>
        <c:lblOffset val="100"/>
        <c:tickLblSkip val="1"/>
        <c:tickMarkSkip val="1"/>
      </c:catAx>
      <c:valAx>
        <c:axId val="12333742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33372288"/>
        <c:crosses val="autoZero"/>
        <c:crossBetween val="between"/>
      </c:valAx>
      <c:catAx>
        <c:axId val="1233527552"/>
        <c:scaling>
          <c:orientation val="minMax"/>
        </c:scaling>
        <c:delete val="1"/>
        <c:axPos val="b"/>
        <c:tickLblPos val="none"/>
        <c:crossAx val="1233529088"/>
        <c:crosses val="autoZero"/>
        <c:auto val="1"/>
        <c:lblAlgn val="ctr"/>
        <c:lblOffset val="100"/>
      </c:catAx>
      <c:valAx>
        <c:axId val="12335290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33527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4644294203349337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PERNOCTACIONES EN TENERIFE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316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192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catego'!$C$36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catego'!$B$40:$B$45)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('pernocta municipio y catego'!$C$38,'pernocta municipio y catego'!$C$40:$C$45,'pernocta municipio y catego'!$C$47)</c:f>
              <c:numCache>
                <c:formatCode>#,##0_)</c:formatCode>
                <c:ptCount val="8"/>
                <c:pt idx="0">
                  <c:v>33104630</c:v>
                </c:pt>
                <c:pt idx="1">
                  <c:v>18376266</c:v>
                </c:pt>
                <c:pt idx="2">
                  <c:v>2294353</c:v>
                </c:pt>
                <c:pt idx="3">
                  <c:v>11731134</c:v>
                </c:pt>
                <c:pt idx="4">
                  <c:v>3852660</c:v>
                </c:pt>
                <c:pt idx="5">
                  <c:v>317460</c:v>
                </c:pt>
                <c:pt idx="6">
                  <c:v>180659</c:v>
                </c:pt>
                <c:pt idx="7">
                  <c:v>14728364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catego'!$E$36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catego'!$B$40:$B$45)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('pernocta municipio y catego'!$E$38,'pernocta municipio y catego'!$E$40:$E$45,'pernocta municipio y catego'!$E$47)</c:f>
              <c:numCache>
                <c:formatCode>#,##0_)</c:formatCode>
                <c:ptCount val="8"/>
                <c:pt idx="0">
                  <c:v>33189794</c:v>
                </c:pt>
                <c:pt idx="1">
                  <c:v>18878461</c:v>
                </c:pt>
                <c:pt idx="2">
                  <c:v>2360627</c:v>
                </c:pt>
                <c:pt idx="3">
                  <c:v>12396892</c:v>
                </c:pt>
                <c:pt idx="4">
                  <c:v>3652322</c:v>
                </c:pt>
                <c:pt idx="5">
                  <c:v>300932</c:v>
                </c:pt>
                <c:pt idx="6">
                  <c:v>167688</c:v>
                </c:pt>
                <c:pt idx="7">
                  <c:v>14311333</c:v>
                </c:pt>
              </c:numCache>
            </c:numRef>
          </c:val>
        </c:ser>
        <c:dLbls>
          <c:showVal val="1"/>
        </c:dLbls>
        <c:gapWidth val="30"/>
        <c:overlap val="-10"/>
        <c:axId val="1233622144"/>
        <c:axId val="1233624064"/>
      </c:barChart>
      <c:lineChart>
        <c:grouping val="standard"/>
        <c:ser>
          <c:idx val="1"/>
          <c:order val="2"/>
          <c:tx>
            <c:strRef>
              <c:f>'pernocta municipio y catego'!$G$36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991911642785795E-2"/>
                  <c:y val="-0.4807579354036046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71551225588332E-2"/>
                  <c:y val="-0.2398271317956357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163975265803639E-2"/>
                  <c:y val="-2.9400690818013669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5405125591966654E-2"/>
                  <c:y val="-5.865568778954608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8092563159959412E-2"/>
                  <c:y val="-0.2518139702391673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967723410536741E-2"/>
                  <c:y val="-0.1805353021101053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29144777549892E-2"/>
                  <c:y val="-0.2290831109728747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253129183195E-2"/>
                  <c:y val="-0.3276202792738237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catego'!$B$22,'pernocta municipio y catego'!$B$24:$B$27,'pernocta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catego'!$G$38,'pernocta municipio y catego'!$G$40:$G$45,'pernocta municipio y catego'!$G$47)</c:f>
              <c:numCache>
                <c:formatCode>0.0%</c:formatCode>
                <c:ptCount val="8"/>
                <c:pt idx="0">
                  <c:v>2.5725706645867963E-3</c:v>
                </c:pt>
                <c:pt idx="1">
                  <c:v>2.7328457261121493E-2</c:v>
                </c:pt>
                <c:pt idx="2">
                  <c:v>2.888570328977276E-2</c:v>
                </c:pt>
                <c:pt idx="3">
                  <c:v>5.6751376294908916E-2</c:v>
                </c:pt>
                <c:pt idx="4">
                  <c:v>-5.1999916940503446E-2</c:v>
                </c:pt>
                <c:pt idx="5">
                  <c:v>-5.2063252063252061E-2</c:v>
                </c:pt>
                <c:pt idx="6">
                  <c:v>-7.1798249741225187E-2</c:v>
                </c:pt>
                <c:pt idx="7">
                  <c:v>-2.8314821659758002E-2</c:v>
                </c:pt>
              </c:numCache>
            </c:numRef>
          </c:val>
        </c:ser>
        <c:dLbls>
          <c:showVal val="1"/>
        </c:dLbls>
        <c:marker val="1"/>
        <c:axId val="1233634048"/>
        <c:axId val="1233635584"/>
      </c:lineChart>
      <c:catAx>
        <c:axId val="1233622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.43814436908791665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233624064"/>
        <c:crosses val="autoZero"/>
        <c:auto val="1"/>
        <c:lblAlgn val="ctr"/>
        <c:lblOffset val="100"/>
        <c:tickLblSkip val="1"/>
        <c:tickMarkSkip val="1"/>
      </c:catAx>
      <c:valAx>
        <c:axId val="12336240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33622144"/>
        <c:crosses val="autoZero"/>
        <c:crossBetween val="between"/>
      </c:valAx>
      <c:catAx>
        <c:axId val="1233634048"/>
        <c:scaling>
          <c:orientation val="minMax"/>
        </c:scaling>
        <c:delete val="1"/>
        <c:axPos val="b"/>
        <c:tickLblPos val="none"/>
        <c:crossAx val="1233635584"/>
        <c:crosses val="autoZero"/>
        <c:auto val="1"/>
        <c:lblAlgn val="ctr"/>
        <c:lblOffset val="100"/>
      </c:catAx>
      <c:valAx>
        <c:axId val="12336355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33634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52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868750000000018"/>
          <c:y val="0.1380869677004661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8836741121645587"/>
          <c:w val="0.91406319737487662"/>
          <c:h val="0.30884036638277457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Tipología'!$D$6</c:f>
              <c:strCache>
                <c:ptCount val="1"/>
                <c:pt idx="0">
                  <c:v>acum. nov.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Tipología'!$D$8:$D$10,'IO municipio y Tipología'!$D$12:$D$14,'IO municipio y Tipología'!$D$16:$D$18,'IO municipio y Tipología'!$D$20:$D$22,'IO municipio y Tipología'!$D$24:$D$26)</c:f>
              <c:numCache>
                <c:formatCode>#,##0.0_)</c:formatCode>
                <c:ptCount val="15"/>
                <c:pt idx="0">
                  <c:v>56.116107872837844</c:v>
                </c:pt>
                <c:pt idx="1">
                  <c:v>65.506268017427203</c:v>
                </c:pt>
                <c:pt idx="2">
                  <c:v>47.192341927222337</c:v>
                </c:pt>
                <c:pt idx="3">
                  <c:v>59.555618682766955</c:v>
                </c:pt>
                <c:pt idx="4">
                  <c:v>72.106151416539916</c:v>
                </c:pt>
                <c:pt idx="5">
                  <c:v>45.936554397484322</c:v>
                </c:pt>
                <c:pt idx="6">
                  <c:v>59.558671769698144</c:v>
                </c:pt>
                <c:pt idx="7">
                  <c:v>70.369759489407713</c:v>
                </c:pt>
                <c:pt idx="8">
                  <c:v>52.902126125277327</c:v>
                </c:pt>
                <c:pt idx="9">
                  <c:v>52.728876748177221</c:v>
                </c:pt>
                <c:pt idx="10">
                  <c:v>58.07796958101207</c:v>
                </c:pt>
                <c:pt idx="11">
                  <c:v>44.177528193412101</c:v>
                </c:pt>
                <c:pt idx="12">
                  <c:v>39.580090931481863</c:v>
                </c:pt>
                <c:pt idx="13">
                  <c:v>39.580090931481863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233725696"/>
        <c:axId val="1233731968"/>
      </c:barChart>
      <c:catAx>
        <c:axId val="1233725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517E-4"/>
              <c:y val="0.9346211152177406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233731968"/>
        <c:crosses val="autoZero"/>
        <c:auto val="1"/>
        <c:lblAlgn val="ctr"/>
        <c:lblOffset val="100"/>
        <c:tickLblSkip val="1"/>
        <c:tickMarkSkip val="1"/>
      </c:catAx>
      <c:valAx>
        <c:axId val="1233731968"/>
        <c:scaling>
          <c:orientation val="minMax"/>
        </c:scaling>
        <c:delete val="1"/>
        <c:axPos val="l"/>
        <c:numFmt formatCode="#,##0.0_)" sourceLinked="1"/>
        <c:tickLblPos val="none"/>
        <c:crossAx val="123372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catego'!$B$5:$E$5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27"/>
          <c:y val="3.94977654820174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"/>
          <c:y val="0.52749881316810521"/>
          <c:w val="0.90468819022231306"/>
          <c:h val="0.34589814526822416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catego'!$C$6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catego'!$B$10:$B$14,'IO municipio y catego'!$B$16)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catego'!$C$8,'IO municipio y catego'!$C$10:$C$14,'IO municipio y catego'!$C$16)</c:f>
              <c:numCache>
                <c:formatCode>#,##0.0_)</c:formatCode>
                <c:ptCount val="7"/>
                <c:pt idx="0">
                  <c:v>56.992907140630258</c:v>
                </c:pt>
                <c:pt idx="1">
                  <c:v>67.958803902803083</c:v>
                </c:pt>
                <c:pt idx="2">
                  <c:v>65.403396746330344</c:v>
                </c:pt>
                <c:pt idx="3">
                  <c:v>71.196153248597511</c:v>
                </c:pt>
                <c:pt idx="4">
                  <c:v>59.667558741928353</c:v>
                </c:pt>
                <c:pt idx="5">
                  <c:v>67.84112625812206</c:v>
                </c:pt>
                <c:pt idx="6">
                  <c:v>45.204914399346421</c:v>
                </c:pt>
              </c:numCache>
            </c:numRef>
          </c:val>
        </c:ser>
        <c:ser>
          <c:idx val="2"/>
          <c:order val="1"/>
          <c:tx>
            <c:strRef>
              <c:f>'IO municipio y catego'!$D$6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catego'!$B$10:$B$14,'IO municipio y catego'!$B$16)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catego'!$D$8,'IO municipio y catego'!$D$10:$D$14,'IO municipio y catego'!$D$16)</c:f>
              <c:numCache>
                <c:formatCode>#,##0.0_)</c:formatCode>
                <c:ptCount val="7"/>
                <c:pt idx="0">
                  <c:v>59.555618682766955</c:v>
                </c:pt>
                <c:pt idx="1">
                  <c:v>72.106151416539916</c:v>
                </c:pt>
                <c:pt idx="2">
                  <c:v>69.106358211772601</c:v>
                </c:pt>
                <c:pt idx="3">
                  <c:v>76.05040161623387</c:v>
                </c:pt>
                <c:pt idx="4">
                  <c:v>61.109555977942776</c:v>
                </c:pt>
                <c:pt idx="5">
                  <c:v>62.306026245381574</c:v>
                </c:pt>
                <c:pt idx="6">
                  <c:v>45.936554397484322</c:v>
                </c:pt>
              </c:numCache>
            </c:numRef>
          </c:val>
        </c:ser>
        <c:dLbls>
          <c:showVal val="1"/>
        </c:dLbls>
        <c:gapWidth val="30"/>
        <c:overlap val="-10"/>
        <c:axId val="1233997184"/>
        <c:axId val="1233999360"/>
      </c:barChart>
      <c:lineChart>
        <c:grouping val="standard"/>
        <c:ser>
          <c:idx val="1"/>
          <c:order val="2"/>
          <c:tx>
            <c:strRef>
              <c:f>'IO municipio y catego'!$E$6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222961677607346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56E-2"/>
                  <c:y val="-0.1940890860575899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297E-2"/>
                  <c:y val="-0.1775762437179760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79E-2"/>
                  <c:y val="-0.1875541440895772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0144644013317E-2"/>
                  <c:y val="-0.21439193281712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3219074434822469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5355255654277E-2"/>
                  <c:y val="-0.175029056918820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catego'!$E$8,'IO municipio y catego'!$E$10:$E$14,'IO municipio y catego'!$E$16)</c:f>
              <c:numCache>
                <c:formatCode>0.0%</c:formatCode>
                <c:ptCount val="7"/>
                <c:pt idx="0">
                  <c:v>4.4965446942602773E-2</c:v>
                </c:pt>
                <c:pt idx="1">
                  <c:v>6.1027376521642515E-2</c:v>
                </c:pt>
                <c:pt idx="2">
                  <c:v>5.6617265305108536E-2</c:v>
                </c:pt>
                <c:pt idx="3">
                  <c:v>6.8181329273319727E-2</c:v>
                </c:pt>
                <c:pt idx="4">
                  <c:v>2.4167190118357103E-2</c:v>
                </c:pt>
                <c:pt idx="5">
                  <c:v>-8.1589152746086871E-2</c:v>
                </c:pt>
                <c:pt idx="6">
                  <c:v>1.6184965901594073E-2</c:v>
                </c:pt>
              </c:numCache>
            </c:numRef>
          </c:val>
        </c:ser>
        <c:dLbls>
          <c:showVal val="1"/>
        </c:dLbls>
        <c:marker val="1"/>
        <c:axId val="1234000896"/>
        <c:axId val="1234002688"/>
      </c:lineChart>
      <c:catAx>
        <c:axId val="12339971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.40059102967146859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33999360"/>
        <c:crosses val="autoZero"/>
        <c:auto val="1"/>
        <c:lblAlgn val="ctr"/>
        <c:lblOffset val="100"/>
        <c:tickLblSkip val="1"/>
        <c:tickMarkSkip val="1"/>
      </c:catAx>
      <c:valAx>
        <c:axId val="123399936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233997184"/>
        <c:crosses val="autoZero"/>
        <c:crossBetween val="between"/>
      </c:valAx>
      <c:catAx>
        <c:axId val="1234000896"/>
        <c:scaling>
          <c:orientation val="minMax"/>
        </c:scaling>
        <c:delete val="1"/>
        <c:axPos val="b"/>
        <c:tickLblPos val="none"/>
        <c:crossAx val="1234002688"/>
        <c:crosses val="autoZero"/>
        <c:auto val="1"/>
        <c:lblAlgn val="ctr"/>
        <c:lblOffset val="100"/>
      </c:catAx>
      <c:valAx>
        <c:axId val="12340026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34000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48"/>
          <c:y val="0.24623504182559316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catego'!$G$5:$J$5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2058374092613279"/>
          <c:y val="3.94977654820174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"/>
          <c:y val="0.40691669258598412"/>
          <c:w val="0.90468819022231306"/>
          <c:h val="0.46772766709774616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catego'!$H$6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catego'!$H$8,'IO municipio y catego'!$H$10:$H$14,'IO municipio y catego'!$H$16)</c:f>
              <c:numCache>
                <c:formatCode>#,##0.0_)</c:formatCode>
                <c:ptCount val="7"/>
                <c:pt idx="0">
                  <c:v>56.413840672568902</c:v>
                </c:pt>
                <c:pt idx="1">
                  <c:v>65.546465040419804</c:v>
                </c:pt>
                <c:pt idx="2">
                  <c:v>64.654018583855247</c:v>
                </c:pt>
                <c:pt idx="3">
                  <c:v>71.619395438904576</c:v>
                </c:pt>
                <c:pt idx="4">
                  <c:v>57.900912226123843</c:v>
                </c:pt>
                <c:pt idx="5">
                  <c:v>47.196552475185911</c:v>
                </c:pt>
                <c:pt idx="6">
                  <c:v>51.079316168747312</c:v>
                </c:pt>
              </c:numCache>
            </c:numRef>
          </c:val>
        </c:ser>
        <c:ser>
          <c:idx val="2"/>
          <c:order val="1"/>
          <c:tx>
            <c:strRef>
              <c:f>'IO municipio y catego'!$I$6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catego'!$I$8,'IO municipio y catego'!$I$10:$I$14,'IO municipio y catego'!$I$16)</c:f>
              <c:numCache>
                <c:formatCode>#,##0.0_)</c:formatCode>
                <c:ptCount val="7"/>
                <c:pt idx="0">
                  <c:v>59.558671769698144</c:v>
                </c:pt>
                <c:pt idx="1">
                  <c:v>70.369759489407713</c:v>
                </c:pt>
                <c:pt idx="2">
                  <c:v>68.445790657910919</c:v>
                </c:pt>
                <c:pt idx="3">
                  <c:v>78.960951336763102</c:v>
                </c:pt>
                <c:pt idx="4">
                  <c:v>59.189417065913062</c:v>
                </c:pt>
                <c:pt idx="5">
                  <c:v>47.845803714422189</c:v>
                </c:pt>
                <c:pt idx="6">
                  <c:v>52.902126125277327</c:v>
                </c:pt>
              </c:numCache>
            </c:numRef>
          </c:val>
        </c:ser>
        <c:dLbls>
          <c:showVal val="1"/>
        </c:dLbls>
        <c:gapWidth val="30"/>
        <c:overlap val="-10"/>
        <c:axId val="1234029568"/>
        <c:axId val="1234035840"/>
      </c:barChart>
      <c:lineChart>
        <c:grouping val="standard"/>
        <c:ser>
          <c:idx val="1"/>
          <c:order val="2"/>
          <c:tx>
            <c:strRef>
              <c:f>'IO municipio y catego'!$J$6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210487665133334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0229971293223E-2"/>
                  <c:y val="-0.17745706942557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77E-2"/>
                  <c:y val="-0.227472293614025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37E-2"/>
                  <c:y val="-0.1293417584756166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29526521172077E-2"/>
                  <c:y val="-0.3058680242932214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2803274019022060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2457151276048914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catego'!$J$8,'IO municipio y catego'!$J$10:$J$14,'IO municipio y catego'!$J$16)</c:f>
              <c:numCache>
                <c:formatCode>0.0%</c:formatCode>
                <c:ptCount val="7"/>
                <c:pt idx="0">
                  <c:v>5.5745736500766349E-2</c:v>
                </c:pt>
                <c:pt idx="1">
                  <c:v>7.3585882106892903E-2</c:v>
                </c:pt>
                <c:pt idx="2">
                  <c:v>5.8647121356235621E-2</c:v>
                </c:pt>
                <c:pt idx="3">
                  <c:v>0.10250792893276085</c:v>
                </c:pt>
                <c:pt idx="4">
                  <c:v>2.225361898888821E-2</c:v>
                </c:pt>
                <c:pt idx="5">
                  <c:v>1.3756327638075452E-2</c:v>
                </c:pt>
                <c:pt idx="6">
                  <c:v>3.5685872350133284E-2</c:v>
                </c:pt>
              </c:numCache>
            </c:numRef>
          </c:val>
        </c:ser>
        <c:dLbls>
          <c:showVal val="1"/>
        </c:dLbls>
        <c:marker val="1"/>
        <c:axId val="1234037376"/>
        <c:axId val="1234043264"/>
      </c:lineChart>
      <c:catAx>
        <c:axId val="1234029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.40059102967146859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34035840"/>
        <c:crosses val="autoZero"/>
        <c:auto val="1"/>
        <c:lblAlgn val="ctr"/>
        <c:lblOffset val="100"/>
        <c:tickLblSkip val="1"/>
        <c:tickMarkSkip val="1"/>
      </c:catAx>
      <c:valAx>
        <c:axId val="123403584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234029568"/>
        <c:crosses val="autoZero"/>
        <c:crossBetween val="between"/>
      </c:valAx>
      <c:catAx>
        <c:axId val="1234037376"/>
        <c:scaling>
          <c:orientation val="minMax"/>
        </c:scaling>
        <c:delete val="1"/>
        <c:axPos val="b"/>
        <c:tickLblPos val="none"/>
        <c:crossAx val="1234043264"/>
        <c:crosses val="autoZero"/>
        <c:auto val="1"/>
        <c:lblAlgn val="ctr"/>
        <c:lblOffset val="100"/>
      </c:catAx>
      <c:valAx>
        <c:axId val="12340432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34037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23791903350958488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INDICES DE OCUPACIÓN EN ALOJAMIENTO DE PUERTO DE LA CRUZ SEGÚN TIPOLOGÍA Y CATEGORÍA DE ESTABLECIMIENTO</a:t>
            </a:r>
          </a:p>
        </c:rich>
      </c:tx>
      <c:layout>
        <c:manualLayout>
          <c:xMode val="edge"/>
          <c:yMode val="edge"/>
          <c:x val="0.12936286451573331"/>
          <c:y val="3.949776548201764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2.8429336899212065E-2"/>
          <c:y val="0.46928675495604638"/>
          <c:w val="0.94407552578016951"/>
          <c:h val="0.34781082718090628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catego'!$C$20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catego'!$C$22,'IO municipio y catego'!$C$24:$C$27,'IO municipio y catego'!$C$29)</c:f>
              <c:numCache>
                <c:formatCode>#,##0.0_)</c:formatCode>
                <c:ptCount val="6"/>
                <c:pt idx="0">
                  <c:v>54.067713455311925</c:v>
                </c:pt>
                <c:pt idx="1">
                  <c:v>59.239124570488521</c:v>
                </c:pt>
                <c:pt idx="2">
                  <c:v>62.492118914560315</c:v>
                </c:pt>
                <c:pt idx="3">
                  <c:v>49.801856515224046</c:v>
                </c:pt>
                <c:pt idx="4">
                  <c:v>22.76010980719526</c:v>
                </c:pt>
                <c:pt idx="5">
                  <c:v>46.61846273329909</c:v>
                </c:pt>
              </c:numCache>
            </c:numRef>
          </c:val>
        </c:ser>
        <c:ser>
          <c:idx val="2"/>
          <c:order val="1"/>
          <c:tx>
            <c:strRef>
              <c:f>'IO municipio y catego'!$D$20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catego'!$D$22,'IO municipio y catego'!$D$24:$D$27,'IO municipio y catego'!$D$29)</c:f>
              <c:numCache>
                <c:formatCode>#,##0.0_)</c:formatCode>
                <c:ptCount val="6"/>
                <c:pt idx="0">
                  <c:v>52.728876748177221</c:v>
                </c:pt>
                <c:pt idx="1">
                  <c:v>58.07796958101207</c:v>
                </c:pt>
                <c:pt idx="2">
                  <c:v>61.521411056697872</c:v>
                </c:pt>
                <c:pt idx="3">
                  <c:v>47.119375010033878</c:v>
                </c:pt>
                <c:pt idx="4">
                  <c:v>26.146634345250519</c:v>
                </c:pt>
                <c:pt idx="5">
                  <c:v>44.177528193412101</c:v>
                </c:pt>
              </c:numCache>
            </c:numRef>
          </c:val>
        </c:ser>
        <c:dLbls>
          <c:showVal val="1"/>
        </c:dLbls>
        <c:gapWidth val="30"/>
        <c:overlap val="-10"/>
        <c:axId val="1234095104"/>
        <c:axId val="1234257024"/>
      </c:barChart>
      <c:lineChart>
        <c:grouping val="standard"/>
        <c:ser>
          <c:idx val="1"/>
          <c:order val="2"/>
          <c:tx>
            <c:strRef>
              <c:f>'IO municipio y catego'!$E$20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47E-2"/>
                  <c:y val="-0.3477018023474717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3604092523777565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771604433021758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19E-2"/>
                  <c:y val="-0.3538739830078418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75E-2"/>
                  <c:y val="-1.480806063483222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44602120057536E-2"/>
                  <c:y val="-0.34269746427226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catego'!$B$22,'IO municipio y catego'!$B$24:$B$27,'IO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catego'!$E$22,'IO municipio y catego'!$E$24:$E$27,'IO municipio y catego'!$E$29)</c:f>
              <c:numCache>
                <c:formatCode>0.0%</c:formatCode>
                <c:ptCount val="6"/>
                <c:pt idx="0">
                  <c:v>-2.4762221695231838E-2</c:v>
                </c:pt>
                <c:pt idx="1">
                  <c:v>-1.9601150386596187E-2</c:v>
                </c:pt>
                <c:pt idx="2">
                  <c:v>-1.5533284432067382E-2</c:v>
                </c:pt>
                <c:pt idx="3">
                  <c:v>-5.386308248107486E-2</c:v>
                </c:pt>
                <c:pt idx="4">
                  <c:v>0.14879210015870226</c:v>
                </c:pt>
                <c:pt idx="5">
                  <c:v>-5.2359824772674333E-2</c:v>
                </c:pt>
              </c:numCache>
            </c:numRef>
          </c:val>
        </c:ser>
        <c:dLbls>
          <c:showVal val="1"/>
        </c:dLbls>
        <c:marker val="1"/>
        <c:axId val="1234258560"/>
        <c:axId val="1234260352"/>
      </c:lineChart>
      <c:catAx>
        <c:axId val="1234095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.40041375633862686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34257024"/>
        <c:crosses val="autoZero"/>
        <c:auto val="1"/>
        <c:lblAlgn val="ctr"/>
        <c:lblOffset val="100"/>
        <c:tickLblSkip val="1"/>
        <c:tickMarkSkip val="1"/>
      </c:catAx>
      <c:valAx>
        <c:axId val="123425702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234095104"/>
        <c:crosses val="autoZero"/>
        <c:crossBetween val="between"/>
      </c:valAx>
      <c:catAx>
        <c:axId val="1234258560"/>
        <c:scaling>
          <c:orientation val="minMax"/>
        </c:scaling>
        <c:delete val="1"/>
        <c:axPos val="b"/>
        <c:tickLblPos val="none"/>
        <c:crossAx val="1234260352"/>
        <c:crosses val="autoZero"/>
        <c:auto val="1"/>
        <c:lblAlgn val="ctr"/>
        <c:lblOffset val="100"/>
      </c:catAx>
      <c:valAx>
        <c:axId val="12342603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34258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18"/>
          <c:y val="0.24207703766758884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INDICES DE OCUPACIÓN EN ALOJAMIENTO DE SANTA CRUZ SEGÚN TIPOLOGÍA Y CATEGORÍA DE ESTABLECIMIENTO</a:t>
            </a:r>
          </a:p>
        </c:rich>
      </c:tx>
      <c:layout>
        <c:manualLayout>
          <c:xMode val="edge"/>
          <c:yMode val="edge"/>
          <c:x val="0.11401559529465631"/>
          <c:y val="3.949776548201747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180496779367556E-3"/>
          <c:y val="0.47344475911405076"/>
          <c:w val="0.90468819022231306"/>
          <c:h val="0.4012827606528418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catego'!$H$20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catego'!$G$24:$G$28)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municipio y catego'!$H$22,'IO municipio y catego'!$H$24:$H$28)</c:f>
              <c:numCache>
                <c:formatCode>#,##0.0_)</c:formatCode>
                <c:ptCount val="6"/>
                <c:pt idx="0">
                  <c:v>39.011653271486871</c:v>
                </c:pt>
                <c:pt idx="1">
                  <c:v>39.011653271486871</c:v>
                </c:pt>
                <c:pt idx="2">
                  <c:v>29.625891074992872</c:v>
                </c:pt>
                <c:pt idx="3">
                  <c:v>45.499174065661776</c:v>
                </c:pt>
                <c:pt idx="4">
                  <c:v>47.025089287300773</c:v>
                </c:pt>
                <c:pt idx="5">
                  <c:v>42.232203886339228</c:v>
                </c:pt>
              </c:numCache>
            </c:numRef>
          </c:val>
        </c:ser>
        <c:ser>
          <c:idx val="2"/>
          <c:order val="1"/>
          <c:tx>
            <c:strRef>
              <c:f>'IO municipio y catego'!$I$20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catego'!$G$24:$G$28)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municipio y catego'!$I$22,'IO municipio y catego'!$I$24:$I$28)</c:f>
              <c:numCache>
                <c:formatCode>#,##0.0_)</c:formatCode>
                <c:ptCount val="6"/>
                <c:pt idx="0">
                  <c:v>39.580090931481863</c:v>
                </c:pt>
                <c:pt idx="1">
                  <c:v>39.580090931481863</c:v>
                </c:pt>
                <c:pt idx="2">
                  <c:v>32.072593312465393</c:v>
                </c:pt>
                <c:pt idx="3">
                  <c:v>46.514557092711129</c:v>
                </c:pt>
                <c:pt idx="4">
                  <c:v>42.363492599370986</c:v>
                </c:pt>
                <c:pt idx="5">
                  <c:v>39.92664670658683</c:v>
                </c:pt>
              </c:numCache>
            </c:numRef>
          </c:val>
        </c:ser>
        <c:dLbls>
          <c:showVal val="1"/>
        </c:dLbls>
        <c:gapWidth val="30"/>
        <c:overlap val="-10"/>
        <c:axId val="1234339328"/>
        <c:axId val="1234341248"/>
      </c:barChart>
      <c:lineChart>
        <c:grouping val="standard"/>
        <c:ser>
          <c:idx val="1"/>
          <c:order val="2"/>
          <c:tx>
            <c:strRef>
              <c:f>'IO municipio y catego'!$J$20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1080396171264E-2"/>
                  <c:y val="-0.2354363448851640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065634259335046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12622700200913E-2"/>
                  <c:y val="-5.699412313585541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33E-2"/>
                  <c:y val="-0.2457662023016354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84E-2"/>
                  <c:y val="-0.4098181282433252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3219074434822469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41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catego'!$J$22,'IO municipio y catego'!$J$24:$J$28)</c:f>
              <c:numCache>
                <c:formatCode>0.0%</c:formatCode>
                <c:ptCount val="6"/>
                <c:pt idx="0">
                  <c:v>1.4570970782477844E-2</c:v>
                </c:pt>
                <c:pt idx="1">
                  <c:v>1.4570970782477844E-2</c:v>
                </c:pt>
                <c:pt idx="2">
                  <c:v>8.258662098227236E-2</c:v>
                </c:pt>
                <c:pt idx="3">
                  <c:v>2.2316515582986425E-2</c:v>
                </c:pt>
                <c:pt idx="4">
                  <c:v>-9.9129991214895186E-2</c:v>
                </c:pt>
                <c:pt idx="5">
                  <c:v>-5.4592395555709383E-2</c:v>
                </c:pt>
              </c:numCache>
            </c:numRef>
          </c:val>
        </c:ser>
        <c:dLbls>
          <c:showVal val="1"/>
        </c:dLbls>
        <c:marker val="1"/>
        <c:axId val="1234367616"/>
        <c:axId val="1234369152"/>
      </c:lineChart>
      <c:catAx>
        <c:axId val="1234339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.40059102967146859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34341248"/>
        <c:crosses val="autoZero"/>
        <c:auto val="1"/>
        <c:lblAlgn val="ctr"/>
        <c:lblOffset val="100"/>
        <c:tickLblSkip val="1"/>
        <c:tickMarkSkip val="1"/>
      </c:catAx>
      <c:valAx>
        <c:axId val="123434124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234339328"/>
        <c:crosses val="autoZero"/>
        <c:crossBetween val="between"/>
      </c:valAx>
      <c:catAx>
        <c:axId val="1234367616"/>
        <c:scaling>
          <c:orientation val="minMax"/>
        </c:scaling>
        <c:delete val="1"/>
        <c:axPos val="b"/>
        <c:tickLblPos val="none"/>
        <c:crossAx val="1234369152"/>
        <c:crosses val="autoZero"/>
        <c:auto val="1"/>
        <c:lblAlgn val="ctr"/>
        <c:lblOffset val="100"/>
      </c:catAx>
      <c:valAx>
        <c:axId val="12343691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34367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48"/>
          <c:y val="0.23791903350958482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'!$C$70,'tablas turistas por categorías '!$C$57,'tablas turistas por categorías '!$C$44,'tablas turistas por categorías '!$C$31)</c:f>
              <c:numCache>
                <c:formatCode>#,##0</c:formatCode>
                <c:ptCount val="4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'!$E$70,'tablas turistas por categorías '!$E$57,'tablas turistas por categorías '!$E$44,'tablas turistas por categorías '!$E$31)</c:f>
              <c:numCache>
                <c:formatCode>#,##0</c:formatCode>
                <c:ptCount val="4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'!$G$70,'tablas turistas por categorías '!$G$57,'tablas turistas por categorías '!$G$44,'tablas turistas por categorías '!$G$31)</c:f>
              <c:numCache>
                <c:formatCode>#,##0</c:formatCode>
                <c:ptCount val="4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'!$I$70,'tablas turistas por categorías '!$I$57,'tablas turistas por categorías '!$I$44,'tablas turistas por categorías '!$I$31)</c:f>
              <c:numCache>
                <c:formatCode>#,##0</c:formatCode>
                <c:ptCount val="4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</c:numCache>
            </c:numRef>
          </c:val>
        </c:ser>
        <c:marker val="1"/>
        <c:axId val="1178011904"/>
        <c:axId val="1178396160"/>
      </c:lineChart>
      <c:catAx>
        <c:axId val="1178011904"/>
        <c:scaling>
          <c:orientation val="minMax"/>
        </c:scaling>
        <c:axPos val="b"/>
        <c:numFmt formatCode="General" sourceLinked="1"/>
        <c:tickLblPos val="nextTo"/>
        <c:crossAx val="1178396160"/>
        <c:crosses val="autoZero"/>
        <c:auto val="1"/>
        <c:lblAlgn val="ctr"/>
        <c:lblOffset val="100"/>
      </c:catAx>
      <c:valAx>
        <c:axId val="1178396160"/>
        <c:scaling>
          <c:orientation val="minMax"/>
        </c:scaling>
        <c:axPos val="l"/>
        <c:numFmt formatCode="#,##0" sourceLinked="1"/>
        <c:tickLblPos val="nextTo"/>
        <c:crossAx val="1178011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499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catego'!$B$34:$E$34</c:f>
          <c:strCache>
            <c:ptCount val="1"/>
            <c:pt idx="0">
              <c:v>INDICES DE OCUPACIÓN EN ALOJAMIENTO DE TENERIFE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6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"/>
          <c:y val="0.51086679653608791"/>
          <c:w val="0.98589172554519"/>
          <c:h val="0.37217673154681047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catego'!$C$36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catego'!$B$40:$B$45,'IO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catego'!$C$38,'IO municipio y catego'!$C$40:$C$45,'IO municipio y catego'!$C$47)</c:f>
              <c:numCache>
                <c:formatCode>#,##0.0_)</c:formatCode>
                <c:ptCount val="8"/>
                <c:pt idx="0">
                  <c:v>53.959226938598782</c:v>
                </c:pt>
                <c:pt idx="1">
                  <c:v>62.609500731552259</c:v>
                </c:pt>
                <c:pt idx="2">
                  <c:v>58.954002396854079</c:v>
                </c:pt>
                <c:pt idx="3">
                  <c:v>67.103297399263553</c:v>
                </c:pt>
                <c:pt idx="4">
                  <c:v>55.922494134006648</c:v>
                </c:pt>
                <c:pt idx="5">
                  <c:v>42.977882893188877</c:v>
                </c:pt>
                <c:pt idx="6">
                  <c:v>51.810926068789094</c:v>
                </c:pt>
                <c:pt idx="7">
                  <c:v>46.02528747047203</c:v>
                </c:pt>
              </c:numCache>
            </c:numRef>
          </c:val>
        </c:ser>
        <c:ser>
          <c:idx val="2"/>
          <c:order val="1"/>
          <c:tx>
            <c:strRef>
              <c:f>'IO municipio y catego'!$D$36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catego'!$B$40:$B$45,'IO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catego'!$D$38,'IO municipio y catego'!$D$40:$D$45,'IO municipio y catego'!$D$47)</c:f>
              <c:numCache>
                <c:formatCode>#,##0.0_)</c:formatCode>
                <c:ptCount val="8"/>
                <c:pt idx="0">
                  <c:v>56.116107872837844</c:v>
                </c:pt>
                <c:pt idx="1">
                  <c:v>65.506268017427203</c:v>
                </c:pt>
                <c:pt idx="2">
                  <c:v>61.309174584747161</c:v>
                </c:pt>
                <c:pt idx="3">
                  <c:v>71.287295190282435</c:v>
                </c:pt>
                <c:pt idx="4">
                  <c:v>56.06813427779035</c:v>
                </c:pt>
                <c:pt idx="5">
                  <c:v>41.235423889063981</c:v>
                </c:pt>
                <c:pt idx="6">
                  <c:v>50.049695113761516</c:v>
                </c:pt>
                <c:pt idx="7">
                  <c:v>47.192341927222337</c:v>
                </c:pt>
              </c:numCache>
            </c:numRef>
          </c:val>
        </c:ser>
        <c:dLbls>
          <c:showVal val="1"/>
        </c:dLbls>
        <c:gapWidth val="30"/>
        <c:overlap val="-10"/>
        <c:axId val="1234470400"/>
        <c:axId val="1234472320"/>
      </c:barChart>
      <c:lineChart>
        <c:grouping val="standard"/>
        <c:ser>
          <c:idx val="1"/>
          <c:order val="2"/>
          <c:tx>
            <c:strRef>
              <c:f>'IO municipio y catego'!$E$36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1481176027632720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43E-2"/>
                  <c:y val="-0.1691410611095650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1734182395599720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548293827993924E-2"/>
                  <c:y val="-0.1730125886031397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35625223664297E-2"/>
                  <c:y val="-0.2310242768510485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21142786943636E-2"/>
                  <c:y val="-0.3052754268502300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871698835558707E-2"/>
                  <c:y val="-0.2997691816589456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08E-2"/>
                  <c:y val="-0.190406142059685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catego'!$B$22,'IO municipio y catego'!$B$24:$B$27,'IO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catego'!$E$38,'IO municipio y catego'!$E$40:$E$45,'IO municipio y catego'!$E$47)</c:f>
              <c:numCache>
                <c:formatCode>0.0%</c:formatCode>
                <c:ptCount val="8"/>
                <c:pt idx="0">
                  <c:v>3.9972420966916777E-2</c:v>
                </c:pt>
                <c:pt idx="1">
                  <c:v>4.6267215870244183E-2</c:v>
                </c:pt>
                <c:pt idx="2">
                  <c:v>3.9949317979109056E-2</c:v>
                </c:pt>
                <c:pt idx="3">
                  <c:v>6.235159750979391E-2</c:v>
                </c:pt>
                <c:pt idx="4">
                  <c:v>2.6043213207678217E-3</c:v>
                </c:pt>
                <c:pt idx="5">
                  <c:v>-4.0543155847284407E-2</c:v>
                </c:pt>
                <c:pt idx="6">
                  <c:v>-3.3993427422802647E-2</c:v>
                </c:pt>
                <c:pt idx="7">
                  <c:v>2.5356809721156948E-2</c:v>
                </c:pt>
              </c:numCache>
            </c:numRef>
          </c:val>
        </c:ser>
        <c:dLbls>
          <c:showVal val="1"/>
        </c:dLbls>
        <c:marker val="1"/>
        <c:axId val="1234474112"/>
        <c:axId val="1234475648"/>
      </c:lineChart>
      <c:catAx>
        <c:axId val="1234470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.40041375633862686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1234472320"/>
        <c:crosses val="autoZero"/>
        <c:auto val="1"/>
        <c:lblAlgn val="ctr"/>
        <c:lblOffset val="100"/>
        <c:tickLblSkip val="1"/>
        <c:tickMarkSkip val="1"/>
      </c:catAx>
      <c:valAx>
        <c:axId val="123447232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234470400"/>
        <c:crosses val="autoZero"/>
        <c:crossBetween val="between"/>
      </c:valAx>
      <c:catAx>
        <c:axId val="1234474112"/>
        <c:scaling>
          <c:orientation val="minMax"/>
        </c:scaling>
        <c:delete val="1"/>
        <c:axPos val="b"/>
        <c:tickLblPos val="none"/>
        <c:crossAx val="1234475648"/>
        <c:crosses val="autoZero"/>
        <c:auto val="1"/>
        <c:lblAlgn val="ctr"/>
        <c:lblOffset val="100"/>
      </c:catAx>
      <c:valAx>
        <c:axId val="12344756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34474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18"/>
          <c:y val="0.24207703766758884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tipología'!$D$6</c:f>
          <c:strCache>
            <c:ptCount val="1"/>
            <c:pt idx="0">
              <c:v>acum. nov. 2010 </c:v>
            </c:pt>
          </c:strCache>
        </c:strRef>
      </c:tx>
      <c:layout>
        <c:manualLayout>
          <c:xMode val="edge"/>
          <c:yMode val="edge"/>
          <c:x val="0.37834633385335442"/>
          <c:y val="0.14018466747031214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5899535766498233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tipología'!$D$8:$D$10,'EM MUNICIPIO y tipología'!$D$12:$D$14,'EM MUNICIPIO y tipología'!$D$16:$D$18,'EM MUNICIPIO y tipología'!$D$20:$D$22,'EM MUNICIPIO y tipología'!$D$24:$D$26)</c:f>
              <c:numCache>
                <c:formatCode>#,##0.00_)</c:formatCode>
                <c:ptCount val="15"/>
                <c:pt idx="0">
                  <c:v>7.4999929948410395</c:v>
                </c:pt>
                <c:pt idx="1">
                  <c:v>6.9978437618848863</c:v>
                </c:pt>
                <c:pt idx="2">
                  <c:v>8.2841499783509196</c:v>
                </c:pt>
                <c:pt idx="3">
                  <c:v>8.0009728847402357</c:v>
                </c:pt>
                <c:pt idx="4">
                  <c:v>7.6595104763103254</c:v>
                </c:pt>
                <c:pt idx="5">
                  <c:v>8.6584506648475159</c:v>
                </c:pt>
                <c:pt idx="6">
                  <c:v>8.0778835507264013</c:v>
                </c:pt>
                <c:pt idx="7">
                  <c:v>7.8518119641842796</c:v>
                </c:pt>
                <c:pt idx="8">
                  <c:v>8.2729713341776954</c:v>
                </c:pt>
                <c:pt idx="9">
                  <c:v>7.1411531362351113</c:v>
                </c:pt>
                <c:pt idx="10">
                  <c:v>6.9908620514429387</c:v>
                </c:pt>
                <c:pt idx="11">
                  <c:v>7.4790738339716745</c:v>
                </c:pt>
                <c:pt idx="12">
                  <c:v>2.0933255409487463</c:v>
                </c:pt>
                <c:pt idx="13">
                  <c:v>2.0933255409487463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235729024"/>
        <c:axId val="1235837696"/>
      </c:barChart>
      <c:catAx>
        <c:axId val="1235729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592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235837696"/>
        <c:crosses val="autoZero"/>
        <c:auto val="1"/>
        <c:lblAlgn val="ctr"/>
        <c:lblOffset val="100"/>
        <c:tickLblSkip val="1"/>
        <c:tickMarkSkip val="1"/>
      </c:catAx>
      <c:valAx>
        <c:axId val="1235837696"/>
        <c:scaling>
          <c:orientation val="minMax"/>
        </c:scaling>
        <c:delete val="1"/>
        <c:axPos val="l"/>
        <c:numFmt formatCode="#,##0.00_)" sourceLinked="1"/>
        <c:tickLblPos val="none"/>
        <c:crossAx val="1235729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catego'!$B$5:$E$5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502"/>
          <c:y val="3.949776548201766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929956329589176E-2"/>
          <c:y val="0.43627776777383104"/>
          <c:w val="0.90468819022231306"/>
          <c:h val="0.38049273986281901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catego'!$C$6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catego'!$C$8,'EM municipio y catego'!$C$10:$C$14,'EM municipio y catego'!$C$16)</c:f>
              <c:numCache>
                <c:formatCode>0.00</c:formatCode>
                <c:ptCount val="7"/>
                <c:pt idx="0">
                  <c:v>8.177749812453607</c:v>
                </c:pt>
                <c:pt idx="1">
                  <c:v>7.9218003452660302</c:v>
                </c:pt>
                <c:pt idx="2">
                  <c:v>7.3896988384624596</c:v>
                </c:pt>
                <c:pt idx="3">
                  <c:v>7.8808400866295427</c:v>
                </c:pt>
                <c:pt idx="4">
                  <c:v>8.5848209663371637</c:v>
                </c:pt>
                <c:pt idx="5">
                  <c:v>7.1836087689713324</c:v>
                </c:pt>
                <c:pt idx="6">
                  <c:v>8.6282651731842765</c:v>
                </c:pt>
              </c:numCache>
            </c:numRef>
          </c:val>
        </c:ser>
        <c:ser>
          <c:idx val="2"/>
          <c:order val="1"/>
          <c:tx>
            <c:strRef>
              <c:f>'EM municipio y catego'!$D$6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catego'!$D$8,'EM municipio y catego'!$D$10:$D$14,'EM municipio y catego'!$D$16)</c:f>
              <c:numCache>
                <c:formatCode>0.00</c:formatCode>
                <c:ptCount val="7"/>
                <c:pt idx="0">
                  <c:v>8.0009728847402357</c:v>
                </c:pt>
                <c:pt idx="1">
                  <c:v>7.6595104763103254</c:v>
                </c:pt>
                <c:pt idx="2">
                  <c:v>7.0057874138698599</c:v>
                </c:pt>
                <c:pt idx="3">
                  <c:v>7.7261171674920694</c:v>
                </c:pt>
                <c:pt idx="4">
                  <c:v>8.0304053402272686</c:v>
                </c:pt>
                <c:pt idx="5">
                  <c:v>7.1612241909503584</c:v>
                </c:pt>
                <c:pt idx="6">
                  <c:v>8.6584506648475159</c:v>
                </c:pt>
              </c:numCache>
            </c:numRef>
          </c:val>
        </c:ser>
        <c:dLbls>
          <c:showVal val="1"/>
        </c:dLbls>
        <c:gapWidth val="30"/>
        <c:overlap val="-10"/>
        <c:axId val="1235939328"/>
        <c:axId val="1235941248"/>
      </c:barChart>
      <c:lineChart>
        <c:grouping val="standard"/>
        <c:ser>
          <c:idx val="1"/>
          <c:order val="2"/>
          <c:tx>
            <c:strRef>
              <c:f>'EM municipio y catego'!$E$6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2562257108713801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772494966195752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-0.3272647208080278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33E-2"/>
                  <c:y val="-0.2249758541097123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0144644013317E-2"/>
                  <c:y val="-0.4513981698233667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0.1264812480560512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9736591501336731E-2"/>
                  <c:y val="-0.14176502365478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catego'!$E$8,'EM municipio y catego'!$E$10:$E$14,'EM municipio y catego'!$E$16)</c:f>
              <c:numCache>
                <c:formatCode>0.00</c:formatCode>
                <c:ptCount val="7"/>
                <c:pt idx="0">
                  <c:v>-0.17677692771337128</c:v>
                </c:pt>
                <c:pt idx="1">
                  <c:v>-0.26228986895570472</c:v>
                </c:pt>
                <c:pt idx="2">
                  <c:v>-0.38391142459259964</c:v>
                </c:pt>
                <c:pt idx="3">
                  <c:v>-0.15472291913747327</c:v>
                </c:pt>
                <c:pt idx="4">
                  <c:v>-0.55441562610989514</c:v>
                </c:pt>
                <c:pt idx="5">
                  <c:v>-2.2384578020973933E-2</c:v>
                </c:pt>
                <c:pt idx="6">
                  <c:v>3.0185491663239361E-2</c:v>
                </c:pt>
              </c:numCache>
            </c:numRef>
          </c:val>
        </c:ser>
        <c:dLbls>
          <c:showVal val="1"/>
        </c:dLbls>
        <c:marker val="1"/>
        <c:axId val="1235942784"/>
        <c:axId val="1235944576"/>
      </c:lineChart>
      <c:catAx>
        <c:axId val="1235939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.40059102967146859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35941248"/>
        <c:crosses val="autoZero"/>
        <c:auto val="1"/>
        <c:lblAlgn val="ctr"/>
        <c:lblOffset val="100"/>
        <c:tickLblSkip val="1"/>
        <c:tickMarkSkip val="1"/>
      </c:catAx>
      <c:valAx>
        <c:axId val="1235941248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235939328"/>
        <c:crosses val="autoZero"/>
        <c:crossBetween val="between"/>
      </c:valAx>
      <c:catAx>
        <c:axId val="1235942784"/>
        <c:scaling>
          <c:orientation val="minMax"/>
        </c:scaling>
        <c:delete val="1"/>
        <c:axPos val="b"/>
        <c:tickLblPos val="none"/>
        <c:crossAx val="1235944576"/>
        <c:crosses val="autoZero"/>
        <c:auto val="1"/>
        <c:lblAlgn val="ctr"/>
        <c:lblOffset val="100"/>
      </c:catAx>
      <c:valAx>
        <c:axId val="123594457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235942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78902633533341"/>
          <c:y val="0.24207703766758884"/>
          <c:w val="0.60214966269727765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catego'!$G$5:$J$5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49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2390956715058331E-2"/>
          <c:y val="0.47785780935387268"/>
          <c:w val="0.93724335100239209"/>
          <c:h val="0.34307070244078131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catego'!$H$6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catego'!$H$8,'EM municipio y catego'!$H$10:$H$14,'EM municipio y catego'!$H$16)</c:f>
              <c:numCache>
                <c:formatCode>0.00</c:formatCode>
                <c:ptCount val="7"/>
                <c:pt idx="0">
                  <c:v>8.1158300764948876</c:v>
                </c:pt>
                <c:pt idx="1">
                  <c:v>8.0122039089347847</c:v>
                </c:pt>
                <c:pt idx="2">
                  <c:v>8.2251606866189082</c:v>
                </c:pt>
                <c:pt idx="3">
                  <c:v>8.0679036285140118</c:v>
                </c:pt>
                <c:pt idx="4">
                  <c:v>7.8563161446017498</c:v>
                </c:pt>
                <c:pt idx="5">
                  <c:v>7.546517412935323</c:v>
                </c:pt>
                <c:pt idx="6">
                  <c:v>8.195278536182844</c:v>
                </c:pt>
              </c:numCache>
            </c:numRef>
          </c:val>
        </c:ser>
        <c:ser>
          <c:idx val="2"/>
          <c:order val="1"/>
          <c:tx>
            <c:strRef>
              <c:f>'EM municipio y catego'!$I$6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catego'!$I$8,'EM municipio y catego'!$I$10:$I$14,'EM municipio y catego'!$I$16)</c:f>
              <c:numCache>
                <c:formatCode>0.00</c:formatCode>
                <c:ptCount val="7"/>
                <c:pt idx="0">
                  <c:v>8.0778835507264013</c:v>
                </c:pt>
                <c:pt idx="1">
                  <c:v>7.8518119641842796</c:v>
                </c:pt>
                <c:pt idx="2">
                  <c:v>7.431249590888263</c:v>
                </c:pt>
                <c:pt idx="3">
                  <c:v>8.0428843874027116</c:v>
                </c:pt>
                <c:pt idx="4">
                  <c:v>7.7554063255770274</c:v>
                </c:pt>
                <c:pt idx="5">
                  <c:v>6.4704004863591456</c:v>
                </c:pt>
                <c:pt idx="6">
                  <c:v>8.2729713341776954</c:v>
                </c:pt>
              </c:numCache>
            </c:numRef>
          </c:val>
        </c:ser>
        <c:dLbls>
          <c:showVal val="1"/>
        </c:dLbls>
        <c:gapWidth val="30"/>
        <c:overlap val="-10"/>
        <c:axId val="1235971456"/>
        <c:axId val="1235981824"/>
      </c:barChart>
      <c:lineChart>
        <c:grouping val="standard"/>
        <c:ser>
          <c:idx val="1"/>
          <c:order val="2"/>
          <c:tx>
            <c:strRef>
              <c:f>'EM municipio y catego'!$J$6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160591615237284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0229971293265E-2"/>
                  <c:y val="-0.2024050943735983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3480544141961465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29244142627744E-2"/>
                  <c:y val="-0.1512596788187339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84E-2"/>
                  <c:y val="-0.1644958829210798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9671599614117155E-2"/>
                  <c:y val="-0.388435510010313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1500810319707959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catego'!$J$8,'EM municipio y catego'!$J$10:$J$14,'EM municipio y catego'!$J$16)</c:f>
              <c:numCache>
                <c:formatCode>0.00</c:formatCode>
                <c:ptCount val="7"/>
                <c:pt idx="0">
                  <c:v>-3.7946525768486339E-2</c:v>
                </c:pt>
                <c:pt idx="1">
                  <c:v>-0.16039194475050511</c:v>
                </c:pt>
                <c:pt idx="2">
                  <c:v>-0.79391109573064522</c:v>
                </c:pt>
                <c:pt idx="3">
                  <c:v>-2.5019241111300161E-2</c:v>
                </c:pt>
                <c:pt idx="4">
                  <c:v>-0.1009098190247224</c:v>
                </c:pt>
                <c:pt idx="5">
                  <c:v>-1.0761169265761774</c:v>
                </c:pt>
                <c:pt idx="6">
                  <c:v>7.7692797994851404E-2</c:v>
                </c:pt>
              </c:numCache>
            </c:numRef>
          </c:val>
        </c:ser>
        <c:dLbls>
          <c:showVal val="1"/>
        </c:dLbls>
        <c:marker val="1"/>
        <c:axId val="1235983360"/>
        <c:axId val="1235989248"/>
      </c:lineChart>
      <c:catAx>
        <c:axId val="12359714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.34585648274249936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35981824"/>
        <c:crosses val="autoZero"/>
        <c:auto val="1"/>
        <c:lblAlgn val="ctr"/>
        <c:lblOffset val="100"/>
        <c:tickLblSkip val="1"/>
        <c:tickMarkSkip val="1"/>
      </c:catAx>
      <c:valAx>
        <c:axId val="123598182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235971456"/>
        <c:crosses val="autoZero"/>
        <c:crossBetween val="between"/>
      </c:valAx>
      <c:catAx>
        <c:axId val="1235983360"/>
        <c:scaling>
          <c:orientation val="minMax"/>
        </c:scaling>
        <c:delete val="1"/>
        <c:axPos val="b"/>
        <c:tickLblPos val="none"/>
        <c:crossAx val="1235989248"/>
        <c:crosses val="autoZero"/>
        <c:auto val="1"/>
        <c:lblAlgn val="ctr"/>
        <c:lblOffset val="100"/>
      </c:catAx>
      <c:valAx>
        <c:axId val="123598924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235983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511469947544487"/>
          <c:y val="0.23791903350958488"/>
          <c:w val="0.60214966269727765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catego'!$B$19:$E$19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6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934810374887641E-2"/>
          <c:y val="0.44459377608983908"/>
          <c:w val="0.90468819022231306"/>
          <c:h val="0.37633473570481479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catego'!$C$20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catego'!$C$22,'EM municipio y catego'!$C$24:$C$27,'EM municipio y catego'!$C$29)</c:f>
              <c:numCache>
                <c:formatCode>0.00</c:formatCode>
                <c:ptCount val="6"/>
                <c:pt idx="0">
                  <c:v>7.3195249126844013</c:v>
                </c:pt>
                <c:pt idx="1">
                  <c:v>7.1100545209039261</c:v>
                </c:pt>
                <c:pt idx="2">
                  <c:v>7.2220960990001215</c:v>
                </c:pt>
                <c:pt idx="3">
                  <c:v>6.8949370563551513</c:v>
                </c:pt>
                <c:pt idx="4">
                  <c:v>3.650231719876416</c:v>
                </c:pt>
                <c:pt idx="5">
                  <c:v>7.7367419517166427</c:v>
                </c:pt>
              </c:numCache>
            </c:numRef>
          </c:val>
        </c:ser>
        <c:ser>
          <c:idx val="2"/>
          <c:order val="1"/>
          <c:tx>
            <c:strRef>
              <c:f>'EM municipio y catego'!$D$20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catego'!$D$22,'EM municipio y catego'!$D$24:$D$27,'EM municipio y catego'!$D$29)</c:f>
              <c:numCache>
                <c:formatCode>0.00</c:formatCode>
                <c:ptCount val="6"/>
                <c:pt idx="0">
                  <c:v>7.1411531362351113</c:v>
                </c:pt>
                <c:pt idx="1">
                  <c:v>6.9908620514429387</c:v>
                </c:pt>
                <c:pt idx="2">
                  <c:v>7.0535024893813771</c:v>
                </c:pt>
                <c:pt idx="3">
                  <c:v>7.1364983359421306</c:v>
                </c:pt>
                <c:pt idx="4">
                  <c:v>3.4609009774755632</c:v>
                </c:pt>
                <c:pt idx="5">
                  <c:v>7.4790738339716745</c:v>
                </c:pt>
              </c:numCache>
            </c:numRef>
          </c:val>
        </c:ser>
        <c:dLbls>
          <c:showVal val="1"/>
        </c:dLbls>
        <c:gapWidth val="30"/>
        <c:overlap val="-10"/>
        <c:axId val="1236020608"/>
        <c:axId val="1236051456"/>
      </c:barChart>
      <c:lineChart>
        <c:grouping val="standard"/>
        <c:ser>
          <c:idx val="1"/>
          <c:order val="2"/>
          <c:tx>
            <c:strRef>
              <c:f>'EM municipio y catego'!$E$20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1476252429604E-2"/>
                  <c:y val="-0.3726498272954967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43E-2"/>
                  <c:y val="-0.3229872149557191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605284266701591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403E-2"/>
                  <c:y val="-9.192004845548162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7441039204853E-2"/>
                  <c:y val="-0.2684459868711837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428E-2"/>
                  <c:y val="-0.417541539116342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catego'!$B$22,'EM municipio y catego'!$B$24:$B$27,'EM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catego'!$E$22,'EM municipio y catego'!$E$24:$E$27,'EM municipio y catego'!$E$29)</c:f>
              <c:numCache>
                <c:formatCode>0.00</c:formatCode>
                <c:ptCount val="6"/>
                <c:pt idx="0">
                  <c:v>-0.17837177644929003</c:v>
                </c:pt>
                <c:pt idx="1">
                  <c:v>-0.11919246946098738</c:v>
                </c:pt>
                <c:pt idx="2">
                  <c:v>-0.16859360961874437</c:v>
                </c:pt>
                <c:pt idx="3">
                  <c:v>0.24156127958697926</c:v>
                </c:pt>
                <c:pt idx="4">
                  <c:v>-0.18933074240085279</c:v>
                </c:pt>
                <c:pt idx="5">
                  <c:v>-0.25766811774496823</c:v>
                </c:pt>
              </c:numCache>
            </c:numRef>
          </c:val>
        </c:ser>
        <c:dLbls>
          <c:showVal val="1"/>
        </c:dLbls>
        <c:marker val="1"/>
        <c:axId val="1236052992"/>
        <c:axId val="1236058880"/>
      </c:lineChart>
      <c:catAx>
        <c:axId val="1236020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.40041375633862686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36051456"/>
        <c:crosses val="autoZero"/>
        <c:auto val="1"/>
        <c:lblAlgn val="ctr"/>
        <c:lblOffset val="100"/>
        <c:tickLblSkip val="1"/>
        <c:tickMarkSkip val="1"/>
      </c:catAx>
      <c:valAx>
        <c:axId val="1236051456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236020608"/>
        <c:crosses val="autoZero"/>
        <c:crossBetween val="between"/>
      </c:valAx>
      <c:catAx>
        <c:axId val="1236052992"/>
        <c:scaling>
          <c:orientation val="minMax"/>
        </c:scaling>
        <c:delete val="1"/>
        <c:axPos val="b"/>
        <c:tickLblPos val="none"/>
        <c:crossAx val="1236058880"/>
        <c:crosses val="autoZero"/>
        <c:auto val="1"/>
        <c:lblAlgn val="ctr"/>
        <c:lblOffset val="100"/>
      </c:catAx>
      <c:valAx>
        <c:axId val="123605888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236052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293961180234197"/>
          <c:y val="0.23791903350958482"/>
          <c:w val="0.64368332391724947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catego'!$G$19:$J$19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83838224388E-2"/>
          <c:y val="0.41939070505999665"/>
          <c:w val="0.90468819022231306"/>
          <c:h val="0.40153780673465728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catego'!$H$20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catego'!$G$24:$G$28)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catego'!$H$22,'EM municipio y catego'!$H$24:$H$28)</c:f>
              <c:numCache>
                <c:formatCode>0.00</c:formatCode>
                <c:ptCount val="6"/>
                <c:pt idx="0">
                  <c:v>2.3227543935393915</c:v>
                </c:pt>
                <c:pt idx="1">
                  <c:v>2.3227543935393915</c:v>
                </c:pt>
                <c:pt idx="2">
                  <c:v>2.2073551594467697</c:v>
                </c:pt>
                <c:pt idx="3">
                  <c:v>2.1719235128874872</c:v>
                </c:pt>
                <c:pt idx="4">
                  <c:v>2.4006939404934688</c:v>
                </c:pt>
                <c:pt idx="5">
                  <c:v>3.1734800838574424</c:v>
                </c:pt>
              </c:numCache>
            </c:numRef>
          </c:val>
        </c:ser>
        <c:ser>
          <c:idx val="2"/>
          <c:order val="1"/>
          <c:tx>
            <c:strRef>
              <c:f>'EM municipio y catego'!$I$20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catego'!$G$24:$G$28)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catego'!$I$22,'EM municipio y catego'!$I$24:$I$28)</c:f>
              <c:numCache>
                <c:formatCode>0.00</c:formatCode>
                <c:ptCount val="6"/>
                <c:pt idx="0">
                  <c:v>2.0933255409487463</c:v>
                </c:pt>
                <c:pt idx="1">
                  <c:v>2.0933255409487463</c:v>
                </c:pt>
                <c:pt idx="2">
                  <c:v>1.8347267712463369</c:v>
                </c:pt>
                <c:pt idx="3">
                  <c:v>2.1397734558666381</c:v>
                </c:pt>
                <c:pt idx="4">
                  <c:v>2.0514326277749095</c:v>
                </c:pt>
                <c:pt idx="5">
                  <c:v>3.8036223616657159</c:v>
                </c:pt>
              </c:numCache>
            </c:numRef>
          </c:val>
        </c:ser>
        <c:dLbls>
          <c:showVal val="1"/>
        </c:dLbls>
        <c:gapWidth val="30"/>
        <c:overlap val="-10"/>
        <c:axId val="1238452096"/>
        <c:axId val="1238454272"/>
      </c:barChart>
      <c:lineChart>
        <c:grouping val="standard"/>
        <c:ser>
          <c:idx val="1"/>
          <c:order val="2"/>
          <c:tx>
            <c:strRef>
              <c:f>'EM municipio y catego'!$J$20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04E-2"/>
                  <c:y val="-0.28117406322130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0057579019448E-2"/>
                  <c:y val="-0.277249824021477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244477068724516E-2"/>
                  <c:y val="-0.3023163684581009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539862265468888E-2"/>
                  <c:y val="-0.2041864881234961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8661380889695861E-2"/>
                  <c:y val="-0.3100260284512253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9671599614117155E-2"/>
                  <c:y val="-0.1805353021101054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363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catego'!$J$22,'EM municipio y catego'!$J$24:$J$28)</c:f>
              <c:numCache>
                <c:formatCode>0.00</c:formatCode>
                <c:ptCount val="6"/>
                <c:pt idx="0">
                  <c:v>-0.22942885259064516</c:v>
                </c:pt>
                <c:pt idx="1">
                  <c:v>-0.22942885259064516</c:v>
                </c:pt>
                <c:pt idx="2">
                  <c:v>-0.37262838820043287</c:v>
                </c:pt>
                <c:pt idx="3">
                  <c:v>-3.2150057020849054E-2</c:v>
                </c:pt>
                <c:pt idx="4">
                  <c:v>-0.34926131271855931</c:v>
                </c:pt>
                <c:pt idx="5">
                  <c:v>0.63014227780827348</c:v>
                </c:pt>
              </c:numCache>
            </c:numRef>
          </c:val>
        </c:ser>
        <c:dLbls>
          <c:showVal val="1"/>
        </c:dLbls>
        <c:marker val="1"/>
        <c:axId val="1238455808"/>
        <c:axId val="1238457344"/>
      </c:lineChart>
      <c:catAx>
        <c:axId val="1238452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.40059102967146859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38454272"/>
        <c:crosses val="autoZero"/>
        <c:auto val="1"/>
        <c:lblAlgn val="ctr"/>
        <c:lblOffset val="100"/>
        <c:tickLblSkip val="1"/>
        <c:tickMarkSkip val="1"/>
      </c:catAx>
      <c:valAx>
        <c:axId val="1238454272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238452096"/>
        <c:crosses val="autoZero"/>
        <c:crossBetween val="between"/>
      </c:valAx>
      <c:catAx>
        <c:axId val="1238455808"/>
        <c:scaling>
          <c:orientation val="minMax"/>
        </c:scaling>
        <c:delete val="1"/>
        <c:axPos val="b"/>
        <c:tickLblPos val="none"/>
        <c:crossAx val="1238457344"/>
        <c:crosses val="autoZero"/>
        <c:auto val="1"/>
        <c:lblAlgn val="ctr"/>
        <c:lblOffset val="100"/>
      </c:catAx>
      <c:valAx>
        <c:axId val="123845734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238455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665273507238075"/>
          <c:y val="0.25039304598359713"/>
          <c:w val="0.60652842645159522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catego'!$B$34</c:f>
          <c:strCache>
            <c:ptCount val="1"/>
            <c:pt idx="0">
              <c:v>ESTANCIA MEDIA DE LOS TURISTAS ALOJADOS EN TENERIFE SEGÚN TIPOLOGÍA Y CATEGORÍA DE ESTABLECIMIENTO</c:v>
            </c:pt>
          </c:strCache>
        </c:strRef>
      </c:tx>
      <c:layout>
        <c:manualLayout>
          <c:xMode val="edge"/>
          <c:yMode val="edge"/>
          <c:x val="0.16218562728262487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0154210126675211E-2"/>
          <c:y val="0.47344475911405076"/>
          <c:w val="0.90468819022231306"/>
          <c:h val="0.40128276065284163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catego'!$C$36</c:f>
              <c:strCache>
                <c:ptCount val="1"/>
                <c:pt idx="0">
                  <c:v>acum. nov.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catego'!$B$40:$B$45)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('EM municipio y catego'!$C$38,'EM municipio y catego'!$C$40:$C$45,'EM municipio y catego'!$C$47)</c:f>
              <c:numCache>
                <c:formatCode>0.00</c:formatCode>
                <c:ptCount val="8"/>
                <c:pt idx="0">
                  <c:v>7.6502432829974589</c:v>
                </c:pt>
                <c:pt idx="1">
                  <c:v>7.1916345625517568</c:v>
                </c:pt>
                <c:pt idx="2">
                  <c:v>6.9414574817943357</c:v>
                </c:pt>
                <c:pt idx="3">
                  <c:v>7.5244337657273048</c:v>
                </c:pt>
                <c:pt idx="4">
                  <c:v>7.0792326632611813</c:v>
                </c:pt>
                <c:pt idx="5">
                  <c:v>3.6015247430399566</c:v>
                </c:pt>
                <c:pt idx="6">
                  <c:v>5.4315564775562972</c:v>
                </c:pt>
                <c:pt idx="7">
                  <c:v>8.3115442849105303</c:v>
                </c:pt>
              </c:numCache>
            </c:numRef>
          </c:val>
        </c:ser>
        <c:ser>
          <c:idx val="2"/>
          <c:order val="1"/>
          <c:tx>
            <c:strRef>
              <c:f>'EM municipio y catego'!$D$36</c:f>
              <c:strCache>
                <c:ptCount val="1"/>
                <c:pt idx="0">
                  <c:v>acum. nov.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catego'!$B$40:$B$45)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('EM municipio y catego'!$D$38,'EM municipio y catego'!$D$40:$D$45,'EM municipio y catego'!$D$47)</c:f>
              <c:numCache>
                <c:formatCode>0.00</c:formatCode>
                <c:ptCount val="8"/>
                <c:pt idx="0">
                  <c:v>7.4999929948410395</c:v>
                </c:pt>
                <c:pt idx="1">
                  <c:v>6.9978437618848863</c:v>
                </c:pt>
                <c:pt idx="2">
                  <c:v>6.5997741016486664</c:v>
                </c:pt>
                <c:pt idx="3">
                  <c:v>7.3809432233396306</c:v>
                </c:pt>
                <c:pt idx="4">
                  <c:v>6.7935641676664531</c:v>
                </c:pt>
                <c:pt idx="5">
                  <c:v>3.2425571346988913</c:v>
                </c:pt>
                <c:pt idx="6">
                  <c:v>5.576958893175469</c:v>
                </c:pt>
                <c:pt idx="7">
                  <c:v>8.2841499783509196</c:v>
                </c:pt>
              </c:numCache>
            </c:numRef>
          </c:val>
        </c:ser>
        <c:dLbls>
          <c:showVal val="1"/>
        </c:dLbls>
        <c:gapWidth val="30"/>
        <c:overlap val="-10"/>
        <c:axId val="1238517632"/>
        <c:axId val="1238523904"/>
      </c:barChart>
      <c:lineChart>
        <c:grouping val="standard"/>
        <c:ser>
          <c:idx val="1"/>
          <c:order val="2"/>
          <c:tx>
            <c:strRef>
              <c:f>'EM municipio y catego'!$E$36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7844621348539E-2"/>
                  <c:y val="-0.2978575808865013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43E-2"/>
                  <c:y val="-0.293941668506389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937276064790968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403E-2"/>
                  <c:y val="-0.2791077750795171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35625223664297E-2"/>
                  <c:y val="-0.3308728465016642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1868233751138732E-2"/>
                  <c:y val="-0.2595373811121842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8962097720912E-2"/>
                  <c:y val="-5.8604940494704265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7308368047066311E-2"/>
                  <c:y val="-0.2445379841538499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catego'!$B$22,'EM municipio y catego'!$B$24:$B$27,'EM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catego'!$E$38,'EM municipio y catego'!$E$40:$E$45,'EM municipio y catego'!$E$47)</c:f>
              <c:numCache>
                <c:formatCode>0.00</c:formatCode>
                <c:ptCount val="8"/>
                <c:pt idx="0">
                  <c:v>-0.15025028815641939</c:v>
                </c:pt>
                <c:pt idx="1">
                  <c:v>-0.19379080066687049</c:v>
                </c:pt>
                <c:pt idx="2">
                  <c:v>-0.34168338014566935</c:v>
                </c:pt>
                <c:pt idx="3">
                  <c:v>-0.14349054238767422</c:v>
                </c:pt>
                <c:pt idx="4">
                  <c:v>-0.28566849559472818</c:v>
                </c:pt>
                <c:pt idx="5">
                  <c:v>-0.35896760834106534</c:v>
                </c:pt>
                <c:pt idx="6">
                  <c:v>0.14540241561917178</c:v>
                </c:pt>
                <c:pt idx="7">
                  <c:v>-2.7394306559610726E-2</c:v>
                </c:pt>
              </c:numCache>
            </c:numRef>
          </c:val>
        </c:ser>
        <c:dLbls>
          <c:showVal val="1"/>
        </c:dLbls>
        <c:marker val="1"/>
        <c:axId val="1238525440"/>
        <c:axId val="1238526976"/>
      </c:lineChart>
      <c:catAx>
        <c:axId val="12385176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.40041375633862686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38523904"/>
        <c:crosses val="autoZero"/>
        <c:auto val="1"/>
        <c:lblAlgn val="ctr"/>
        <c:lblOffset val="100"/>
        <c:tickLblSkip val="1"/>
        <c:tickMarkSkip val="1"/>
      </c:catAx>
      <c:valAx>
        <c:axId val="123852390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238517632"/>
        <c:crosses val="autoZero"/>
        <c:crossBetween val="between"/>
      </c:valAx>
      <c:catAx>
        <c:axId val="1238525440"/>
        <c:scaling>
          <c:orientation val="minMax"/>
        </c:scaling>
        <c:delete val="1"/>
        <c:axPos val="b"/>
        <c:tickLblPos val="none"/>
        <c:crossAx val="1238526976"/>
        <c:crosses val="autoZero"/>
        <c:auto val="1"/>
        <c:lblAlgn val="ctr"/>
        <c:lblOffset val="100"/>
      </c:catAx>
      <c:valAx>
        <c:axId val="123852697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238525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512779598680129"/>
          <c:y val="0.22960302519357637"/>
          <c:w val="0.59335508767468204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9288211894511138"/>
          <c:y val="0.14990356254328144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'!$E$6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238946560"/>
        <c:axId val="1238948480"/>
      </c:barChart>
      <c:catAx>
        <c:axId val="1238946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238948480"/>
        <c:crosses val="autoZero"/>
        <c:auto val="1"/>
        <c:lblAlgn val="ctr"/>
        <c:lblOffset val="100"/>
        <c:tickLblSkip val="1"/>
        <c:tickMarkSkip val="1"/>
      </c:catAx>
      <c:valAx>
        <c:axId val="1238948480"/>
        <c:scaling>
          <c:orientation val="minMax"/>
        </c:scaling>
        <c:delete val="1"/>
        <c:axPos val="l"/>
        <c:numFmt formatCode="#,##0_)" sourceLinked="1"/>
        <c:tickLblPos val="none"/>
        <c:crossAx val="1238946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327712934012144"/>
          <c:y val="0.13687424658236949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'!$L$6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239068032"/>
        <c:axId val="1239070208"/>
      </c:barChart>
      <c:catAx>
        <c:axId val="1239068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2083973122705942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239070208"/>
        <c:crosses val="autoZero"/>
        <c:auto val="1"/>
        <c:lblAlgn val="ctr"/>
        <c:lblOffset val="100"/>
        <c:tickLblSkip val="1"/>
        <c:tickMarkSkip val="1"/>
      </c:catAx>
      <c:valAx>
        <c:axId val="1239070208"/>
        <c:scaling>
          <c:orientation val="minMax"/>
        </c:scaling>
        <c:delete val="1"/>
        <c:axPos val="l"/>
        <c:numFmt formatCode="#,##0_)" sourceLinked="1"/>
        <c:tickLblPos val="none"/>
        <c:crossAx val="123906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categ'!$C$6:$H$6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0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8489132556777496E-2"/>
          <c:y val="0.37142459233412189"/>
          <c:w val="0.90468819022231306"/>
          <c:h val="0.44911763580572839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categ'!$D$7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categ'!$D$8:$D$14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categ'!$F$8:$F$14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1239339776"/>
        <c:axId val="1239342464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66310926010332E-2"/>
                  <c:y val="0.2020388267793057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02030324721846E-2"/>
                  <c:y val="6.159179082206563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76540639031713E-2"/>
                  <c:y val="0.2169071723177460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824E-2"/>
                  <c:y val="-9.04551259450782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239360256"/>
        <c:axId val="1239361792"/>
      </c:lineChart>
      <c:catAx>
        <c:axId val="1239339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>
                  <a:defRPr sz="800"/>
                </a:pPr>
                <a:r>
                  <a:rPr lang="es-ES" sz="80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8176937593544608E-3"/>
              <c:y val="0.9257531584062195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239342464"/>
        <c:crosses val="autoZero"/>
        <c:auto val="1"/>
        <c:lblAlgn val="ctr"/>
        <c:lblOffset val="100"/>
        <c:tickLblSkip val="1"/>
        <c:tickMarkSkip val="1"/>
      </c:catAx>
      <c:valAx>
        <c:axId val="12393424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39339776"/>
        <c:crosses val="autoZero"/>
        <c:crossBetween val="between"/>
      </c:valAx>
      <c:catAx>
        <c:axId val="1239360256"/>
        <c:scaling>
          <c:orientation val="minMax"/>
        </c:scaling>
        <c:delete val="1"/>
        <c:axPos val="b"/>
        <c:tickLblPos val="none"/>
        <c:crossAx val="1239361792"/>
        <c:crosses val="autoZero"/>
        <c:auto val="1"/>
        <c:lblAlgn val="ctr"/>
        <c:lblOffset val="100"/>
      </c:catAx>
      <c:valAx>
        <c:axId val="12393617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39360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918738205245025"/>
          <c:y val="0.17502506064292991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673"/>
          <c:y val="0.31398161802212887"/>
          <c:w val="0.84763751506150764"/>
          <c:h val="0.4066093505096315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16982</c:v>
                </c:pt>
                <c:pt idx="1">
                  <c:v>19355</c:v>
                </c:pt>
                <c:pt idx="2">
                  <c:v>16551</c:v>
                </c:pt>
                <c:pt idx="3">
                  <c:v>17593</c:v>
                </c:pt>
                <c:pt idx="4">
                  <c:v>17437</c:v>
                </c:pt>
                <c:pt idx="5">
                  <c:v>15440</c:v>
                </c:pt>
                <c:pt idx="6">
                  <c:v>16337</c:v>
                </c:pt>
                <c:pt idx="7">
                  <c:v>12308</c:v>
                </c:pt>
                <c:pt idx="8">
                  <c:v>15134</c:v>
                </c:pt>
                <c:pt idx="9">
                  <c:v>18706</c:v>
                </c:pt>
                <c:pt idx="10">
                  <c:v>17843</c:v>
                </c:pt>
                <c:pt idx="11">
                  <c:v>16132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merc'!$E$19)</c:f>
              <c:numCache>
                <c:formatCode>#,##0</c:formatCode>
                <c:ptCount val="11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</c:numCache>
            </c:numRef>
          </c:val>
        </c:ser>
        <c:marker val="1"/>
        <c:axId val="1187414400"/>
        <c:axId val="1187924608"/>
      </c:lineChart>
      <c:catAx>
        <c:axId val="1187414400"/>
        <c:scaling>
          <c:orientation val="minMax"/>
        </c:scaling>
        <c:axPos val="b"/>
        <c:numFmt formatCode="General" sourceLinked="1"/>
        <c:tickLblPos val="nextTo"/>
        <c:crossAx val="1187924608"/>
        <c:crosses val="autoZero"/>
        <c:auto val="1"/>
        <c:lblAlgn val="ctr"/>
        <c:lblOffset val="100"/>
      </c:catAx>
      <c:valAx>
        <c:axId val="1187924608"/>
        <c:scaling>
          <c:orientation val="minMax"/>
        </c:scaling>
        <c:axPos val="l"/>
        <c:numFmt formatCode="#,##0" sourceLinked="1"/>
        <c:tickLblPos val="nextTo"/>
        <c:crossAx val="1187414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01"/>
          <c:y val="0.2544169611307424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categ'!$K$6:$P$6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626"/>
          <c:y val="7.649479662427660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4112143113973241E-2"/>
          <c:y val="0.36101751127016285"/>
          <c:w val="0.95709311861928015"/>
          <c:h val="0.44077023979191959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categ'!$L$7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categ'!$K$8:$K$14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categ'!$L$8:$L$14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categ'!$N$7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categ'!$K$8:$K$14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categ'!$N$8:$N$14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1239409408"/>
        <c:axId val="1239412096"/>
      </c:barChart>
      <c:lineChart>
        <c:grouping val="standard"/>
        <c:ser>
          <c:idx val="1"/>
          <c:order val="2"/>
          <c:tx>
            <c:strRef>
              <c:f>'Oferta Alojat Estim tipol categ'!$P$7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04454145450562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1090759361813107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0.1374023750708889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6.085296097976452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1842860086131745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46E-2"/>
                  <c:y val="0.1743999436833234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14479058511952E-2"/>
                  <c:y val="-0.1623668054456041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categ'!$P$8:$P$14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1239413504"/>
        <c:axId val="1239415040"/>
      </c:lineChart>
      <c:catAx>
        <c:axId val="1239409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>
                  <a:defRPr sz="800"/>
                </a:pPr>
                <a:r>
                  <a:rPr lang="es-ES" sz="80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239412096"/>
        <c:crosses val="autoZero"/>
        <c:auto val="1"/>
        <c:lblAlgn val="ctr"/>
        <c:lblOffset val="100"/>
        <c:tickLblSkip val="1"/>
        <c:tickMarkSkip val="1"/>
      </c:catAx>
      <c:valAx>
        <c:axId val="12394120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39409408"/>
        <c:crosses val="autoZero"/>
        <c:crossBetween val="between"/>
      </c:valAx>
      <c:catAx>
        <c:axId val="1239413504"/>
        <c:scaling>
          <c:orientation val="minMax"/>
        </c:scaling>
        <c:delete val="1"/>
        <c:axPos val="b"/>
        <c:tickLblPos val="none"/>
        <c:crossAx val="1239415040"/>
        <c:crosses val="autoZero"/>
        <c:auto val="1"/>
        <c:lblAlgn val="ctr"/>
        <c:lblOffset val="100"/>
      </c:catAx>
      <c:valAx>
        <c:axId val="12394150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39413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52"/>
          <c:y val="0.15489210167709108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categ'!$C$19:$H$19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4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6753595366694866E-2"/>
          <c:y val="0.44528270700856282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categ'!$D$20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categ'!$D$21:$D$27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categ'!$F$21:$F$27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1239520000"/>
        <c:axId val="1239521920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4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92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425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958E-2"/>
                  <c:y val="0.1780345516511933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457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239700608"/>
        <c:axId val="1239522688"/>
      </c:lineChart>
      <c:catAx>
        <c:axId val="1239520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>
                  <a:defRPr sz="800"/>
                </a:pPr>
                <a:r>
                  <a:rPr lang="es-ES" sz="80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239521920"/>
        <c:crosses val="autoZero"/>
        <c:auto val="1"/>
        <c:lblAlgn val="ctr"/>
        <c:lblOffset val="100"/>
        <c:tickLblSkip val="1"/>
        <c:tickMarkSkip val="1"/>
      </c:catAx>
      <c:valAx>
        <c:axId val="12395219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39520000"/>
        <c:crosses val="autoZero"/>
        <c:crossBetween val="between"/>
      </c:valAx>
      <c:catAx>
        <c:axId val="1239700608"/>
        <c:scaling>
          <c:orientation val="minMax"/>
        </c:scaling>
        <c:delete val="1"/>
        <c:axPos val="b"/>
        <c:tickLblPos val="none"/>
        <c:crossAx val="1239522688"/>
        <c:crosses val="autoZero"/>
        <c:auto val="1"/>
        <c:lblAlgn val="ctr"/>
        <c:lblOffset val="100"/>
      </c:catAx>
      <c:valAx>
        <c:axId val="12395226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39700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81"/>
          <c:y val="0.1361523093195436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categ'!$K$19:$P$19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68"/>
          <c:y val="7.64947966242768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604788242E-2"/>
          <c:y val="0.45350308846603454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categ'!$L$20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categ'!$K$21:$K$27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categ'!$L$21:$L$27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categ'!$N$20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categ'!$K$21:$K$27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categ'!$N$21:$N$27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1240810240"/>
        <c:axId val="1240812928"/>
      </c:barChart>
      <c:lineChart>
        <c:grouping val="standard"/>
        <c:ser>
          <c:idx val="1"/>
          <c:order val="2"/>
          <c:tx>
            <c:strRef>
              <c:f>'Oferta Alojat Estim tipol categ'!$P$20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17879550587207E-2"/>
                  <c:y val="-0.350015429434384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76568642105989E-2"/>
                  <c:y val="-2.013654973572735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446E-2"/>
                  <c:y val="0.102720283622436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678886406515756E-2"/>
                  <c:y val="7.54494789948808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93789668033E-2"/>
                  <c:y val="7.004932867547469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46E-2"/>
                  <c:y val="-0.1030567879042945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663E-2"/>
                  <c:y val="-0.297241605522918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categ'!$P$21:$P$27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1240863488"/>
        <c:axId val="1240865024"/>
      </c:lineChart>
      <c:catAx>
        <c:axId val="12408102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>
                  <a:defRPr sz="800"/>
                </a:pPr>
                <a:r>
                  <a:rPr lang="es-ES" sz="80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240812928"/>
        <c:crosses val="autoZero"/>
        <c:auto val="1"/>
        <c:lblAlgn val="ctr"/>
        <c:lblOffset val="100"/>
        <c:tickLblSkip val="1"/>
        <c:tickMarkSkip val="1"/>
      </c:catAx>
      <c:valAx>
        <c:axId val="12408129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40810240"/>
        <c:crosses val="autoZero"/>
        <c:crossBetween val="between"/>
      </c:valAx>
      <c:catAx>
        <c:axId val="1240863488"/>
        <c:scaling>
          <c:orientation val="minMax"/>
        </c:scaling>
        <c:delete val="1"/>
        <c:axPos val="b"/>
        <c:tickLblPos val="none"/>
        <c:crossAx val="1240865024"/>
        <c:crosses val="autoZero"/>
        <c:auto val="1"/>
        <c:lblAlgn val="ctr"/>
        <c:lblOffset val="100"/>
      </c:catAx>
      <c:valAx>
        <c:axId val="12408650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40863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63"/>
          <c:y val="0.15489210167709119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categ'!$C$31:$H$31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8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43750816862177982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categ'!$D$32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categ'!$D$33:$D$38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categ'!$F$33:$F$38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1240912256"/>
        <c:axId val="1240914944"/>
      </c:barChart>
      <c:lineChart>
        <c:grouping val="standard"/>
        <c:ser>
          <c:idx val="1"/>
          <c:order val="2"/>
          <c:tx>
            <c:strRef>
              <c:f>'Oferta Alojat Estim tipol categ'!$H$32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799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256E-2"/>
                  <c:y val="-8.9677463786415099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52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36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908E-2"/>
                  <c:y val="-9.04551259450783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categ'!$H$33:$H$38</c:f>
              <c:numCache>
                <c:formatCode>0.0%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1240924544"/>
        <c:axId val="1240926080"/>
      </c:lineChart>
      <c:catAx>
        <c:axId val="12409122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>
                  <a:defRPr sz="800"/>
                </a:pPr>
                <a:r>
                  <a:rPr lang="es-ES" sz="80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240914944"/>
        <c:crosses val="autoZero"/>
        <c:auto val="1"/>
        <c:lblAlgn val="ctr"/>
        <c:lblOffset val="100"/>
        <c:tickLblSkip val="1"/>
        <c:tickMarkSkip val="1"/>
      </c:catAx>
      <c:valAx>
        <c:axId val="12409149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40912256"/>
        <c:crosses val="autoZero"/>
        <c:crossBetween val="between"/>
      </c:valAx>
      <c:catAx>
        <c:axId val="1240924544"/>
        <c:scaling>
          <c:orientation val="minMax"/>
        </c:scaling>
        <c:delete val="1"/>
        <c:axPos val="b"/>
        <c:tickLblPos val="none"/>
        <c:crossAx val="1240926080"/>
        <c:crosses val="autoZero"/>
        <c:auto val="1"/>
        <c:lblAlgn val="ctr"/>
        <c:lblOffset val="100"/>
      </c:catAx>
      <c:valAx>
        <c:axId val="12409260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40924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67"/>
          <c:y val="0.13226509951562249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categ'!$K$31:$P$31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676"/>
          <c:y val="7.649479662427689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604788242E-2"/>
          <c:y val="0.457356654182529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categ'!$L$32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categ'!$K$33:$K$38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categ'!$L$33:$L$38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categ'!$N$32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categ'!$K$33:$K$38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categ'!$N$33:$N$38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1241149440"/>
        <c:axId val="1241152128"/>
      </c:barChart>
      <c:lineChart>
        <c:grouping val="standard"/>
        <c:ser>
          <c:idx val="1"/>
          <c:order val="2"/>
          <c:tx>
            <c:strRef>
              <c:f>'Oferta Alojat Estim tipol categ'!$P$32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893542667923690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1456693355390703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64121717981832E-2"/>
                  <c:y val="-8.610443648580312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3.245036106697048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0.224191653904890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57E-2"/>
                  <c:y val="-0.3342707308939770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552E-2"/>
                  <c:y val="-0.1662203711620995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categ'!$P$33:$P$38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1241165824"/>
        <c:axId val="1241167360"/>
      </c:lineChart>
      <c:catAx>
        <c:axId val="12411494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>
                  <a:defRPr sz="800"/>
                </a:pPr>
                <a:r>
                  <a:rPr lang="es-ES" sz="80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241152128"/>
        <c:crosses val="autoZero"/>
        <c:auto val="1"/>
        <c:lblAlgn val="ctr"/>
        <c:lblOffset val="100"/>
        <c:tickLblSkip val="1"/>
        <c:tickMarkSkip val="1"/>
      </c:catAx>
      <c:valAx>
        <c:axId val="12411521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41149440"/>
        <c:crosses val="autoZero"/>
        <c:crossBetween val="between"/>
      </c:valAx>
      <c:catAx>
        <c:axId val="1241165824"/>
        <c:scaling>
          <c:orientation val="minMax"/>
        </c:scaling>
        <c:delete val="1"/>
        <c:axPos val="b"/>
        <c:tickLblPos val="none"/>
        <c:crossAx val="1241167360"/>
        <c:crosses val="autoZero"/>
        <c:auto val="1"/>
        <c:lblAlgn val="ctr"/>
        <c:lblOffset val="100"/>
      </c:catAx>
      <c:valAx>
        <c:axId val="12411673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41165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13"/>
          <c:y val="0.13562427309461628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categ'!$K$42:$P$42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76"/>
          <c:y val="7.649479662427689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48040067373679712"/>
          <c:w val="0.87185077750350937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categ'!$L$43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categ'!$K$44:$K$49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categ'!$L$44:$L$49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categ'!$N$43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categ'!$K$44:$K$49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categ'!$N$44:$N$49</c:f>
              <c:numCache>
                <c:formatCode>#,##0_)</c:formatCode>
                <c:ptCount val="6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1241193856"/>
        <c:axId val="1241213184"/>
      </c:barChart>
      <c:lineChart>
        <c:grouping val="standard"/>
        <c:ser>
          <c:idx val="1"/>
          <c:order val="2"/>
          <c:tx>
            <c:strRef>
              <c:f>'Oferta Alojat Estim tipol categ'!$P$43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47989697932031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24749692700891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55661328011568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889998101184E-2"/>
                  <c:y val="0.148667227608279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555390812166E-2"/>
                  <c:y val="0.1394135115723797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46E-2"/>
                  <c:y val="0.1898142065493025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14479058511952E-2"/>
                  <c:y val="0.2692325548018007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categ'!$P$44:$P$49</c:f>
              <c:numCache>
                <c:formatCode>0.0%</c:formatCode>
                <c:ptCount val="6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marker val="1"/>
        <c:axId val="1241214336"/>
        <c:axId val="1241216128"/>
      </c:lineChart>
      <c:catAx>
        <c:axId val="12411938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>
                  <a:defRPr sz="800"/>
                </a:pPr>
                <a:r>
                  <a:rPr lang="es-ES" sz="80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241213184"/>
        <c:crosses val="autoZero"/>
        <c:auto val="1"/>
        <c:lblAlgn val="ctr"/>
        <c:lblOffset val="100"/>
        <c:tickLblSkip val="1"/>
        <c:tickMarkSkip val="1"/>
      </c:catAx>
      <c:valAx>
        <c:axId val="12412131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41193856"/>
        <c:crosses val="autoZero"/>
        <c:crossBetween val="between"/>
      </c:valAx>
      <c:catAx>
        <c:axId val="1241214336"/>
        <c:scaling>
          <c:orientation val="minMax"/>
        </c:scaling>
        <c:delete val="1"/>
        <c:axPos val="b"/>
        <c:tickLblPos val="none"/>
        <c:crossAx val="1241216128"/>
        <c:crosses val="autoZero"/>
        <c:auto val="1"/>
        <c:lblAlgn val="ctr"/>
        <c:lblOffset val="100"/>
      </c:catAx>
      <c:valAx>
        <c:axId val="12412161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41214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3177070737812188"/>
          <c:w val="0.60468794204462761"/>
          <c:h val="6.507337401525466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1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5168687587520945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categ'!$D$43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categ'!$D$44:$D$49</c:f>
              <c:numCache>
                <c:formatCode>#,##0_)</c:formatCode>
                <c:ptCount val="6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categ'!$F$44:$F$49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1241242624"/>
        <c:axId val="1241266048"/>
      </c:barChart>
      <c:lineChart>
        <c:grouping val="standard"/>
        <c:ser>
          <c:idx val="1"/>
          <c:order val="2"/>
          <c:tx>
            <c:strRef>
              <c:f>'Oferta Alojat Estim tipol categ'!$H$43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3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256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3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08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416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categ'!$H$44:$H$49</c:f>
              <c:numCache>
                <c:formatCode>0.0%</c:formatCode>
                <c:ptCount val="6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</c:numCache>
            </c:numRef>
          </c:val>
        </c:ser>
        <c:dLbls>
          <c:showVal val="1"/>
        </c:dLbls>
        <c:marker val="1"/>
        <c:axId val="1241267200"/>
        <c:axId val="1241346816"/>
      </c:lineChart>
      <c:catAx>
        <c:axId val="12412426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>
                  <a:defRPr sz="800"/>
                </a:pPr>
                <a:r>
                  <a:rPr lang="es-ES" sz="80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241266048"/>
        <c:crosses val="autoZero"/>
        <c:auto val="1"/>
        <c:lblAlgn val="ctr"/>
        <c:lblOffset val="100"/>
        <c:tickLblSkip val="1"/>
        <c:tickMarkSkip val="1"/>
      </c:catAx>
      <c:valAx>
        <c:axId val="12412660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41242624"/>
        <c:crosses val="autoZero"/>
        <c:crossBetween val="between"/>
      </c:valAx>
      <c:catAx>
        <c:axId val="1241267200"/>
        <c:scaling>
          <c:orientation val="minMax"/>
        </c:scaling>
        <c:delete val="1"/>
        <c:axPos val="b"/>
        <c:tickLblPos val="none"/>
        <c:crossAx val="1241346816"/>
        <c:crosses val="autoZero"/>
        <c:auto val="1"/>
        <c:lblAlgn val="ctr"/>
        <c:lblOffset val="100"/>
      </c:catAx>
      <c:valAx>
        <c:axId val="12413468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41267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06"/>
          <c:y val="0.1361523093195436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categ'!$C$54:$H$54</c:f>
          <c:strCache>
            <c:ptCount val="1"/>
            <c:pt idx="0">
              <c:v>PLAZAS ALOJATIVAS ESTIMADAS EN TENERIFE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3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50520695117191838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categ'!$D$55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categ'!$D$56:$D$63</c:f>
              <c:numCache>
                <c:formatCode>#,##0_)</c:formatCode>
                <c:ptCount val="8"/>
                <c:pt idx="0">
                  <c:v>185142</c:v>
                </c:pt>
                <c:pt idx="1">
                  <c:v>88057</c:v>
                </c:pt>
                <c:pt idx="2">
                  <c:v>11652</c:v>
                </c:pt>
                <c:pt idx="3">
                  <c:v>52199</c:v>
                </c:pt>
                <c:pt idx="4">
                  <c:v>20890</c:v>
                </c:pt>
                <c:pt idx="5">
                  <c:v>2234</c:v>
                </c:pt>
                <c:pt idx="6">
                  <c:v>1082</c:v>
                </c:pt>
                <c:pt idx="7">
                  <c:v>97085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categ'!$F$55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categ'!$F$56:$F$63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dLbls>
          <c:showVal val="1"/>
        </c:dLbls>
        <c:gapWidth val="30"/>
        <c:overlap val="-10"/>
        <c:axId val="1241546112"/>
        <c:axId val="1241553152"/>
      </c:barChart>
      <c:lineChart>
        <c:grouping val="standard"/>
        <c:ser>
          <c:idx val="1"/>
          <c:order val="2"/>
          <c:tx>
            <c:strRef>
              <c:f>'Oferta Alojat Estim tipol categ'!$H$55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353584475409962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298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34261729680482E-2"/>
                  <c:y val="-8.379054658983991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-0.1492037985047789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5050432745486E-2"/>
                  <c:y val="3.809278942173044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174E-2"/>
                  <c:y val="-0.139870373346188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695125919184E-2"/>
                  <c:y val="-0.2459371150034819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categ'!$H$56:$H$63</c:f>
              <c:numCache>
                <c:formatCode>0.0%</c:formatCode>
                <c:ptCount val="8"/>
                <c:pt idx="0">
                  <c:v>-3.4811117952706569E-2</c:v>
                </c:pt>
                <c:pt idx="1">
                  <c:v>-1.7216121375926957E-2</c:v>
                </c:pt>
                <c:pt idx="2">
                  <c:v>2.0597322348094747E-3</c:v>
                </c:pt>
                <c:pt idx="3">
                  <c:v>-2.5479415314469626E-3</c:v>
                </c:pt>
                <c:pt idx="4">
                  <c:v>-6.1033987553853516E-2</c:v>
                </c:pt>
                <c:pt idx="5">
                  <c:v>-2.1933751119068933E-2</c:v>
                </c:pt>
                <c:pt idx="6">
                  <c:v>-7.6709796672828096E-2</c:v>
                </c:pt>
                <c:pt idx="7">
                  <c:v>-5.0769943863624656E-2</c:v>
                </c:pt>
              </c:numCache>
            </c:numRef>
          </c:val>
        </c:ser>
        <c:dLbls>
          <c:showVal val="1"/>
        </c:dLbls>
        <c:marker val="1"/>
        <c:axId val="1241554304"/>
        <c:axId val="1241556096"/>
      </c:lineChart>
      <c:catAx>
        <c:axId val="1241546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>
                  <a:defRPr sz="800"/>
                </a:pPr>
                <a:r>
                  <a:rPr lang="es-ES" sz="80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8176937593544608E-3"/>
              <c:y val="0.939557861389775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241553152"/>
        <c:crosses val="autoZero"/>
        <c:auto val="1"/>
        <c:lblAlgn val="ctr"/>
        <c:lblOffset val="100"/>
        <c:tickLblSkip val="1"/>
        <c:tickMarkSkip val="1"/>
      </c:catAx>
      <c:valAx>
        <c:axId val="12415531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41546112"/>
        <c:crosses val="autoZero"/>
        <c:crossBetween val="between"/>
      </c:valAx>
      <c:catAx>
        <c:axId val="1241554304"/>
        <c:scaling>
          <c:orientation val="minMax"/>
        </c:scaling>
        <c:delete val="1"/>
        <c:axPos val="b"/>
        <c:tickLblPos val="none"/>
        <c:crossAx val="1241556096"/>
        <c:crosses val="autoZero"/>
        <c:auto val="1"/>
        <c:lblAlgn val="ctr"/>
        <c:lblOffset val="100"/>
      </c:catAx>
      <c:valAx>
        <c:axId val="12415560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41554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2"/>
          <c:y val="0.1361523093195436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categ'!$C$54:$H$54</c:f>
          <c:strCache>
            <c:ptCount val="1"/>
            <c:pt idx="0">
              <c:v>PLAZAS ALOJATIVAS ESTIMADAS EN TENERIFE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7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50520695117191816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categ'!$L$55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categ'!$K$56:$K$63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categ'!$L$56:$L$63</c:f>
              <c:numCache>
                <c:formatCode>#,##0_)</c:formatCode>
                <c:ptCount val="8"/>
                <c:pt idx="0">
                  <c:v>181964</c:v>
                </c:pt>
                <c:pt idx="1">
                  <c:v>87662</c:v>
                </c:pt>
                <c:pt idx="2">
                  <c:v>11652</c:v>
                </c:pt>
                <c:pt idx="3">
                  <c:v>52511</c:v>
                </c:pt>
                <c:pt idx="4">
                  <c:v>20315</c:v>
                </c:pt>
                <c:pt idx="5">
                  <c:v>2185</c:v>
                </c:pt>
                <c:pt idx="6">
                  <c:v>999</c:v>
                </c:pt>
                <c:pt idx="7">
                  <c:v>94302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categ'!$N$55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categ'!$K$56:$K$63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categ'!$N$56:$N$63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dLbls>
          <c:showVal val="1"/>
        </c:dLbls>
        <c:gapWidth val="30"/>
        <c:overlap val="-10"/>
        <c:axId val="1242186112"/>
        <c:axId val="1242188800"/>
      </c:barChart>
      <c:lineChart>
        <c:grouping val="standard"/>
        <c:ser>
          <c:idx val="1"/>
          <c:order val="2"/>
          <c:tx>
            <c:strRef>
              <c:f>'Oferta Alojat Estim tipol categ'!$P$55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4391043976645784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686405934795394E-2"/>
                  <c:y val="-0.198521001201380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06E-2"/>
                  <c:y val="-7.006971067392087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100377432159807E-2"/>
                  <c:y val="-7.834990014003351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-0.1880764904386954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6146124812910782E-2"/>
                  <c:y val="7.307821216225522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05492288724E-2"/>
                  <c:y val="0.1128021242242678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8120810828398523E-2"/>
                  <c:y val="-0.32756976806470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categ'!$P$56:$P$63</c:f>
              <c:numCache>
                <c:formatCode>0.0%</c:formatCode>
                <c:ptCount val="8"/>
                <c:pt idx="0">
                  <c:v>-3.7348046866413138E-2</c:v>
                </c:pt>
                <c:pt idx="1">
                  <c:v>-1.9153110811982389E-2</c:v>
                </c:pt>
                <c:pt idx="2">
                  <c:v>-2.5660830758668041E-2</c:v>
                </c:pt>
                <c:pt idx="3">
                  <c:v>-8.4744148845003909E-3</c:v>
                </c:pt>
                <c:pt idx="4">
                  <c:v>-4.6468126999753875E-2</c:v>
                </c:pt>
                <c:pt idx="5">
                  <c:v>0</c:v>
                </c:pt>
                <c:pt idx="6">
                  <c:v>9.0090090090090089E-3</c:v>
                </c:pt>
                <c:pt idx="7">
                  <c:v>-5.4261839621641113E-2</c:v>
                </c:pt>
              </c:numCache>
            </c:numRef>
          </c:val>
        </c:ser>
        <c:dLbls>
          <c:showVal val="1"/>
        </c:dLbls>
        <c:marker val="1"/>
        <c:axId val="1242190208"/>
        <c:axId val="1242191744"/>
      </c:lineChart>
      <c:catAx>
        <c:axId val="1242186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>
                  <a:defRPr sz="800"/>
                </a:pPr>
                <a:r>
                  <a:rPr lang="es-ES" sz="80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242188800"/>
        <c:crosses val="autoZero"/>
        <c:auto val="1"/>
        <c:lblAlgn val="ctr"/>
        <c:lblOffset val="100"/>
        <c:tickLblSkip val="1"/>
        <c:tickMarkSkip val="1"/>
      </c:catAx>
      <c:valAx>
        <c:axId val="12421888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42186112"/>
        <c:crosses val="autoZero"/>
        <c:crossBetween val="between"/>
      </c:valAx>
      <c:catAx>
        <c:axId val="1242190208"/>
        <c:scaling>
          <c:orientation val="minMax"/>
        </c:scaling>
        <c:delete val="1"/>
        <c:axPos val="b"/>
        <c:tickLblPos val="none"/>
        <c:crossAx val="1242191744"/>
        <c:crosses val="autoZero"/>
        <c:auto val="1"/>
        <c:lblAlgn val="ctr"/>
        <c:lblOffset val="100"/>
      </c:catAx>
      <c:valAx>
        <c:axId val="12421917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42190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31"/>
          <c:y val="0.13615230931954367"/>
          <c:w val="0.60468794204462761"/>
          <c:h val="8.048772384464512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86"/>
          <c:y val="0.14570989790917976"/>
        </c:manualLayout>
      </c:layout>
    </c:title>
    <c:plotArea>
      <c:layout>
        <c:manualLayout>
          <c:layoutTarget val="inner"/>
          <c:xMode val="edge"/>
          <c:yMode val="edge"/>
          <c:x val="0.20865985648507548"/>
          <c:y val="0.18294573643410944"/>
          <c:w val="0.61919715434631695"/>
          <c:h val="0.782945736434113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59E-3"/>
                  <c:y val="-0.1765957338927870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46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76E-3"/>
                  <c:y val="-3.98767014588298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034E-4"/>
                  <c:y val="3.085027162302405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categ'!$C$14,'Oferta Alojat Estim tipol categ'!$C$10:$C$13)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categ'!$G$14,'Oferta Alojat Estim tipol categ'!$G$10:$G$13)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119"/>
          <c:w val="0.88682489421918398"/>
          <c:h val="0.3837570833681127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348</c:v>
                </c:pt>
                <c:pt idx="1">
                  <c:v>402</c:v>
                </c:pt>
                <c:pt idx="2">
                  <c:v>349</c:v>
                </c:pt>
                <c:pt idx="3">
                  <c:v>256</c:v>
                </c:pt>
                <c:pt idx="4">
                  <c:v>192</c:v>
                </c:pt>
                <c:pt idx="5">
                  <c:v>122</c:v>
                </c:pt>
                <c:pt idx="6">
                  <c:v>180</c:v>
                </c:pt>
                <c:pt idx="7">
                  <c:v>144</c:v>
                </c:pt>
                <c:pt idx="8">
                  <c:v>171</c:v>
                </c:pt>
                <c:pt idx="9">
                  <c:v>430</c:v>
                </c:pt>
                <c:pt idx="10">
                  <c:v>402</c:v>
                </c:pt>
                <c:pt idx="11">
                  <c:v>467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merc'!$E$34:$E$37)</c:f>
              <c:numCache>
                <c:formatCode>#,##0</c:formatCode>
                <c:ptCount val="11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</c:numCache>
            </c:numRef>
          </c:val>
        </c:ser>
        <c:marker val="1"/>
        <c:axId val="1193645184"/>
        <c:axId val="1197134592"/>
      </c:lineChart>
      <c:catAx>
        <c:axId val="1193645184"/>
        <c:scaling>
          <c:orientation val="minMax"/>
        </c:scaling>
        <c:axPos val="b"/>
        <c:numFmt formatCode="General" sourceLinked="1"/>
        <c:tickLblPos val="nextTo"/>
        <c:crossAx val="1197134592"/>
        <c:crosses val="autoZero"/>
        <c:auto val="1"/>
        <c:lblAlgn val="ctr"/>
        <c:lblOffset val="100"/>
      </c:catAx>
      <c:valAx>
        <c:axId val="1197134592"/>
        <c:scaling>
          <c:orientation val="minMax"/>
        </c:scaling>
        <c:axPos val="l"/>
        <c:numFmt formatCode="#,##0" sourceLinked="1"/>
        <c:tickLblPos val="nextTo"/>
        <c:crossAx val="1193645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6992"/>
          <c:y val="0.2245265432098764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97"/>
          <c:y val="0.14570989790917976"/>
        </c:manualLayout>
      </c:layout>
    </c:title>
    <c:plotArea>
      <c:layout>
        <c:manualLayout>
          <c:layoutTarget val="inner"/>
          <c:xMode val="edge"/>
          <c:yMode val="edge"/>
          <c:x val="0.20865985648507548"/>
          <c:y val="0.18294573643410952"/>
          <c:w val="0.61919715434631695"/>
          <c:h val="0.782945736434113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64E-4"/>
                  <c:y val="-0.17659573948605464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54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11E-3"/>
                  <c:y val="-3.987670145882991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863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categ'!$C$27,'Oferta Alojat Estim tipol categ'!$C$23:$C$26)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categ'!$G$27,'Oferta Alojat Estim tipol categ'!$G$23:$G$26)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97"/>
          <c:y val="0.14570989790917976"/>
        </c:manualLayout>
      </c:layout>
    </c:title>
    <c:plotArea>
      <c:layout>
        <c:manualLayout>
          <c:layoutTarget val="inner"/>
          <c:xMode val="edge"/>
          <c:yMode val="edge"/>
          <c:x val="0.20865985648507548"/>
          <c:y val="0.18294573643410952"/>
          <c:w val="0.61919715434631695"/>
          <c:h val="0.782945736434113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64E-4"/>
                  <c:y val="-0.17659573948605464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28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categ'!$C$38,'Oferta Alojat Estim tipol categ'!$C$35:$C$37)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categ'!$G$38,'Oferta Alojat Estim tipol categ'!$G$35:$G$37)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97"/>
          <c:y val="0.14570989790917976"/>
        </c:manualLayout>
      </c:layout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347"/>
        </c:manualLayout>
      </c:layout>
      <c:pie3DChart>
        <c:varyColors val="1"/>
        <c:ser>
          <c:idx val="0"/>
          <c:order val="0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30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089E-4"/>
                  <c:y val="3.085027162302407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categ'!$C$46:$C$49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categ'!$G$46:$G$49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97"/>
          <c:y val="0.14570989790917976"/>
        </c:manualLayout>
      </c:layout>
    </c:title>
    <c:plotArea>
      <c:layout>
        <c:manualLayout>
          <c:layoutTarget val="inner"/>
          <c:xMode val="edge"/>
          <c:yMode val="edge"/>
          <c:x val="0.20865985648507548"/>
          <c:y val="0.18294573643410952"/>
          <c:w val="0.61919715434631695"/>
          <c:h val="0.782945736434113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categ'!$N$7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72E-3"/>
                  <c:y val="-0.17659573389278718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54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11E-3"/>
                  <c:y val="-3.987670145882991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089E-4"/>
                  <c:y val="3.085027162302407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categ'!$K$14,'Oferta Alojat Estim tipol categ'!$K$10:$K$13)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categ'!$O$14,'Oferta Alojat Estim tipol categ'!$O$10:$O$13)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08"/>
          <c:y val="0.14570989790917976"/>
        </c:manualLayout>
      </c:layout>
    </c:title>
    <c:plotArea>
      <c:layout>
        <c:manualLayout>
          <c:layoutTarget val="inner"/>
          <c:xMode val="edge"/>
          <c:yMode val="edge"/>
          <c:x val="0.20865985648507548"/>
          <c:y val="0.18294573643410963"/>
          <c:w val="0.61919715434631695"/>
          <c:h val="0.782945736434114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categ'!$N$20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69E-4"/>
                  <c:y val="-0.1765957394860547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63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5E-3"/>
                  <c:y val="-3.987670145882992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885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categ'!$K$27,'Oferta Alojat Estim tipol categ'!$K$23:$K$26)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categ'!$N$27,'Oferta Alojat Estim tipol categ'!$N$23:$N$26)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08"/>
          <c:y val="0.14570989790917976"/>
        </c:manualLayout>
      </c:layout>
    </c:title>
    <c:plotArea>
      <c:layout>
        <c:manualLayout>
          <c:layoutTarget val="inner"/>
          <c:xMode val="edge"/>
          <c:yMode val="edge"/>
          <c:x val="0.20865985648507548"/>
          <c:y val="0.18294573643410963"/>
          <c:w val="0.61919715434631695"/>
          <c:h val="0.782945736434114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categ'!$N$32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69E-4"/>
                  <c:y val="-0.1765957394860547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33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categ'!$K$38,'Oferta Alojat Estim tipol categ'!$K$35:$K$37)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categ'!$O$38,'Oferta Alojat Estim tipol categ'!$O$35:$O$37)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08"/>
          <c:y val="0.14570989790917976"/>
        </c:manualLayout>
      </c:layout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403"/>
        </c:manualLayout>
      </c:layout>
      <c:pie3DChart>
        <c:varyColors val="1"/>
        <c:ser>
          <c:idx val="0"/>
          <c:order val="0"/>
          <c:tx>
            <c:strRef>
              <c:f>'Oferta Alojat Estim tipol categ'!$N$43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15932174582730324"/>
                  <c:y val="4.000627535381647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37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143E-4"/>
                  <c:y val="3.085027162302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categ'!$K$46:$K$49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categ'!$O$46:$O$49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08"/>
          <c:y val="0.14570989790917976"/>
        </c:manualLayout>
      </c:layout>
    </c:title>
    <c:plotArea>
      <c:layout>
        <c:manualLayout>
          <c:layoutTarget val="inner"/>
          <c:xMode val="edge"/>
          <c:yMode val="edge"/>
          <c:x val="0.20865985648507548"/>
          <c:y val="0.18294573643410963"/>
          <c:w val="0.61919715434631695"/>
          <c:h val="0.782945736434114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categ'!$F$55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69E-4"/>
                  <c:y val="-0.1765957394860547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4.337732324622311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1.1191388238632369E-2"/>
                  <c:y val="-7.364941165994172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6.7567567567567571E-3"/>
                  <c:y val="-0.11218428848011736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1.1605838121586163E-2"/>
                  <c:y val="-4.500800699487727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1.4827268213094984E-2"/>
                  <c:y val="7.692213447747149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categ'!$C$63,'Oferta Alojat Estim tipol categ'!$C$58:$C$62)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categ'!$G$63,'Oferta Alojat Estim tipol categ'!$G$58:$G$62)</c:f>
              <c:numCache>
                <c:formatCode>0.0%</c:formatCode>
                <c:ptCount val="6"/>
                <c:pt idx="0">
                  <c:v>0.51571095205851247</c:v>
                </c:pt>
                <c:pt idx="1">
                  <c:v>6.5339653155900776E-2</c:v>
                </c:pt>
                <c:pt idx="2">
                  <c:v>0.29136471233428651</c:v>
                </c:pt>
                <c:pt idx="3">
                  <c:v>0.10976681197781719</c:v>
                </c:pt>
                <c:pt idx="4">
                  <c:v>1.2227401691130797E-2</c:v>
                </c:pt>
                <c:pt idx="5">
                  <c:v>5.5904687823522502E-3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categ'!$N$55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25"/>
          <c:y val="0.14570989790917976"/>
        </c:manualLayout>
      </c:layout>
    </c:title>
    <c:plotArea>
      <c:layout>
        <c:manualLayout>
          <c:layoutTarget val="inner"/>
          <c:xMode val="edge"/>
          <c:yMode val="edge"/>
          <c:x val="0.20865985648507548"/>
          <c:y val="0.18294573643410975"/>
          <c:w val="0.61919715434631695"/>
          <c:h val="0.782945736434114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categ'!$N$55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5E-4"/>
                  <c:y val="-0.17659573948605478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4.337732324622311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1.1191388238632378E-2"/>
                  <c:y val="-7.364941165994172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6.7567567567567571E-3"/>
                  <c:y val="-0.11218428848011741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1.1605838121586163E-2"/>
                  <c:y val="-4.500800699487727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1.4827268213094984E-2"/>
                  <c:y val="7.692213447747149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categ'!$C$63,'Oferta Alojat Estim tipol categ'!$C$58:$C$62)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categ'!$O$63,'Oferta Alojat Estim tipol categ'!$O$58:$O$62)</c:f>
              <c:numCache>
                <c:formatCode>0.0%</c:formatCode>
                <c:ptCount val="6"/>
                <c:pt idx="0">
                  <c:v>0.5091397972232371</c:v>
                </c:pt>
                <c:pt idx="1">
                  <c:v>6.481206613080015E-2</c:v>
                </c:pt>
                <c:pt idx="2">
                  <c:v>0.29723465473145783</c:v>
                </c:pt>
                <c:pt idx="3">
                  <c:v>0.11058526671538181</c:v>
                </c:pt>
                <c:pt idx="4">
                  <c:v>1.247373949579832E-2</c:v>
                </c:pt>
                <c:pt idx="5">
                  <c:v>5.7544757033248083E-3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tipología'!$B$6</c:f>
          <c:strCache>
            <c:ptCount val="1"/>
            <c:pt idx="0">
              <c:v>noviembre 2010</c:v>
            </c:pt>
          </c:strCache>
        </c:strRef>
      </c:tx>
      <c:layout>
        <c:manualLayout>
          <c:xMode val="edge"/>
          <c:yMode val="edge"/>
          <c:x val="0.40212306794983987"/>
          <c:y val="7.6382459346794704E-2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tipología'!$B$6:$K$6</c:f>
              <c:strCache>
                <c:ptCount val="1"/>
                <c:pt idx="0">
                  <c:v>noviembre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('Plazas Autorizadas tipología'!$C$7,'Plazas Autorizadas tipología'!$E$7,'Plazas Autorizadas tipología'!$G$7,'Plazas Autorizadas tipología'!$I$7,'Plazas Autorizadas tipología'!$K$7)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APARTEMENTOS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Autorizadas tipología'!$C$40,'Plazas Autorizadas tipología'!$E$40,'Plazas Autorizadas tipología'!$G$40,'Plazas Autorizadas tipología'!$I$40,'Plazas Autorizadas tipología'!$K$40)</c:f>
              <c:numCache>
                <c:formatCode>#,##0</c:formatCode>
                <c:ptCount val="5"/>
                <c:pt idx="0">
                  <c:v>134584</c:v>
                </c:pt>
                <c:pt idx="1">
                  <c:v>82229</c:v>
                </c:pt>
                <c:pt idx="2">
                  <c:v>51102</c:v>
                </c:pt>
                <c:pt idx="3">
                  <c:v>473</c:v>
                </c:pt>
                <c:pt idx="4">
                  <c:v>780</c:v>
                </c:pt>
              </c:numCache>
            </c:numRef>
          </c:val>
        </c:ser>
        <c:dLbls>
          <c:showVal val="1"/>
        </c:dLbls>
        <c:gapWidth val="90"/>
        <c:overlap val="-30"/>
        <c:axId val="1242797952"/>
        <c:axId val="1242811008"/>
      </c:barChart>
      <c:catAx>
        <c:axId val="12427979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883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242811008"/>
        <c:crosses val="autoZero"/>
        <c:auto val="1"/>
        <c:lblAlgn val="ctr"/>
        <c:lblOffset val="100"/>
        <c:tickLblSkip val="1"/>
        <c:tickMarkSkip val="1"/>
      </c:catAx>
      <c:valAx>
        <c:axId val="1242811008"/>
        <c:scaling>
          <c:orientation val="minMax"/>
          <c:min val="0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242797952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363"/>
          <c:w val="0.84763751506150764"/>
          <c:h val="0.4395893269525065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14198</c:v>
                </c:pt>
                <c:pt idx="1">
                  <c:v>16399</c:v>
                </c:pt>
                <c:pt idx="2">
                  <c:v>13318</c:v>
                </c:pt>
                <c:pt idx="3">
                  <c:v>15192</c:v>
                </c:pt>
                <c:pt idx="4">
                  <c:v>15275</c:v>
                </c:pt>
                <c:pt idx="5">
                  <c:v>13617</c:v>
                </c:pt>
                <c:pt idx="6">
                  <c:v>14383</c:v>
                </c:pt>
                <c:pt idx="7">
                  <c:v>9618</c:v>
                </c:pt>
                <c:pt idx="8">
                  <c:v>12814</c:v>
                </c:pt>
                <c:pt idx="9">
                  <c:v>15287</c:v>
                </c:pt>
                <c:pt idx="10">
                  <c:v>14430</c:v>
                </c:pt>
                <c:pt idx="11">
                  <c:v>12528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merc'!$E$52:$E$55)</c:f>
              <c:numCache>
                <c:formatCode>#,##0</c:formatCode>
                <c:ptCount val="11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</c:numCache>
            </c:numRef>
          </c:val>
        </c:ser>
        <c:marker val="1"/>
        <c:axId val="1199275008"/>
        <c:axId val="1199293952"/>
      </c:lineChart>
      <c:catAx>
        <c:axId val="1199275008"/>
        <c:scaling>
          <c:orientation val="minMax"/>
        </c:scaling>
        <c:axPos val="b"/>
        <c:numFmt formatCode="General" sourceLinked="1"/>
        <c:tickLblPos val="nextTo"/>
        <c:crossAx val="1199293952"/>
        <c:crosses val="autoZero"/>
        <c:auto val="1"/>
        <c:lblAlgn val="ctr"/>
        <c:lblOffset val="100"/>
      </c:catAx>
      <c:valAx>
        <c:axId val="1199293952"/>
        <c:scaling>
          <c:orientation val="minMax"/>
        </c:scaling>
        <c:axPos val="l"/>
        <c:numFmt formatCode="#,##0" sourceLinked="1"/>
        <c:tickLblPos val="nextTo"/>
        <c:crossAx val="1199275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6992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03_04-05'!$B$5:$D$5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542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26751362948E-2"/>
          <c:y val="0.29174032812461925"/>
          <c:w val="0.88571501256814555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03_04-05'!$C$6</c:f>
              <c:strCache>
                <c:ptCount val="1"/>
                <c:pt idx="0">
                  <c:v>noviembre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674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11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249E-17"/>
                  <c:y val="-1.374570446735418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9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03_04-05'!$B$8,'Distrib Plazas Autor 03_04-05'!$B$15,'Distrib Plazas Autor 03_04-05'!$B$22,'Distrib Plazas Autor 03_04-05'!$B$26)</c:f>
              <c:strCache>
                <c:ptCount val="4"/>
                <c:pt idx="0">
                  <c:v>Hoteleras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03_04-05'!$D$8,'Distrib Plazas Autor 03_04-05'!$D$15,'Distrib Plazas Autor 03_04-05'!$D$22,'Distrib Plazas Autor 03_04-05'!$D$26)</c:f>
              <c:numCache>
                <c:formatCode>0.0%</c:formatCode>
                <c:ptCount val="4"/>
                <c:pt idx="0">
                  <c:v>0.71490783020463389</c:v>
                </c:pt>
                <c:pt idx="1">
                  <c:v>0.28433113478775579</c:v>
                </c:pt>
                <c:pt idx="2">
                  <c:v>4.6507694909521391E-4</c:v>
                </c:pt>
                <c:pt idx="3">
                  <c:v>2.9595805851513612E-4</c:v>
                </c:pt>
              </c:numCache>
            </c:numRef>
          </c:val>
        </c:ser>
        <c:dLbls>
          <c:showVal val="1"/>
        </c:dLbls>
        <c:gapWidth val="90"/>
        <c:overlap val="-30"/>
        <c:axId val="1242947584"/>
        <c:axId val="1242949504"/>
      </c:barChart>
      <c:catAx>
        <c:axId val="1242947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41E-3"/>
              <c:y val="0.9312725600021528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42949504"/>
        <c:crosses val="autoZero"/>
        <c:auto val="1"/>
        <c:lblAlgn val="ctr"/>
        <c:lblOffset val="100"/>
        <c:tickLblSkip val="1"/>
        <c:tickMarkSkip val="1"/>
      </c:catAx>
      <c:valAx>
        <c:axId val="1242949504"/>
        <c:scaling>
          <c:orientation val="minMax"/>
        </c:scaling>
        <c:delete val="1"/>
        <c:axPos val="l"/>
        <c:numFmt formatCode="0.0%" sourceLinked="1"/>
        <c:tickLblPos val="none"/>
        <c:crossAx val="12429475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957014310651822"/>
          <c:y val="0.25068785906405677"/>
          <c:w val="0.33109278987186558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03_04-05'!$F$5:$H$5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298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951282089E-2"/>
          <c:y val="0.29185417773698552"/>
          <c:w val="0.88571501256814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03_04-05'!$G$6</c:f>
              <c:strCache>
                <c:ptCount val="1"/>
                <c:pt idx="0">
                  <c:v>noviembre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09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2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384E-17"/>
                  <c:y val="-1.37457044673541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93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03_04-05'!$F$8,'Distrib Plazas Autor 03_04-05'!$F$15,'Distrib Plazas Autor 03_04-05'!$F$22,'Distrib Plazas Autor 03_04-05'!$F$26)</c:f>
              <c:strCache>
                <c:ptCount val="4"/>
                <c:pt idx="0">
                  <c:v>Hoteleras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03_04-05'!$H$8,'Distrib Plazas Autor 03_04-05'!$H$15,'Distrib Plazas Autor 03_04-05'!$H$22,'Distrib Plazas Autor 03_04-05'!$H$26)</c:f>
              <c:numCache>
                <c:formatCode>0.0%</c:formatCode>
                <c:ptCount val="4"/>
                <c:pt idx="0">
                  <c:v>0.42045022916613911</c:v>
                </c:pt>
                <c:pt idx="1">
                  <c:v>0.57904332632751765</c:v>
                </c:pt>
                <c:pt idx="2">
                  <c:v>0</c:v>
                </c:pt>
                <c:pt idx="3">
                  <c:v>5.0644450634321745E-4</c:v>
                </c:pt>
              </c:numCache>
            </c:numRef>
          </c:val>
        </c:ser>
        <c:dLbls>
          <c:showVal val="1"/>
        </c:dLbls>
        <c:gapWidth val="90"/>
        <c:overlap val="-30"/>
        <c:axId val="1243137920"/>
        <c:axId val="1243234304"/>
      </c:barChart>
      <c:catAx>
        <c:axId val="1243137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45E-3"/>
              <c:y val="0.931272560002152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43234304"/>
        <c:crosses val="autoZero"/>
        <c:auto val="1"/>
        <c:lblAlgn val="ctr"/>
        <c:lblOffset val="100"/>
        <c:tickLblSkip val="1"/>
        <c:tickMarkSkip val="1"/>
      </c:catAx>
      <c:valAx>
        <c:axId val="1243234304"/>
        <c:scaling>
          <c:orientation val="minMax"/>
        </c:scaling>
        <c:delete val="1"/>
        <c:axPos val="l"/>
        <c:numFmt formatCode="0.0%" sourceLinked="1"/>
        <c:tickLblPos val="none"/>
        <c:crossAx val="1243137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3760577154892052"/>
          <c:y val="0.23234916187623797"/>
          <c:w val="0.33109278987186586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03_04-05'!$B$34:$D$34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082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6006439916659901E-2"/>
          <c:y val="0.28756077910721389"/>
          <c:w val="0.88571501256814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03_04-05'!$C$35</c:f>
              <c:strCache>
                <c:ptCount val="1"/>
                <c:pt idx="0">
                  <c:v>noviembre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09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2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384E-17"/>
                  <c:y val="-1.37457044673541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93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03_04-05'!$B$37,'Distrib Plazas Autor 03_04-05'!$B$44,'Distrib Plazas Autor 03_04-05'!$B$55)</c:f>
              <c:strCache>
                <c:ptCount val="3"/>
                <c:pt idx="0">
                  <c:v>Hoteleras</c:v>
                </c:pt>
                <c:pt idx="1">
                  <c:v>Apartamentos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03_04-05'!$D$37,'Distrib Plazas Autor 03_04-05'!$D$44,'Distrib Plazas Autor 03_04-05'!$D$55)</c:f>
              <c:numCache>
                <c:formatCode>0.0%</c:formatCode>
                <c:ptCount val="3"/>
                <c:pt idx="0">
                  <c:v>0.70493730407523514</c:v>
                </c:pt>
                <c:pt idx="1">
                  <c:v>0.29506269592476492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1243246592"/>
        <c:axId val="1243248512"/>
      </c:barChart>
      <c:catAx>
        <c:axId val="1243246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45E-3"/>
              <c:y val="0.931272560002152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43248512"/>
        <c:crosses val="autoZero"/>
        <c:auto val="1"/>
        <c:lblAlgn val="ctr"/>
        <c:lblOffset val="100"/>
        <c:tickLblSkip val="1"/>
        <c:tickMarkSkip val="1"/>
      </c:catAx>
      <c:valAx>
        <c:axId val="1243248512"/>
        <c:scaling>
          <c:orientation val="minMax"/>
        </c:scaling>
        <c:delete val="1"/>
        <c:axPos val="l"/>
        <c:numFmt formatCode="0.0%" sourceLinked="1"/>
        <c:tickLblPos val="none"/>
        <c:crossAx val="12432465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25401843922284939"/>
          <c:w val="0.33109278987186586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03_04-05'!$F$34:$H$34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70082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352621725386E-2"/>
          <c:y val="0.28361131713670651"/>
          <c:w val="0.88571501256814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03_04-05'!$G$35</c:f>
              <c:strCache>
                <c:ptCount val="1"/>
                <c:pt idx="0">
                  <c:v>noviembre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09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2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384E-17"/>
                  <c:y val="-1.37457044673541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93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03_04-05'!$F$37,'Distrib Plazas Autor 03_04-05'!$F$44,'Distrib Plazas Autor 03_04-05'!$F$55)</c:f>
              <c:strCache>
                <c:ptCount val="3"/>
                <c:pt idx="0">
                  <c:v>Hoteleras</c:v>
                </c:pt>
                <c:pt idx="1">
                  <c:v>Apartamentos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03_04-05'!$H$37,'Distrib Plazas Autor 03_04-05'!$H$44,'Distrib Plazas Autor 03_04-05'!$H$55)</c:f>
              <c:numCache>
                <c:formatCode>0.0%</c:formatCode>
                <c:ptCount val="3"/>
                <c:pt idx="0">
                  <c:v>0.99478972832154822</c:v>
                </c:pt>
                <c:pt idx="1">
                  <c:v>2.2329735764793448E-3</c:v>
                </c:pt>
                <c:pt idx="2">
                  <c:v>2.9772981019724602E-3</c:v>
                </c:pt>
              </c:numCache>
            </c:numRef>
          </c:val>
        </c:ser>
        <c:dLbls>
          <c:showVal val="1"/>
        </c:dLbls>
        <c:gapWidth val="90"/>
        <c:overlap val="-30"/>
        <c:axId val="1243281280"/>
        <c:axId val="1243283456"/>
      </c:barChart>
      <c:catAx>
        <c:axId val="1243281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45E-3"/>
              <c:y val="0.931272560002152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43283456"/>
        <c:crosses val="autoZero"/>
        <c:auto val="1"/>
        <c:lblAlgn val="ctr"/>
        <c:lblOffset val="100"/>
        <c:tickLblSkip val="1"/>
        <c:tickMarkSkip val="1"/>
      </c:catAx>
      <c:valAx>
        <c:axId val="1243283456"/>
        <c:scaling>
          <c:orientation val="minMax"/>
        </c:scaling>
        <c:delete val="1"/>
        <c:axPos val="l"/>
        <c:numFmt formatCode="0.0%" sourceLinked="1"/>
        <c:tickLblPos val="none"/>
        <c:crossAx val="1243281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578"/>
          <c:y val="0.2476389251407794"/>
          <c:w val="0.33109278987186586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03_04-05'!$B$64:$D$64</c:f>
          <c:strCache>
            <c:ptCount val="1"/>
            <c:pt idx="0">
              <c:v>DISTRIBUCIÓN DE LAS PLAZAS TURÍSTICAS AUTORIZADAS EN TENERIFE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098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341405777882E-2"/>
          <c:y val="0.29170156720678408"/>
          <c:w val="0.88571501256814644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03_04-05'!$C$65</c:f>
              <c:strCache>
                <c:ptCount val="1"/>
                <c:pt idx="0">
                  <c:v>noviembre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4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46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532E-17"/>
                  <c:y val="-1.3745704467354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03_04-05'!$B$67,'Distrib Plazas Autor 03_04-05'!$B$74,'Distrib Plazas Autor 03_04-05'!$B$81,'Distrib Plazas Autor 03_04-05'!$B$85)</c:f>
              <c:strCache>
                <c:ptCount val="4"/>
                <c:pt idx="0">
                  <c:v>Hoteleras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03_04-05'!$D$67,'Distrib Plazas Autor 03_04-05'!$D$74,'Distrib Plazas Autor 03_04-05'!$D$81,'Distrib Plazas Autor 03_04-05'!$D$85)</c:f>
              <c:numCache>
                <c:formatCode>0.0%</c:formatCode>
                <c:ptCount val="4"/>
                <c:pt idx="0">
                  <c:v>0.61098644712595851</c:v>
                </c:pt>
                <c:pt idx="1">
                  <c:v>0.37970338227426736</c:v>
                </c:pt>
                <c:pt idx="2">
                  <c:v>3.5145336741365988E-3</c:v>
                </c:pt>
                <c:pt idx="3">
                  <c:v>5.7956369256375205E-3</c:v>
                </c:pt>
              </c:numCache>
            </c:numRef>
          </c:val>
        </c:ser>
        <c:dLbls>
          <c:showVal val="1"/>
        </c:dLbls>
        <c:gapWidth val="90"/>
        <c:overlap val="-30"/>
        <c:axId val="1243303936"/>
        <c:axId val="1243305856"/>
      </c:barChart>
      <c:catAx>
        <c:axId val="1243303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52E-3"/>
              <c:y val="0.931272560002152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43305856"/>
        <c:crosses val="autoZero"/>
        <c:auto val="1"/>
        <c:lblAlgn val="ctr"/>
        <c:lblOffset val="100"/>
        <c:tickLblSkip val="1"/>
        <c:tickMarkSkip val="1"/>
      </c:catAx>
      <c:valAx>
        <c:axId val="1243305856"/>
        <c:scaling>
          <c:orientation val="minMax"/>
        </c:scaling>
        <c:delete val="1"/>
        <c:axPos val="l"/>
        <c:numFmt formatCode="0.0%" sourceLinked="1"/>
        <c:tickLblPos val="none"/>
        <c:crossAx val="1243303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26644080352156091"/>
          <c:w val="0.33109278987186608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412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483</c:v>
                </c:pt>
                <c:pt idx="1">
                  <c:v>453</c:v>
                </c:pt>
                <c:pt idx="2">
                  <c:v>571</c:v>
                </c:pt>
                <c:pt idx="3">
                  <c:v>381</c:v>
                </c:pt>
                <c:pt idx="4">
                  <c:v>249</c:v>
                </c:pt>
                <c:pt idx="5">
                  <c:v>189</c:v>
                </c:pt>
                <c:pt idx="6">
                  <c:v>178</c:v>
                </c:pt>
                <c:pt idx="7">
                  <c:v>225</c:v>
                </c:pt>
                <c:pt idx="8">
                  <c:v>246</c:v>
                </c:pt>
                <c:pt idx="9">
                  <c:v>337</c:v>
                </c:pt>
                <c:pt idx="10">
                  <c:v>415</c:v>
                </c:pt>
                <c:pt idx="11">
                  <c:v>542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366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merc'!$E$70:$E$73)</c:f>
              <c:numCache>
                <c:formatCode>#,##0</c:formatCode>
                <c:ptCount val="11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</c:numCache>
            </c:numRef>
          </c:val>
        </c:ser>
        <c:marker val="1"/>
        <c:axId val="1199331200"/>
        <c:axId val="1199842432"/>
      </c:lineChart>
      <c:catAx>
        <c:axId val="1199331200"/>
        <c:scaling>
          <c:orientation val="minMax"/>
        </c:scaling>
        <c:axPos val="b"/>
        <c:numFmt formatCode="General" sourceLinked="1"/>
        <c:tickLblPos val="nextTo"/>
        <c:crossAx val="1199842432"/>
        <c:crosses val="autoZero"/>
        <c:auto val="1"/>
        <c:lblAlgn val="ctr"/>
        <c:lblOffset val="100"/>
      </c:catAx>
      <c:valAx>
        <c:axId val="1199842432"/>
        <c:scaling>
          <c:orientation val="minMax"/>
        </c:scaling>
        <c:axPos val="l"/>
        <c:numFmt formatCode="#,##0" sourceLinked="1"/>
        <c:tickLblPos val="nextTo"/>
        <c:crossAx val="1199331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01"/>
          <c:y val="0.2213984567901235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5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5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58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Relationship Id="rId4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5" Type="http://schemas.openxmlformats.org/officeDocument/2006/relationships/chart" Target="../charts/chart61.xml"/><Relationship Id="rId10" Type="http://schemas.openxmlformats.org/officeDocument/2006/relationships/chart" Target="../charts/chart66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hyperlink" Target="#'Men&#250; Principal'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8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image" Target="../media/image6.emf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chart" Target="../charts/chart16.xml"/><Relationship Id="rId18" Type="http://schemas.openxmlformats.org/officeDocument/2006/relationships/chart" Target="../charts/chart21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6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19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3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4.xml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6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3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3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MUNICIPIO TURÍSTICO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666750</xdr:colOff>
      <xdr:row>15</xdr:row>
      <xdr:rowOff>142875</xdr:rowOff>
    </xdr:from>
    <xdr:to>
      <xdr:col>13</xdr:col>
      <xdr:colOff>266700</xdr:colOff>
      <xdr:row>17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01425" y="345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120650</xdr:colOff>
      <xdr:row>22</xdr:row>
      <xdr:rowOff>12700</xdr:rowOff>
    </xdr:from>
    <xdr:to>
      <xdr:col>8</xdr:col>
      <xdr:colOff>123824</xdr:colOff>
      <xdr:row>38</xdr:row>
      <xdr:rowOff>19050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8</xdr:col>
      <xdr:colOff>714375</xdr:colOff>
      <xdr:row>21</xdr:row>
      <xdr:rowOff>120650</xdr:rowOff>
    </xdr:from>
    <xdr:to>
      <xdr:col>16</xdr:col>
      <xdr:colOff>904874</xdr:colOff>
      <xdr:row>37</xdr:row>
      <xdr:rowOff>127000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158750</xdr:colOff>
      <xdr:row>40</xdr:row>
      <xdr:rowOff>0</xdr:rowOff>
    </xdr:from>
    <xdr:to>
      <xdr:col>8</xdr:col>
      <xdr:colOff>161924</xdr:colOff>
      <xdr:row>58</xdr:row>
      <xdr:rowOff>25400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26</xdr:row>
      <xdr:rowOff>85725</xdr:rowOff>
    </xdr:from>
    <xdr:to>
      <xdr:col>8</xdr:col>
      <xdr:colOff>57150</xdr:colOff>
      <xdr:row>28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29400" y="5495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266700</xdr:colOff>
      <xdr:row>18</xdr:row>
      <xdr:rowOff>9525</xdr:rowOff>
    </xdr:from>
    <xdr:to>
      <xdr:col>12</xdr:col>
      <xdr:colOff>628650</xdr:colOff>
      <xdr:row>18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001375" y="3952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981075</xdr:colOff>
      <xdr:row>40</xdr:row>
      <xdr:rowOff>133350</xdr:rowOff>
    </xdr:from>
    <xdr:to>
      <xdr:col>7</xdr:col>
      <xdr:colOff>812799</xdr:colOff>
      <xdr:row>59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609600</xdr:colOff>
      <xdr:row>25</xdr:row>
      <xdr:rowOff>76200</xdr:rowOff>
    </xdr:from>
    <xdr:to>
      <xdr:col>8</xdr:col>
      <xdr:colOff>209550</xdr:colOff>
      <xdr:row>27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62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28</xdr:row>
      <xdr:rowOff>133350</xdr:rowOff>
    </xdr:from>
    <xdr:to>
      <xdr:col>9</xdr:col>
      <xdr:colOff>266700</xdr:colOff>
      <xdr:row>30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410450" y="5962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504825</xdr:colOff>
      <xdr:row>4</xdr:row>
      <xdr:rowOff>133350</xdr:rowOff>
    </xdr:from>
    <xdr:to>
      <xdr:col>8</xdr:col>
      <xdr:colOff>104775</xdr:colOff>
      <xdr:row>5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056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466725</xdr:colOff>
      <xdr:row>33</xdr:row>
      <xdr:rowOff>142875</xdr:rowOff>
    </xdr:from>
    <xdr:to>
      <xdr:col>16</xdr:col>
      <xdr:colOff>66675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6657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28</xdr:row>
      <xdr:rowOff>0</xdr:rowOff>
    </xdr:from>
    <xdr:to>
      <xdr:col>10</xdr:col>
      <xdr:colOff>361950</xdr:colOff>
      <xdr:row>30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724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0.15717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301" y="0"/>
          <a:ext cx="5260568" cy="612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0.16857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301" y="0"/>
          <a:ext cx="5260568" cy="657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590550</xdr:colOff>
      <xdr:row>11</xdr:row>
      <xdr:rowOff>28575</xdr:rowOff>
    </xdr:from>
    <xdr:to>
      <xdr:col>18</xdr:col>
      <xdr:colOff>190500</xdr:colOff>
      <xdr:row>12</xdr:row>
      <xdr:rowOff>187325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4544675" y="2209800"/>
          <a:ext cx="361950" cy="349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590550</xdr:colOff>
      <xdr:row>41</xdr:row>
      <xdr:rowOff>104775</xdr:rowOff>
    </xdr:from>
    <xdr:to>
      <xdr:col>18</xdr:col>
      <xdr:colOff>190500</xdr:colOff>
      <xdr:row>42</xdr:row>
      <xdr:rowOff>9525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544675" y="936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752475</xdr:colOff>
      <xdr:row>1</xdr:row>
      <xdr:rowOff>114300</xdr:rowOff>
    </xdr:from>
    <xdr:to>
      <xdr:col>18</xdr:col>
      <xdr:colOff>82550</xdr:colOff>
      <xdr:row>21</xdr:row>
      <xdr:rowOff>171449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9525</xdr:colOff>
      <xdr:row>66</xdr:row>
      <xdr:rowOff>152400</xdr:rowOff>
    </xdr:from>
    <xdr:to>
      <xdr:col>18</xdr:col>
      <xdr:colOff>101600</xdr:colOff>
      <xdr:row>87</xdr:row>
      <xdr:rowOff>47624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9525</xdr:colOff>
      <xdr:row>66</xdr:row>
      <xdr:rowOff>152400</xdr:rowOff>
    </xdr:from>
    <xdr:to>
      <xdr:col>8</xdr:col>
      <xdr:colOff>822325</xdr:colOff>
      <xdr:row>87</xdr:row>
      <xdr:rowOff>19050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91</xdr:row>
      <xdr:rowOff>0</xdr:rowOff>
    </xdr:from>
    <xdr:to>
      <xdr:col>8</xdr:col>
      <xdr:colOff>812800</xdr:colOff>
      <xdr:row>111</xdr:row>
      <xdr:rowOff>28575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10</xdr:col>
      <xdr:colOff>133350</xdr:colOff>
      <xdr:row>90</xdr:row>
      <xdr:rowOff>47625</xdr:rowOff>
    </xdr:from>
    <xdr:to>
      <xdr:col>18</xdr:col>
      <xdr:colOff>184150</xdr:colOff>
      <xdr:row>110</xdr:row>
      <xdr:rowOff>76200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19</xdr:col>
      <xdr:colOff>38100</xdr:colOff>
      <xdr:row>19</xdr:row>
      <xdr:rowOff>85725</xdr:rowOff>
    </xdr:from>
    <xdr:to>
      <xdr:col>19</xdr:col>
      <xdr:colOff>400050</xdr:colOff>
      <xdr:row>21</xdr:row>
      <xdr:rowOff>123825</xdr:rowOff>
    </xdr:to>
    <xdr:sp macro="" textlink="">
      <xdr:nvSpPr>
        <xdr:cNvPr id="13" name="AutoShape 5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4878050" y="3162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117475</xdr:colOff>
      <xdr:row>1</xdr:row>
      <xdr:rowOff>174626</xdr:rowOff>
    </xdr:from>
    <xdr:to>
      <xdr:col>8</xdr:col>
      <xdr:colOff>82549</xdr:colOff>
      <xdr:row>18</xdr:row>
      <xdr:rowOff>174625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187325</xdr:colOff>
      <xdr:row>19</xdr:row>
      <xdr:rowOff>117475</xdr:rowOff>
    </xdr:from>
    <xdr:to>
      <xdr:col>8</xdr:col>
      <xdr:colOff>158750</xdr:colOff>
      <xdr:row>36</xdr:row>
      <xdr:rowOff>117475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228600</xdr:colOff>
      <xdr:row>39</xdr:row>
      <xdr:rowOff>12700</xdr:rowOff>
    </xdr:from>
    <xdr:to>
      <xdr:col>8</xdr:col>
      <xdr:colOff>200025</xdr:colOff>
      <xdr:row>55</xdr:row>
      <xdr:rowOff>158749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254000</xdr:colOff>
      <xdr:row>56</xdr:row>
      <xdr:rowOff>117475</xdr:rowOff>
    </xdr:from>
    <xdr:to>
      <xdr:col>8</xdr:col>
      <xdr:colOff>234950</xdr:colOff>
      <xdr:row>73</xdr:row>
      <xdr:rowOff>63499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8</xdr:col>
      <xdr:colOff>685800</xdr:colOff>
      <xdr:row>1</xdr:row>
      <xdr:rowOff>79375</xdr:rowOff>
    </xdr:from>
    <xdr:to>
      <xdr:col>15</xdr:col>
      <xdr:colOff>650874</xdr:colOff>
      <xdr:row>18</xdr:row>
      <xdr:rowOff>79374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8</xdr:col>
      <xdr:colOff>736600</xdr:colOff>
      <xdr:row>20</xdr:row>
      <xdr:rowOff>9524</xdr:rowOff>
    </xdr:from>
    <xdr:to>
      <xdr:col>15</xdr:col>
      <xdr:colOff>708025</xdr:colOff>
      <xdr:row>37</xdr:row>
      <xdr:rowOff>9524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8</xdr:col>
      <xdr:colOff>774700</xdr:colOff>
      <xdr:row>38</xdr:row>
      <xdr:rowOff>149224</xdr:rowOff>
    </xdr:from>
    <xdr:to>
      <xdr:col>15</xdr:col>
      <xdr:colOff>746125</xdr:colOff>
      <xdr:row>55</xdr:row>
      <xdr:rowOff>101598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9</xdr:col>
      <xdr:colOff>41275</xdr:colOff>
      <xdr:row>56</xdr:row>
      <xdr:rowOff>123824</xdr:rowOff>
    </xdr:from>
    <xdr:to>
      <xdr:col>16</xdr:col>
      <xdr:colOff>22225</xdr:colOff>
      <xdr:row>73</xdr:row>
      <xdr:rowOff>76198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75</xdr:row>
      <xdr:rowOff>0</xdr:rowOff>
    </xdr:from>
    <xdr:to>
      <xdr:col>7</xdr:col>
      <xdr:colOff>781050</xdr:colOff>
      <xdr:row>94</xdr:row>
      <xdr:rowOff>3174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0</xdr:colOff>
      <xdr:row>75</xdr:row>
      <xdr:rowOff>0</xdr:rowOff>
    </xdr:from>
    <xdr:to>
      <xdr:col>15</xdr:col>
      <xdr:colOff>781050</xdr:colOff>
      <xdr:row>94</xdr:row>
      <xdr:rowOff>3174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18</xdr:col>
      <xdr:colOff>0</xdr:colOff>
      <xdr:row>27</xdr:row>
      <xdr:rowOff>0</xdr:rowOff>
    </xdr:from>
    <xdr:to>
      <xdr:col>18</xdr:col>
      <xdr:colOff>361950</xdr:colOff>
      <xdr:row>28</xdr:row>
      <xdr:rowOff>161925</xdr:rowOff>
    </xdr:to>
    <xdr:sp macro="" textlink="">
      <xdr:nvSpPr>
        <xdr:cNvPr id="13" name="AutoShape 5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4763750" y="5400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0.61583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541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ADEJE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60</xdr:row>
      <xdr:rowOff>38100</xdr:rowOff>
    </xdr:from>
    <xdr:to>
      <xdr:col>18</xdr:col>
      <xdr:colOff>590550</xdr:colOff>
      <xdr:row>60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210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18</xdr:row>
      <xdr:rowOff>371475</xdr:rowOff>
    </xdr:from>
    <xdr:to>
      <xdr:col>9</xdr:col>
      <xdr:colOff>619125</xdr:colOff>
      <xdr:row>44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24800" y="421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542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ARONA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0.95154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3722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PUERTO DE LA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0.95154</cdr:y>
    </cdr:from>
    <cdr:to>
      <cdr:x>0.6141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3722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SANTA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0.61583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541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ADEJE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542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ARONA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9937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PUERTO DE LA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0.6141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9937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SANTA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0.95154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3722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54:$H$54">
      <cdr:nvSpPr>
        <cdr:cNvPr id="3" name="2 CuadroTexto"/>
        <cdr:cNvSpPr txBox="1"/>
      </cdr:nvSpPr>
      <cdr:spPr>
        <a:xfrm xmlns:a="http://schemas.openxmlformats.org/drawingml/2006/main">
          <a:off x="494184" y="0"/>
          <a:ext cx="4703380" cy="6179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9C4707C-B81A-48B7-B145-4C7A6E85EAB5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TENERIFE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0.41158</cdr:x>
      <cdr:y>0.49141</cdr:y>
    </cdr:from>
    <cdr:to>
      <cdr:x>0.57498</cdr:x>
      <cdr:y>0.54125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20808" y="1644493"/>
          <a:ext cx="921380" cy="16678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0.95154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3722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54:$H$54">
      <cdr:nvSpPr>
        <cdr:cNvPr id="3" name="2 CuadroTexto"/>
        <cdr:cNvSpPr txBox="1"/>
      </cdr:nvSpPr>
      <cdr:spPr>
        <a:xfrm xmlns:a="http://schemas.openxmlformats.org/drawingml/2006/main">
          <a:off x="494184" y="0"/>
          <a:ext cx="4703380" cy="6179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9C4707C-B81A-48B7-B145-4C7A6E85EAB5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TENERIFE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0.41158</cdr:x>
      <cdr:y>0.49141</cdr:y>
    </cdr:from>
    <cdr:to>
      <cdr:x>0.57498</cdr:x>
      <cdr:y>0.54125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20808" y="1644493"/>
          <a:ext cx="921380" cy="16678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152400</xdr:colOff>
      <xdr:row>35</xdr:row>
      <xdr:rowOff>38100</xdr:rowOff>
    </xdr:from>
    <xdr:to>
      <xdr:col>15</xdr:col>
      <xdr:colOff>0</xdr:colOff>
      <xdr:row>37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7010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00725" y="4400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0.08764</cdr:x>
      <cdr:y>0</cdr:y>
    </cdr:from>
    <cdr:to>
      <cdr:x>0.92175</cdr:x>
      <cdr:y>0.09299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19" y="0"/>
          <a:ext cx="5076789" cy="3714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AUTORIZADAS SEGÚN TIPOLOGÍAS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695325</xdr:colOff>
      <xdr:row>34</xdr:row>
      <xdr:rowOff>28575</xdr:rowOff>
    </xdr:from>
    <xdr:to>
      <xdr:col>12</xdr:col>
      <xdr:colOff>1057275</xdr:colOff>
      <xdr:row>36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29875" y="696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552450</xdr:colOff>
      <xdr:row>27</xdr:row>
      <xdr:rowOff>85725</xdr:rowOff>
    </xdr:from>
    <xdr:to>
      <xdr:col>10</xdr:col>
      <xdr:colOff>914400</xdr:colOff>
      <xdr:row>29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744200" y="5915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45</xdr:row>
      <xdr:rowOff>0</xdr:rowOff>
    </xdr:from>
    <xdr:to>
      <xdr:col>8</xdr:col>
      <xdr:colOff>9525</xdr:colOff>
      <xdr:row>61</xdr:row>
      <xdr:rowOff>171449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17</xdr:col>
      <xdr:colOff>0</xdr:colOff>
      <xdr:row>27</xdr:row>
      <xdr:rowOff>0</xdr:rowOff>
    </xdr:from>
    <xdr:to>
      <xdr:col>17</xdr:col>
      <xdr:colOff>361950</xdr:colOff>
      <xdr:row>29</xdr:row>
      <xdr:rowOff>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3639800" y="482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40</xdr:row>
      <xdr:rowOff>0</xdr:rowOff>
    </xdr:from>
    <xdr:to>
      <xdr:col>10</xdr:col>
      <xdr:colOff>361950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43850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628650</xdr:colOff>
      <xdr:row>17</xdr:row>
      <xdr:rowOff>180975</xdr:rowOff>
    </xdr:from>
    <xdr:to>
      <xdr:col>22</xdr:col>
      <xdr:colOff>228600</xdr:colOff>
      <xdr:row>19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44775" y="3648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628650</xdr:colOff>
      <xdr:row>39</xdr:row>
      <xdr:rowOff>47625</xdr:rowOff>
    </xdr:from>
    <xdr:to>
      <xdr:col>22</xdr:col>
      <xdr:colOff>228600</xdr:colOff>
      <xdr:row>41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344775" y="796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83</xdr:row>
      <xdr:rowOff>123825</xdr:rowOff>
    </xdr:from>
    <xdr:to>
      <xdr:col>13</xdr:col>
      <xdr:colOff>704850</xdr:colOff>
      <xdr:row>83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2104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257175</xdr:colOff>
      <xdr:row>8</xdr:row>
      <xdr:rowOff>114300</xdr:rowOff>
    </xdr:from>
    <xdr:to>
      <xdr:col>15</xdr:col>
      <xdr:colOff>619125</xdr:colOff>
      <xdr:row>10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029950" y="186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15</xdr:row>
      <xdr:rowOff>57150</xdr:rowOff>
    </xdr:from>
    <xdr:to>
      <xdr:col>8</xdr:col>
      <xdr:colOff>504825</xdr:colOff>
      <xdr:row>17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72425" y="3000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663575</xdr:colOff>
      <xdr:row>1</xdr:row>
      <xdr:rowOff>82550</xdr:rowOff>
    </xdr:from>
    <xdr:to>
      <xdr:col>9</xdr:col>
      <xdr:colOff>615950</xdr:colOff>
      <xdr:row>20</xdr:row>
      <xdr:rowOff>168275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1950" y="273050"/>
          <a:ext cx="6048375" cy="407035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952500</xdr:colOff>
      <xdr:row>1</xdr:row>
      <xdr:rowOff>174625</xdr:rowOff>
    </xdr:from>
    <xdr:to>
      <xdr:col>8</xdr:col>
      <xdr:colOff>698500</xdr:colOff>
      <xdr:row>21</xdr:row>
      <xdr:rowOff>82550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0" y="365125"/>
          <a:ext cx="6048375" cy="4083050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209550</xdr:colOff>
      <xdr:row>1</xdr:row>
      <xdr:rowOff>66675</xdr:rowOff>
    </xdr:from>
    <xdr:to>
      <xdr:col>25</xdr:col>
      <xdr:colOff>571500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4</xdr:row>
      <xdr:rowOff>38100</xdr:rowOff>
    </xdr:from>
    <xdr:to>
      <xdr:col>6</xdr:col>
      <xdr:colOff>581025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9</xdr:col>
      <xdr:colOff>590550</xdr:colOff>
      <xdr:row>42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29821" y="0"/>
          <a:ext cx="6593471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609600</xdr:colOff>
      <xdr:row>4</xdr:row>
      <xdr:rowOff>47625</xdr:rowOff>
    </xdr:from>
    <xdr:to>
      <xdr:col>16</xdr:col>
      <xdr:colOff>209550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58</xdr:row>
      <xdr:rowOff>9525</xdr:rowOff>
    </xdr:from>
    <xdr:to>
      <xdr:col>8</xdr:col>
      <xdr:colOff>342900</xdr:colOff>
      <xdr:row>59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076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71</xdr:row>
      <xdr:rowOff>85725</xdr:rowOff>
    </xdr:from>
    <xdr:to>
      <xdr:col>1</xdr:col>
      <xdr:colOff>361950</xdr:colOff>
      <xdr:row>73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482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57150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0</xdr:rowOff>
    </xdr:from>
    <xdr:to>
      <xdr:col>7</xdr:col>
      <xdr:colOff>352425</xdr:colOff>
      <xdr:row>5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12</xdr:row>
      <xdr:rowOff>104775</xdr:rowOff>
    </xdr:from>
    <xdr:to>
      <xdr:col>19</xdr:col>
      <xdr:colOff>177800</xdr:colOff>
      <xdr:row>12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14</xdr:row>
      <xdr:rowOff>85725</xdr:rowOff>
    </xdr:from>
    <xdr:to>
      <xdr:col>9</xdr:col>
      <xdr:colOff>180975</xdr:colOff>
      <xdr:row>16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10475" y="3095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17</xdr:row>
      <xdr:rowOff>95250</xdr:rowOff>
    </xdr:from>
    <xdr:to>
      <xdr:col>5</xdr:col>
      <xdr:colOff>552450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10</xdr:row>
      <xdr:rowOff>57150</xdr:rowOff>
    </xdr:from>
    <xdr:to>
      <xdr:col>8</xdr:col>
      <xdr:colOff>666750</xdr:colOff>
      <xdr:row>12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81875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542925</xdr:colOff>
      <xdr:row>17</xdr:row>
      <xdr:rowOff>47625</xdr:rowOff>
    </xdr:from>
    <xdr:to>
      <xdr:col>9</xdr:col>
      <xdr:colOff>142875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647700</xdr:colOff>
      <xdr:row>16</xdr:row>
      <xdr:rowOff>28575</xdr:rowOff>
    </xdr:from>
    <xdr:to>
      <xdr:col>7</xdr:col>
      <xdr:colOff>247650</xdr:colOff>
      <xdr:row>17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428625</xdr:colOff>
      <xdr:row>4</xdr:row>
      <xdr:rowOff>9525</xdr:rowOff>
    </xdr:from>
    <xdr:to>
      <xdr:col>6</xdr:col>
      <xdr:colOff>85725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6</xdr:row>
      <xdr:rowOff>28575</xdr:rowOff>
    </xdr:from>
    <xdr:to>
      <xdr:col>7</xdr:col>
      <xdr:colOff>247650</xdr:colOff>
      <xdr:row>8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1819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371475</xdr:colOff>
      <xdr:row>3</xdr:row>
      <xdr:rowOff>180975</xdr:rowOff>
    </xdr:from>
    <xdr:to>
      <xdr:col>10</xdr:col>
      <xdr:colOff>733425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295275</xdr:colOff>
      <xdr:row>15</xdr:row>
      <xdr:rowOff>85725</xdr:rowOff>
    </xdr:from>
    <xdr:to>
      <xdr:col>7</xdr:col>
      <xdr:colOff>657225</xdr:colOff>
      <xdr:row>16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4</xdr:row>
      <xdr:rowOff>57150</xdr:rowOff>
    </xdr:from>
    <xdr:to>
      <xdr:col>5</xdr:col>
      <xdr:colOff>657225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33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161925</xdr:colOff>
      <xdr:row>18</xdr:row>
      <xdr:rowOff>9525</xdr:rowOff>
    </xdr:from>
    <xdr:to>
      <xdr:col>5</xdr:col>
      <xdr:colOff>523875</xdr:colOff>
      <xdr:row>20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485775</xdr:colOff>
      <xdr:row>18</xdr:row>
      <xdr:rowOff>9525</xdr:rowOff>
    </xdr:from>
    <xdr:to>
      <xdr:col>8</xdr:col>
      <xdr:colOff>85725</xdr:colOff>
      <xdr:row>18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5</xdr:row>
      <xdr:rowOff>133350</xdr:rowOff>
    </xdr:from>
    <xdr:to>
      <xdr:col>7</xdr:col>
      <xdr:colOff>628650</xdr:colOff>
      <xdr:row>6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34125" y="94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0.17065</cdr:y>
    </cdr:to>
    <cdr:sp macro="" textlink="'Alojados por municipio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6794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ALOJADOS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133350</xdr:colOff>
      <xdr:row>17</xdr:row>
      <xdr:rowOff>19050</xdr:rowOff>
    </xdr:from>
    <xdr:to>
      <xdr:col>16</xdr:col>
      <xdr:colOff>495300</xdr:colOff>
      <xdr:row>18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96975" y="371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41</xdr:row>
      <xdr:rowOff>0</xdr:rowOff>
    </xdr:from>
    <xdr:to>
      <xdr:col>8</xdr:col>
      <xdr:colOff>3174</xdr:colOff>
      <xdr:row>59</xdr:row>
      <xdr:rowOff>53975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25</xdr:row>
      <xdr:rowOff>104775</xdr:rowOff>
    </xdr:from>
    <xdr:to>
      <xdr:col>8</xdr:col>
      <xdr:colOff>485775</xdr:colOff>
      <xdr:row>27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7232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5:$G$5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0.07165</cdr:x>
      <cdr:y>0</cdr:y>
    </cdr:from>
    <cdr:to>
      <cdr:x>0.93925</cdr:x>
      <cdr:y>0.18022</cdr:y>
    </cdr:to>
    <cdr:sp macro="" textlink="'Pernoctaciones munic y tipologí'!$B$5:$G$5">
      <cdr:nvSpPr>
        <cdr:cNvPr id="3" name="1 CuadroTexto"/>
        <cdr:cNvSpPr txBox="1"/>
      </cdr:nvSpPr>
      <cdr:spPr>
        <a:xfrm xmlns:a="http://schemas.openxmlformats.org/drawingml/2006/main">
          <a:off x="435868" y="0"/>
          <a:ext cx="5277872" cy="717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PERNOCTACIONES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209550</xdr:colOff>
      <xdr:row>16</xdr:row>
      <xdr:rowOff>180975</xdr:rowOff>
    </xdr:from>
    <xdr:to>
      <xdr:col>16</xdr:col>
      <xdr:colOff>571500</xdr:colOff>
      <xdr:row>18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371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8</xdr:col>
      <xdr:colOff>742950</xdr:colOff>
      <xdr:row>23</xdr:row>
      <xdr:rowOff>9525</xdr:rowOff>
    </xdr:from>
    <xdr:to>
      <xdr:col>16</xdr:col>
      <xdr:colOff>933449</xdr:colOff>
      <xdr:row>39</xdr:row>
      <xdr:rowOff>15875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381000</xdr:colOff>
      <xdr:row>60</xdr:row>
      <xdr:rowOff>82550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714375</xdr:colOff>
      <xdr:row>26</xdr:row>
      <xdr:rowOff>152400</xdr:rowOff>
    </xdr:from>
    <xdr:to>
      <xdr:col>7</xdr:col>
      <xdr:colOff>314325</xdr:colOff>
      <xdr:row>28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5562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2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J94"/>
  <sheetViews>
    <sheetView showGridLines="0" showRowColHeaders="0" tabSelected="1" zoomScaleNormal="100" workbookViewId="0">
      <selection activeCell="I5" sqref="I5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13" t="s">
        <v>0</v>
      </c>
      <c r="E5" s="413"/>
      <c r="F5" s="413"/>
      <c r="G5" s="3"/>
    </row>
    <row r="6" spans="3:7" ht="20.100000000000001" customHeight="1">
      <c r="C6" s="3"/>
      <c r="D6" s="413" t="str">
        <f>actualizaciones!A2</f>
        <v xml:space="preserve">acum. nov. 2010 </v>
      </c>
      <c r="E6" s="413"/>
      <c r="F6" s="413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24.95" customHeight="1">
      <c r="C10" s="3"/>
      <c r="D10" s="6"/>
      <c r="E10" s="8" t="s">
        <v>1</v>
      </c>
      <c r="F10" s="6"/>
      <c r="G10" s="3"/>
    </row>
    <row r="11" spans="3:7" ht="18" customHeight="1" outlineLevel="1">
      <c r="C11" s="3"/>
      <c r="D11" s="6"/>
      <c r="E11" s="9" t="s">
        <v>2</v>
      </c>
      <c r="F11" s="6"/>
      <c r="G11" s="3"/>
    </row>
    <row r="12" spans="3:7" s="11" customFormat="1" ht="18" customHeight="1" outlineLevel="2">
      <c r="C12" s="3"/>
      <c r="D12" s="6"/>
      <c r="E12" s="10" t="s">
        <v>3</v>
      </c>
      <c r="F12" s="6"/>
      <c r="G12" s="3"/>
    </row>
    <row r="13" spans="3:7" s="11" customFormat="1" ht="18" customHeight="1" outlineLevel="2">
      <c r="C13" s="3"/>
      <c r="D13" s="6"/>
      <c r="E13" s="10" t="s">
        <v>4</v>
      </c>
      <c r="F13" s="6"/>
      <c r="G13" s="3"/>
    </row>
    <row r="14" spans="3:7" s="11" customFormat="1" ht="18" customHeight="1" outlineLevel="2">
      <c r="C14" s="3"/>
      <c r="D14" s="6"/>
      <c r="E14" s="10" t="s">
        <v>5</v>
      </c>
      <c r="F14" s="6"/>
      <c r="G14" s="3"/>
    </row>
    <row r="15" spans="3:7" s="11" customFormat="1" ht="18" customHeight="1" outlineLevel="2">
      <c r="C15" s="3"/>
      <c r="D15" s="6"/>
      <c r="E15" s="10" t="s">
        <v>6</v>
      </c>
      <c r="F15" s="6"/>
      <c r="G15" s="3"/>
    </row>
    <row r="16" spans="3:7" s="14" customFormat="1" ht="18" customHeight="1" outlineLevel="1">
      <c r="C16" s="12"/>
      <c r="D16" s="13"/>
      <c r="E16" s="9" t="s">
        <v>7</v>
      </c>
      <c r="F16" s="13"/>
      <c r="G16" s="12"/>
    </row>
    <row r="17" spans="3:7" ht="18" customHeight="1" outlineLevel="2">
      <c r="C17" s="3"/>
      <c r="D17" s="6"/>
      <c r="E17" s="10" t="s">
        <v>3</v>
      </c>
      <c r="F17" s="6"/>
      <c r="G17" s="3"/>
    </row>
    <row r="18" spans="3:7" ht="18" customHeight="1" outlineLevel="2">
      <c r="C18" s="3"/>
      <c r="D18" s="6"/>
      <c r="E18" s="10" t="s">
        <v>4</v>
      </c>
      <c r="F18" s="6"/>
      <c r="G18" s="3"/>
    </row>
    <row r="19" spans="3:7" ht="18" customHeight="1" outlineLevel="2">
      <c r="C19" s="3"/>
      <c r="D19" s="6"/>
      <c r="E19" s="10" t="s">
        <v>8</v>
      </c>
      <c r="F19" s="6"/>
      <c r="G19" s="3"/>
    </row>
    <row r="20" spans="3:7" ht="18" customHeight="1" outlineLevel="2">
      <c r="C20" s="3"/>
      <c r="D20" s="6"/>
      <c r="E20" s="10" t="s">
        <v>9</v>
      </c>
      <c r="F20" s="6"/>
      <c r="G20" s="3"/>
    </row>
    <row r="21" spans="3:7" ht="18" customHeight="1" outlineLevel="2">
      <c r="C21" s="3"/>
      <c r="D21" s="6"/>
      <c r="E21" s="10" t="s">
        <v>10</v>
      </c>
      <c r="F21" s="6"/>
      <c r="G21" s="3"/>
    </row>
    <row r="22" spans="3:7" s="14" customFormat="1" ht="18" customHeight="1" outlineLevel="1">
      <c r="C22" s="12"/>
      <c r="D22" s="13"/>
      <c r="E22" s="9" t="s">
        <v>11</v>
      </c>
      <c r="F22" s="13"/>
      <c r="G22" s="12"/>
    </row>
    <row r="23" spans="3:7" ht="18" customHeight="1" outlineLevel="2">
      <c r="C23" s="3"/>
      <c r="D23" s="6"/>
      <c r="E23" s="10" t="s">
        <v>3</v>
      </c>
      <c r="F23" s="6"/>
      <c r="G23" s="3"/>
    </row>
    <row r="24" spans="3:7" ht="18" customHeight="1" outlineLevel="2">
      <c r="C24" s="3"/>
      <c r="D24" s="6"/>
      <c r="E24" s="10" t="s">
        <v>4</v>
      </c>
      <c r="F24" s="6"/>
      <c r="G24" s="3"/>
    </row>
    <row r="25" spans="3:7" ht="18" customHeight="1" outlineLevel="2">
      <c r="C25" s="3"/>
      <c r="D25" s="6"/>
      <c r="E25" s="10" t="s">
        <v>6</v>
      </c>
      <c r="F25" s="6"/>
      <c r="G25" s="3"/>
    </row>
    <row r="26" spans="3:7" s="14" customFormat="1" ht="18" customHeight="1" outlineLevel="1">
      <c r="C26" s="12"/>
      <c r="D26" s="13"/>
      <c r="E26" s="9" t="s">
        <v>12</v>
      </c>
      <c r="F26" s="13"/>
      <c r="G26" s="12"/>
    </row>
    <row r="27" spans="3:7" ht="18" customHeight="1" outlineLevel="2">
      <c r="C27" s="3"/>
      <c r="D27" s="6"/>
      <c r="E27" s="10" t="s">
        <v>13</v>
      </c>
      <c r="F27" s="6"/>
      <c r="G27" s="3"/>
    </row>
    <row r="28" spans="3:7" ht="18" customHeight="1" outlineLevel="2">
      <c r="C28" s="3"/>
      <c r="D28" s="6"/>
      <c r="E28" s="10" t="s">
        <v>4</v>
      </c>
      <c r="F28" s="6"/>
      <c r="G28" s="3"/>
    </row>
    <row r="29" spans="3:7" ht="18" customHeight="1" outlineLevel="2">
      <c r="C29" s="3"/>
      <c r="D29" s="6"/>
      <c r="E29" s="10" t="s">
        <v>14</v>
      </c>
      <c r="F29" s="6"/>
      <c r="G29" s="3"/>
    </row>
    <row r="30" spans="3:7" ht="18" customHeight="1" outlineLevel="2">
      <c r="C30" s="3"/>
      <c r="D30" s="6"/>
      <c r="E30" s="10" t="s">
        <v>15</v>
      </c>
      <c r="F30" s="6"/>
      <c r="G30" s="3"/>
    </row>
    <row r="31" spans="3:7" ht="18" customHeight="1" outlineLevel="2">
      <c r="C31" s="3"/>
      <c r="D31" s="6"/>
      <c r="E31" s="10" t="s">
        <v>16</v>
      </c>
      <c r="F31" s="6"/>
      <c r="G31" s="3"/>
    </row>
    <row r="32" spans="3:7" ht="18" customHeight="1" outlineLevel="2">
      <c r="C32" s="3"/>
      <c r="D32" s="6"/>
      <c r="E32" s="10" t="s">
        <v>17</v>
      </c>
      <c r="F32" s="6"/>
      <c r="G32" s="3"/>
    </row>
    <row r="33" spans="3:7" ht="18" customHeight="1" outlineLevel="2">
      <c r="C33" s="3"/>
      <c r="D33" s="6"/>
      <c r="E33" s="10" t="s">
        <v>18</v>
      </c>
      <c r="F33" s="6"/>
      <c r="G33" s="3"/>
    </row>
    <row r="34" spans="3:7" ht="18" customHeight="1" outlineLevel="2">
      <c r="C34" s="3"/>
      <c r="D34" s="6"/>
      <c r="E34" s="10" t="s">
        <v>19</v>
      </c>
      <c r="F34" s="6"/>
      <c r="G34" s="3"/>
    </row>
    <row r="35" spans="3:7" ht="18" customHeight="1" outlineLevel="2">
      <c r="C35" s="3"/>
      <c r="D35" s="6"/>
      <c r="E35" s="10" t="s">
        <v>20</v>
      </c>
      <c r="F35" s="6"/>
      <c r="G35" s="3"/>
    </row>
    <row r="36" spans="3:7" s="14" customFormat="1" ht="18" customHeight="1" outlineLevel="1">
      <c r="C36" s="12"/>
      <c r="D36" s="13"/>
      <c r="E36" s="9" t="s">
        <v>21</v>
      </c>
      <c r="F36" s="13"/>
      <c r="G36" s="12"/>
    </row>
    <row r="37" spans="3:7" ht="18" customHeight="1" outlineLevel="1">
      <c r="C37" s="3"/>
      <c r="D37" s="15"/>
      <c r="E37" s="16" t="s">
        <v>22</v>
      </c>
      <c r="F37" s="6"/>
      <c r="G37" s="3"/>
    </row>
    <row r="38" spans="3:7" s="14" customFormat="1" ht="18" customHeight="1">
      <c r="C38" s="12"/>
      <c r="D38" s="13"/>
      <c r="E38" s="8" t="s">
        <v>23</v>
      </c>
      <c r="F38" s="13"/>
      <c r="G38" s="12"/>
    </row>
    <row r="39" spans="3:7" ht="18" customHeight="1" outlineLevel="1">
      <c r="C39" s="3"/>
      <c r="D39" s="15"/>
      <c r="E39" s="17" t="s">
        <v>24</v>
      </c>
      <c r="F39" s="6"/>
      <c r="G39" s="3"/>
    </row>
    <row r="40" spans="3:7" ht="18" customHeight="1" outlineLevel="1">
      <c r="C40" s="3"/>
      <c r="D40" s="15"/>
      <c r="E40" s="17" t="s">
        <v>25</v>
      </c>
      <c r="F40" s="6"/>
      <c r="G40" s="3"/>
    </row>
    <row r="41" spans="3:7" ht="18" customHeight="1" outlineLevel="1">
      <c r="C41" s="3"/>
      <c r="D41" s="15"/>
      <c r="E41" s="17" t="s">
        <v>26</v>
      </c>
      <c r="F41" s="6"/>
      <c r="G41" s="3"/>
    </row>
    <row r="42" spans="3:7" ht="18" customHeight="1" outlineLevel="1">
      <c r="C42" s="3"/>
      <c r="D42" s="15"/>
      <c r="E42" s="17" t="s">
        <v>27</v>
      </c>
      <c r="F42" s="6"/>
      <c r="G42" s="3"/>
    </row>
    <row r="43" spans="3:7" ht="18" customHeight="1" outlineLevel="1">
      <c r="C43" s="3"/>
      <c r="D43" s="15"/>
      <c r="E43" s="17" t="s">
        <v>28</v>
      </c>
      <c r="F43" s="6"/>
      <c r="G43" s="3"/>
    </row>
    <row r="44" spans="3:7" ht="18" customHeight="1" outlineLevel="1">
      <c r="C44" s="3"/>
      <c r="D44" s="15"/>
      <c r="E44" s="17" t="s">
        <v>29</v>
      </c>
      <c r="F44" s="6"/>
      <c r="G44" s="3"/>
    </row>
    <row r="45" spans="3:7" ht="18" customHeight="1" outlineLevel="1">
      <c r="C45" s="3"/>
      <c r="D45" s="15"/>
      <c r="E45" s="17" t="s">
        <v>11</v>
      </c>
      <c r="F45" s="6"/>
      <c r="G45" s="3"/>
    </row>
    <row r="46" spans="3:7" ht="18" customHeight="1">
      <c r="C46" s="3"/>
      <c r="D46" s="15"/>
      <c r="E46" s="8" t="s">
        <v>30</v>
      </c>
      <c r="F46" s="6"/>
      <c r="G46" s="3"/>
    </row>
    <row r="47" spans="3:7" ht="18" customHeight="1" outlineLevel="1">
      <c r="C47" s="3"/>
      <c r="D47" s="15"/>
      <c r="E47" s="17" t="s">
        <v>31</v>
      </c>
      <c r="F47" s="6"/>
      <c r="G47" s="3"/>
    </row>
    <row r="48" spans="3:7" ht="18" customHeight="1" outlineLevel="1">
      <c r="C48" s="3"/>
      <c r="D48" s="15"/>
      <c r="E48" s="17" t="s">
        <v>32</v>
      </c>
      <c r="F48" s="6"/>
      <c r="G48" s="3"/>
    </row>
    <row r="49" spans="3:7" ht="18" customHeight="1" outlineLevel="1">
      <c r="C49" s="3"/>
      <c r="D49" s="15"/>
      <c r="E49" s="17" t="s">
        <v>26</v>
      </c>
      <c r="F49" s="6"/>
      <c r="G49" s="3"/>
    </row>
    <row r="50" spans="3:7" ht="18" customHeight="1" outlineLevel="1">
      <c r="C50" s="3"/>
      <c r="D50" s="15"/>
      <c r="E50" s="17" t="s">
        <v>27</v>
      </c>
      <c r="F50" s="6"/>
      <c r="G50" s="3"/>
    </row>
    <row r="51" spans="3:7" ht="18" customHeight="1" outlineLevel="1">
      <c r="C51" s="3"/>
      <c r="D51" s="15"/>
      <c r="E51" s="17" t="s">
        <v>33</v>
      </c>
      <c r="F51" s="6"/>
      <c r="G51" s="3"/>
    </row>
    <row r="52" spans="3:7" ht="18" customHeight="1" outlineLevel="1">
      <c r="C52" s="3"/>
      <c r="D52" s="15"/>
      <c r="E52" s="17" t="s">
        <v>29</v>
      </c>
      <c r="F52" s="6"/>
      <c r="G52" s="3"/>
    </row>
    <row r="53" spans="3:7" ht="18" customHeight="1" outlineLevel="1">
      <c r="C53" s="3"/>
      <c r="D53" s="15"/>
      <c r="E53" s="17" t="s">
        <v>34</v>
      </c>
      <c r="F53" s="6"/>
      <c r="G53" s="3"/>
    </row>
    <row r="54" spans="3:7" ht="18" customHeight="1" outlineLevel="1">
      <c r="C54" s="3"/>
      <c r="D54" s="15"/>
      <c r="E54" s="17" t="s">
        <v>35</v>
      </c>
      <c r="F54" s="6"/>
      <c r="G54" s="3"/>
    </row>
    <row r="55" spans="3:7" ht="18" customHeight="1">
      <c r="C55" s="3"/>
      <c r="D55" s="15"/>
      <c r="E55" s="8" t="s">
        <v>36</v>
      </c>
      <c r="F55" s="6"/>
      <c r="G55" s="3"/>
    </row>
    <row r="56" spans="3:7" ht="18" customHeight="1" outlineLevel="1">
      <c r="C56" s="3"/>
      <c r="D56" s="15"/>
      <c r="E56" s="17" t="s">
        <v>37</v>
      </c>
      <c r="F56" s="6"/>
      <c r="G56" s="3"/>
    </row>
    <row r="57" spans="3:7" ht="18" customHeight="1" outlineLevel="1">
      <c r="C57" s="3"/>
      <c r="D57" s="15"/>
      <c r="E57" s="17" t="s">
        <v>32</v>
      </c>
      <c r="F57" s="6"/>
      <c r="G57" s="3"/>
    </row>
    <row r="58" spans="3:7" ht="18" customHeight="1" outlineLevel="1">
      <c r="C58" s="3"/>
      <c r="D58" s="15"/>
      <c r="E58" s="17" t="s">
        <v>38</v>
      </c>
      <c r="F58" s="6"/>
      <c r="G58" s="3"/>
    </row>
    <row r="59" spans="3:7" ht="18" customHeight="1" outlineLevel="1">
      <c r="C59" s="3"/>
      <c r="D59" s="15"/>
      <c r="E59" s="17" t="s">
        <v>27</v>
      </c>
      <c r="F59" s="6"/>
      <c r="G59" s="3"/>
    </row>
    <row r="60" spans="3:7" ht="18" customHeight="1" outlineLevel="1">
      <c r="C60" s="3"/>
      <c r="D60" s="15"/>
      <c r="E60" s="17" t="s">
        <v>39</v>
      </c>
      <c r="F60" s="6"/>
      <c r="G60" s="3"/>
    </row>
    <row r="61" spans="3:7" ht="18" customHeight="1" outlineLevel="1">
      <c r="C61" s="3"/>
      <c r="D61" s="15"/>
      <c r="E61" s="17" t="s">
        <v>29</v>
      </c>
      <c r="F61" s="6"/>
      <c r="G61" s="3"/>
    </row>
    <row r="62" spans="3:7" ht="18" customHeight="1" outlineLevel="1">
      <c r="C62" s="3"/>
      <c r="D62" s="15"/>
      <c r="E62" s="17" t="s">
        <v>34</v>
      </c>
      <c r="F62" s="6"/>
      <c r="G62" s="3"/>
    </row>
    <row r="63" spans="3:7" ht="18" customHeight="1" outlineLevel="1">
      <c r="C63" s="3"/>
      <c r="D63" s="15"/>
      <c r="E63" s="17" t="s">
        <v>35</v>
      </c>
      <c r="F63" s="6"/>
      <c r="G63" s="3"/>
    </row>
    <row r="64" spans="3:7" ht="18" customHeight="1">
      <c r="C64" s="3"/>
      <c r="D64" s="15"/>
      <c r="E64" s="8" t="s">
        <v>40</v>
      </c>
      <c r="F64" s="15"/>
      <c r="G64" s="3"/>
    </row>
    <row r="65" spans="3:10" ht="18" customHeight="1" outlineLevel="1">
      <c r="C65" s="3"/>
      <c r="D65" s="15"/>
      <c r="E65" s="17" t="s">
        <v>41</v>
      </c>
      <c r="F65" s="15"/>
      <c r="G65" s="3"/>
    </row>
    <row r="66" spans="3:10" ht="18" customHeight="1" outlineLevel="1">
      <c r="C66" s="3"/>
      <c r="D66" s="15"/>
      <c r="E66" s="17" t="s">
        <v>42</v>
      </c>
      <c r="F66" s="15"/>
      <c r="G66" s="3"/>
    </row>
    <row r="67" spans="3:10" ht="18" customHeight="1" outlineLevel="1">
      <c r="C67" s="3"/>
      <c r="D67" s="15"/>
      <c r="E67" s="17" t="s">
        <v>43</v>
      </c>
      <c r="F67" s="15"/>
      <c r="G67" s="3"/>
    </row>
    <row r="68" spans="3:10" ht="18" customHeight="1" outlineLevel="1">
      <c r="C68" s="3"/>
      <c r="D68" s="15"/>
      <c r="E68" s="17" t="s">
        <v>44</v>
      </c>
      <c r="F68" s="15"/>
      <c r="G68" s="3"/>
    </row>
    <row r="69" spans="3:10" ht="18" customHeight="1" outlineLevel="1">
      <c r="C69" s="3"/>
      <c r="D69" s="15"/>
      <c r="E69" s="17" t="s">
        <v>45</v>
      </c>
      <c r="F69" s="15"/>
      <c r="G69" s="3"/>
    </row>
    <row r="70" spans="3:10" ht="18" customHeight="1" outlineLevel="1">
      <c r="C70" s="3"/>
      <c r="D70" s="15"/>
      <c r="E70" s="17" t="s">
        <v>46</v>
      </c>
      <c r="F70" s="15"/>
      <c r="G70" s="3"/>
    </row>
    <row r="71" spans="3:10" ht="18" customHeight="1" outlineLevel="1">
      <c r="C71" s="3"/>
      <c r="D71" s="15"/>
      <c r="E71" s="17" t="s">
        <v>47</v>
      </c>
      <c r="F71" s="15"/>
      <c r="G71" s="3"/>
    </row>
    <row r="72" spans="3:10" ht="18" customHeight="1" outlineLevel="1">
      <c r="C72" s="3"/>
      <c r="D72" s="15"/>
      <c r="E72" s="17" t="s">
        <v>48</v>
      </c>
      <c r="F72" s="15"/>
      <c r="G72" s="3"/>
    </row>
    <row r="73" spans="3:10" ht="18" customHeight="1" outlineLevel="1">
      <c r="C73" s="3"/>
      <c r="D73" s="15"/>
      <c r="E73" s="17" t="s">
        <v>49</v>
      </c>
      <c r="F73" s="15"/>
      <c r="G73" s="3"/>
    </row>
    <row r="74" spans="3:10" ht="18" customHeight="1" outlineLevel="1">
      <c r="C74" s="3"/>
      <c r="D74" s="15"/>
      <c r="E74" s="17" t="s">
        <v>50</v>
      </c>
      <c r="F74" s="15"/>
      <c r="G74" s="3"/>
    </row>
    <row r="75" spans="3:10" ht="18" customHeight="1" outlineLevel="1">
      <c r="C75" s="3"/>
      <c r="D75" s="15"/>
      <c r="E75" s="17" t="s">
        <v>51</v>
      </c>
      <c r="F75" s="15"/>
      <c r="G75" s="3"/>
    </row>
    <row r="76" spans="3:10" ht="18" customHeight="1">
      <c r="C76" s="3"/>
      <c r="D76" s="15"/>
      <c r="E76" s="8" t="s">
        <v>52</v>
      </c>
      <c r="F76" s="15"/>
      <c r="G76" s="3"/>
      <c r="J76" s="18"/>
    </row>
    <row r="77" spans="3:10" ht="18" customHeight="1" outlineLevel="1">
      <c r="C77" s="3"/>
      <c r="D77" s="15"/>
      <c r="E77" s="17" t="s">
        <v>53</v>
      </c>
      <c r="F77" s="15"/>
      <c r="G77" s="3"/>
      <c r="J77" s="18"/>
    </row>
    <row r="78" spans="3:10" ht="18" customHeight="1" outlineLevel="1">
      <c r="C78" s="3"/>
      <c r="D78" s="15"/>
      <c r="E78" s="17" t="s">
        <v>54</v>
      </c>
      <c r="F78" s="15"/>
      <c r="G78" s="3"/>
      <c r="J78" s="18"/>
    </row>
    <row r="79" spans="3:10" ht="18" customHeight="1">
      <c r="C79" s="3"/>
      <c r="D79" s="15"/>
      <c r="E79" s="8" t="s">
        <v>55</v>
      </c>
      <c r="F79" s="15"/>
      <c r="G79" s="3"/>
      <c r="I79" s="18"/>
    </row>
    <row r="80" spans="3:10" ht="18" customHeight="1" outlineLevel="1">
      <c r="C80" s="3"/>
      <c r="D80" s="15"/>
      <c r="E80" s="17" t="s">
        <v>56</v>
      </c>
      <c r="F80" s="15"/>
      <c r="G80" s="3"/>
      <c r="I80" s="18"/>
    </row>
    <row r="81" spans="2:9" ht="18" customHeight="1" outlineLevel="1">
      <c r="C81" s="3"/>
      <c r="D81" s="15"/>
      <c r="E81" s="17" t="s">
        <v>57</v>
      </c>
      <c r="F81" s="15"/>
      <c r="G81" s="3"/>
      <c r="I81" s="18"/>
    </row>
    <row r="82" spans="2:9" ht="18" customHeight="1" outlineLevel="1">
      <c r="C82" s="3"/>
      <c r="D82" s="15"/>
      <c r="E82" s="17" t="s">
        <v>58</v>
      </c>
      <c r="F82" s="15"/>
      <c r="G82" s="3"/>
      <c r="I82" s="18"/>
    </row>
    <row r="83" spans="2:9" ht="18.75">
      <c r="C83" s="3"/>
      <c r="D83" s="15"/>
      <c r="E83" s="19"/>
      <c r="F83" s="15"/>
      <c r="G83" s="3"/>
    </row>
    <row r="84" spans="2:9">
      <c r="C84" s="3"/>
      <c r="D84" s="15"/>
      <c r="E84" s="15"/>
      <c r="F84" s="15"/>
      <c r="G84" s="3"/>
    </row>
    <row r="85" spans="2:9">
      <c r="C85" s="3"/>
      <c r="D85" s="3"/>
      <c r="E85" s="3"/>
      <c r="F85" s="3"/>
      <c r="G85" s="3"/>
    </row>
    <row r="86" spans="2:9">
      <c r="C86" s="20"/>
      <c r="D86" s="20"/>
      <c r="E86" s="20"/>
      <c r="F86" s="20"/>
      <c r="G86" s="20"/>
    </row>
    <row r="87" spans="2:9">
      <c r="C87" s="20"/>
      <c r="D87" s="20"/>
      <c r="E87" s="20"/>
      <c r="F87" s="20"/>
      <c r="G87" s="20"/>
    </row>
    <row r="88" spans="2:9">
      <c r="C88" s="414" t="s">
        <v>59</v>
      </c>
      <c r="D88" s="414"/>
      <c r="E88" s="414"/>
      <c r="F88" s="414"/>
      <c r="G88" s="414"/>
      <c r="H88" s="18"/>
    </row>
    <row r="92" spans="2:9">
      <c r="E92" s="18"/>
    </row>
    <row r="94" spans="2:9" ht="14.25">
      <c r="B94" s="21"/>
    </row>
  </sheetData>
  <mergeCells count="3">
    <mergeCell ref="D5:F5"/>
    <mergeCell ref="D6:F6"/>
    <mergeCell ref="C88:G88"/>
  </mergeCells>
  <hyperlinks>
    <hyperlink ref="E36" location="'Alojados evol mensual'!A1" tooltip="Evolución mensual " display="Evolución mensual "/>
    <hyperlink ref="E37" location="'tablas turistas por Temporada'!A1" tooltip="Temporada" display="Temporada"/>
    <hyperlink ref="E13" location="'var evolu x tipolo'!A1" tooltip="Variación interanual" display="Variación interanual"/>
    <hyperlink ref="E12" location="'tab. Turistas alojados tip'!A1" tooltip="Evolución anual" display="Evolución anual"/>
    <hyperlink ref="E14" location="'Alojados tipología'!A1" tooltip="Tipología de establecimiento" display="Tipología de establecimiento"/>
    <hyperlink ref="E15" location="'tab.Evolución mensual tipología'!A1" tooltip="Evolución mensual " display="Evolución mensual "/>
    <hyperlink ref="E18" location="'variación x zonas tipo '!A1" tooltip="Variación interanual" display="Variación interanual"/>
    <hyperlink ref="E17" location="'Tablas turistas zona y tip.'!A1" tooltip="Evolución anual" display="Evolución anual"/>
    <hyperlink ref="E20" location="'tablas Zonas mensual '!A1" tooltip="Evolución mensual " display="Evolución mensual "/>
    <hyperlink ref="E19" location="'Alojados zona tipología'!A1" tooltip="Zonas y tipología de establecimiento" display="Zonas y tipología de establecimiento"/>
    <hyperlink ref="E21" location="'Tablas Evo. mens. zonas y TIPO'!A1" tooltip="Evolución mensual por zonas tipología" display="Evolución mensual por zonas tipología"/>
    <hyperlink ref="E24" location="'VARIACIÓN EVOL POR CATEGORIA'!A1" tooltip="Variación interanual" display="Variación interanual"/>
    <hyperlink ref="E23" location="'tablas turistas por categorías '!A1" tooltip="Evolución anual" display="Evolución anual"/>
    <hyperlink ref="E25" location="'tab,Evolución mensual categoría'!A1" tooltip="Evolución mensual " display="Evolución mensual "/>
    <hyperlink ref="E28" location="'Nacionalidades  evolución mensu'!A1" tooltip="Variación interanual" display="Variación interanual"/>
    <hyperlink ref="E27" location="'Nacionalidades  evolución mensu'!A1" tooltip="Evolución anual" display="Alojados por nacionalidad"/>
    <hyperlink ref="E29" location="'Nacionalidad-evolución cuota'!A1" tooltip="Cuota sobre el total de alojados" display="Cuota sobre el total de alojados"/>
    <hyperlink ref="E30" location="'Nacionalidades '!A1" tooltip="Turistas alojados por nacionalidad" display="Turistas alojados por nacionalidad"/>
    <hyperlink ref="E34" location="'Nacionalidad-Alojamiento(datos)'!A1" tooltip="Alojados por categoría y tipología de establecimiento" display="Alojados por categoría y tipología de establecimiento"/>
    <hyperlink ref="E35" location="'Nacionalidad-Alojamiento'!A1" tooltip="Distribución por nacionalidad según categoría y tipología de establecimiento" display="Distribución por nacionalidad según categoría y tipología de establecimiento"/>
    <hyperlink ref="E32" location="'Distribución Nacionalidades'!A1" tooltip="Distribución por nacionalidad" display="Distribución por nacionalidad"/>
    <hyperlink ref="E31" location="'graficas evol mensual merc'!A1" tooltip="Distribución por nacionalidad" display="Evolución mensual de cada emisor"/>
    <hyperlink ref="E33" location="'Nacionalidad-Alojamiento(datos)'!A1" tooltip="Distribución por nacionalidad" display="Distribución por nacionalidad"/>
    <hyperlink ref="E42" location="'tablas pernocta cat ev anual'!A1" tooltip="Tipología y categoría de establecimiento" display="Tipología y categoría de los establecimientos"/>
    <hyperlink ref="E39" location="'Pernoctacion mensual'!A1" tooltip="Evolución mensual" display="Evolución mensual"/>
    <hyperlink ref="E41" location="'evoución PERNOCTA zona'!A1" tooltip="Variación interanual por zona turística y tipología de establecimiento" display="Variación interanual por zona turística y tipología de establecimiento"/>
    <hyperlink ref="E43" location="'evolución pernocta cat ev anual'!A1" tooltip="Variación interanual por  tipología y categoría de establecimiento" display="Variación interanual por  tipología y categoría de establecimiento"/>
    <hyperlink ref="E40" location="'Tablas PERNOCTA zona'!A1" tooltip="Evolución anual por zona turística y tipología de establecimiento" display="Evolución anual por zona turística y tipología de establecimiento"/>
    <hyperlink ref="E44" location="'Pernoctaciones tipología'!A1" tooltip="Tipología de establecimiento" display="Tipología de establecimiento"/>
    <hyperlink ref="E45" location="'Pernoctaciones  tipolog y categ'!A1" tooltip="Tipología y categoría de establecimiento" display="Tipología y categoría de establecimiento"/>
    <hyperlink ref="E48" location="'Tablas evol IO zona'!A1" tooltip="Zonas y tipología de establecimiento" display="Evolución anual por zona turística y tipología de establecimiento"/>
    <hyperlink ref="E50" location="'tablas evol IO CAT '!A1" tooltip="Tipología y categoría de establecimiento" display="Evolución anual por tipología y categoría de los establecimientos"/>
    <hyperlink ref="E47" location="'IO evolución mensual'!A1" tooltip="Evolución mensual IO" display="Evolución mensual"/>
    <hyperlink ref="E49" location="'evolución IO zona'!A1" tooltip="Variación interanual por zona turística y tipología de establecimiento" display="Variación interanual por zona turística y tipología de establecimiento"/>
    <hyperlink ref="E51" location="'evolución IO CAT '!A1" tooltip="Variación interanual por tipología y categoría de los establecimientos" display="Variación interanual por tipología y categoría de los establecimientos"/>
    <hyperlink ref="E52" location="'IO Tipología'!A1" tooltip="Tipología de establecimiento" display="Tipología de establecimiento"/>
    <hyperlink ref="E53" location="'IO zona y Tipología '!A1" tooltip="Zonas y tipología de establecimiento" display="Zona turística y tipología de establecimiento"/>
    <hyperlink ref="E54" location="'IO tipología y categoría'!A1" tooltip="Tipología y categoría de establecimiento" display="Tipología y categoría de establecimiento"/>
    <hyperlink ref="E57" location="'Tablas evol EM zona'!A1" tooltip="Zonas y tipología de establecimiento" display="Evolución anual por zona turística y tipología de establecimiento"/>
    <hyperlink ref="E59" location="'tablas evol EM CAT'!A1" tooltip="Tipología y categoría de establecimiento" display="Evolución anual por tipología y categoría de los establecimientos"/>
    <hyperlink ref="E56" location="'EM evolución mensual'!A1" tooltip="Evolución mensual EM" display="Evolución mensual"/>
    <hyperlink ref="E58" location="'evolución EM zona'!A1" tooltip="Variación interanual por zona turística y tipología de establecimiento" display="Variación interanual por zona turística y tipología de establecimiento"/>
    <hyperlink ref="E60" location="'evolución EM CAT'!A1" tooltip="Variación interanual por tipología y categoría de los establecimientos" display="Variación interanual por tipología y categoría de los establecimientos"/>
    <hyperlink ref="E61" location="'EM Tipología'!A1" tooltip="Tipología de establecimiento" display="Tipología de establecimiento"/>
    <hyperlink ref="E62" location="'EM zonas y tipología '!A1" tooltip="Zonas y tipología de establecimiento" display="Zona turística y tipología de establecimiento"/>
    <hyperlink ref="E63" location="'EM tipología y categoría'!A1" tooltip="Tipología y categoría de establecimiento" display="Tipología y categoría de establecimiento"/>
    <hyperlink ref="E65" location="'Alojados por municipio'!A1" tooltip="Alojados por municipio y tipología" display="Alojados por municipio y tipología"/>
    <hyperlink ref="E68" location="'pernocta municipio y catego'!A1" tooltip="Pernoctaciones por municipio y categoría" display="Pernoctaciones por municipio y categoría"/>
    <hyperlink ref="E67" location="'Pernoctaciones munic y tipologí'!A1" tooltip="Pernoctaciones por municipio y tipología" display="Pernoctaciones por municipio y tipología"/>
    <hyperlink ref="E66" location="'Alojados tipología y categoría'!A1" tooltip="Alojados por municipio y categoría" display="Alojados por municipio y categoría"/>
    <hyperlink ref="E69" location="'IO municipio y Tipología'!A1" tooltip="Indices de ocupación por municipio y tipología" display="Indices de ocupación por municipio y tipología"/>
    <hyperlink ref="E70" location="'IO municipio y catego'!A1" tooltip="Indices de ocupación por municipio y categoría" display="Indices de ocupación por municipio y categoría"/>
    <hyperlink ref="E71" location="'EM MUNICIPIO y tipología'!A1" tooltip="Estancia media por municipio y tipología" display="Estancia media por municipio y tipología"/>
    <hyperlink ref="E72" location="'EM municipio y catego'!A1" tooltip="Estancia media por municipio y categoría" display="Estancia media por municipio y categoría"/>
    <hyperlink ref="E73" location="'Nacionalidad-Zona (datos)'!A1" tooltip="Alojados por nacionalidad y municipio" display="Alojados por nacionalidad y municipio"/>
    <hyperlink ref="E74" location="'evolucion nac zonas'!A1" tooltip="Evolución de turistas alojados por nacionalidad y municipio" display="Evolución de turistas alojados por nacionalidad y municipio"/>
    <hyperlink ref="E75" location="'Nacionalidad-Zona'!A1" tooltip="Distribución por nacionalidad según municipio" display="Distribución por nacionalidad según municipio"/>
    <hyperlink ref="E77" location="'Ofe Aloj Estim zona cat '!A1" tooltip="Zonas y tipología de establecimiento" display="Zona turística y tipología de establecimiento"/>
    <hyperlink ref="E78" location="'Oferta Alojat Estim tipol categ'!A1" tooltip="Tipología y categoría de establecimiento" display="Tipología y categoría de establecimiento"/>
    <hyperlink ref="E80" location="'Plazas Autorizadas tipología'!A1" tooltip="Tipología del establecimiento - municipios" display="Tipología de establecimiento - municipios"/>
    <hyperlink ref="E81" location="'Cuotas Plazas Autorizadas05'!A1" tooltip="Distribución por tipología de establecimiento - municipios " display="Distribución por tipología de establecimiento - municipios "/>
    <hyperlink ref="E82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3" orientation="landscape" r:id="rId1"/>
  <headerFooter scaleWithDoc="0" alignWithMargins="0">
    <oddHeader>&amp;RTurismo en Cifras SANTA CRUZ (acumulado noviembre 2010)</oddHeader>
    <oddFooter>&amp;CTurismo de Tenerife&amp;R&amp;P</oddFooter>
  </headerFooter>
  <rowBreaks count="2" manualBreakCount="2">
    <brk id="37" min="2" max="6" man="1"/>
    <brk id="63" min="2" max="6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K74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5.7109375" style="89" customWidth="1"/>
    <col min="2" max="2" width="13" style="89" customWidth="1"/>
    <col min="3" max="10" width="9.7109375" style="89" customWidth="1"/>
    <col min="11" max="16384" width="11.42578125" style="8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427" t="s">
        <v>124</v>
      </c>
      <c r="C5" s="427"/>
      <c r="D5" s="427"/>
      <c r="E5" s="427"/>
      <c r="F5" s="427"/>
      <c r="G5" s="427"/>
      <c r="H5" s="427"/>
      <c r="I5" s="427"/>
      <c r="J5" s="427"/>
      <c r="K5" s="90"/>
    </row>
    <row r="6" spans="2:11" s="90" customFormat="1" ht="15" customHeight="1">
      <c r="B6" s="428"/>
      <c r="C6" s="429" t="s">
        <v>122</v>
      </c>
      <c r="D6" s="429"/>
      <c r="E6" s="430" t="s">
        <v>125</v>
      </c>
      <c r="F6" s="430"/>
      <c r="G6" s="430"/>
      <c r="H6" s="430"/>
      <c r="I6" s="430"/>
      <c r="J6" s="430"/>
    </row>
    <row r="7" spans="2:11" s="90" customFormat="1" ht="30" customHeight="1">
      <c r="B7" s="428"/>
      <c r="C7" s="91" t="s">
        <v>72</v>
      </c>
      <c r="D7" s="92" t="s">
        <v>126</v>
      </c>
      <c r="E7" s="91" t="s">
        <v>127</v>
      </c>
      <c r="F7" s="92" t="s">
        <v>128</v>
      </c>
      <c r="G7" s="91" t="s">
        <v>92</v>
      </c>
      <c r="H7" s="92" t="s">
        <v>129</v>
      </c>
      <c r="I7" s="91" t="s">
        <v>72</v>
      </c>
      <c r="J7" s="92" t="s">
        <v>126</v>
      </c>
    </row>
    <row r="8" spans="2:11">
      <c r="B8" s="39" t="s">
        <v>76</v>
      </c>
      <c r="C8" s="93">
        <v>15073</v>
      </c>
      <c r="D8" s="94">
        <f t="shared" ref="D8:D18" si="0">C8/C21-1</f>
        <v>7.7412437455325334E-2</v>
      </c>
      <c r="E8" s="95">
        <v>236808</v>
      </c>
      <c r="F8" s="94">
        <f t="shared" ref="F8:F18" si="1">E8/E21-1</f>
        <v>5.1321210399204453E-2</v>
      </c>
      <c r="G8" s="95">
        <v>159831</v>
      </c>
      <c r="H8" s="94">
        <f t="shared" ref="H8:H18" si="2">G8/G21-1</f>
        <v>9.059459311925977E-2</v>
      </c>
      <c r="I8" s="95">
        <v>396639</v>
      </c>
      <c r="J8" s="94">
        <f t="shared" ref="J8:J18" si="3">I8/I21-1</f>
        <v>6.6801684767698877E-2</v>
      </c>
      <c r="K8" s="90"/>
    </row>
    <row r="9" spans="2:11">
      <c r="B9" s="39" t="s">
        <v>77</v>
      </c>
      <c r="C9" s="93">
        <v>13885</v>
      </c>
      <c r="D9" s="94">
        <f t="shared" si="0"/>
        <v>8.4003435084706091E-2</v>
      </c>
      <c r="E9" s="95">
        <v>269266</v>
      </c>
      <c r="F9" s="94">
        <f t="shared" si="1"/>
        <v>0.12153978157826772</v>
      </c>
      <c r="G9" s="95">
        <v>164341</v>
      </c>
      <c r="H9" s="94">
        <f t="shared" si="2"/>
        <v>-2.6944200018205189E-3</v>
      </c>
      <c r="I9" s="95">
        <v>433607</v>
      </c>
      <c r="J9" s="94">
        <f t="shared" si="3"/>
        <v>7.0975693492495218E-2</v>
      </c>
      <c r="K9" s="90"/>
    </row>
    <row r="10" spans="2:11">
      <c r="B10" s="39" t="s">
        <v>78</v>
      </c>
      <c r="C10" s="93">
        <v>10456</v>
      </c>
      <c r="D10" s="94">
        <f t="shared" si="0"/>
        <v>-5.9965836554886298E-2</v>
      </c>
      <c r="E10" s="95">
        <v>230546</v>
      </c>
      <c r="F10" s="94">
        <f t="shared" si="1"/>
        <v>7.808349855972474E-2</v>
      </c>
      <c r="G10" s="95">
        <v>133127</v>
      </c>
      <c r="H10" s="94">
        <f t="shared" si="2"/>
        <v>-5.1572318082726554E-2</v>
      </c>
      <c r="I10" s="95">
        <v>363673</v>
      </c>
      <c r="J10" s="94">
        <f t="shared" si="3"/>
        <v>2.6704195768659567E-2</v>
      </c>
      <c r="K10" s="90"/>
    </row>
    <row r="11" spans="2:11">
      <c r="B11" s="39" t="s">
        <v>79</v>
      </c>
      <c r="C11" s="93">
        <v>9789</v>
      </c>
      <c r="D11" s="94">
        <f t="shared" si="0"/>
        <v>0.25871158544425876</v>
      </c>
      <c r="E11" s="95">
        <v>283306</v>
      </c>
      <c r="F11" s="94">
        <f t="shared" si="1"/>
        <v>4.8403928563498733E-2</v>
      </c>
      <c r="G11" s="95">
        <v>181892</v>
      </c>
      <c r="H11" s="94">
        <f t="shared" si="2"/>
        <v>-7.9288910486140618E-2</v>
      </c>
      <c r="I11" s="95">
        <v>465198</v>
      </c>
      <c r="J11" s="94">
        <f t="shared" si="3"/>
        <v>-5.5239406390156232E-3</v>
      </c>
      <c r="K11" s="90"/>
    </row>
    <row r="12" spans="2:11">
      <c r="B12" s="39" t="s">
        <v>80</v>
      </c>
      <c r="C12" s="93">
        <v>10611</v>
      </c>
      <c r="D12" s="94">
        <f t="shared" si="0"/>
        <v>-0.10756938603868793</v>
      </c>
      <c r="E12" s="95">
        <v>265054</v>
      </c>
      <c r="F12" s="94">
        <f t="shared" si="1"/>
        <v>3.7779213406158751E-2</v>
      </c>
      <c r="G12" s="95">
        <v>186205</v>
      </c>
      <c r="H12" s="94">
        <f t="shared" si="2"/>
        <v>4.1473236758208021E-2</v>
      </c>
      <c r="I12" s="95">
        <v>451259</v>
      </c>
      <c r="J12" s="94">
        <f t="shared" si="3"/>
        <v>3.9300314374877576E-2</v>
      </c>
      <c r="K12" s="90"/>
    </row>
    <row r="13" spans="2:11">
      <c r="B13" s="39" t="s">
        <v>81</v>
      </c>
      <c r="C13" s="93">
        <v>12682</v>
      </c>
      <c r="D13" s="94">
        <f t="shared" si="0"/>
        <v>-5.3333333333333011E-3</v>
      </c>
      <c r="E13" s="95">
        <v>230853</v>
      </c>
      <c r="F13" s="94">
        <f t="shared" si="1"/>
        <v>8.0190908452846044E-2</v>
      </c>
      <c r="G13" s="95">
        <v>144090</v>
      </c>
      <c r="H13" s="94">
        <f t="shared" si="2"/>
        <v>5.8372446618628837E-2</v>
      </c>
      <c r="I13" s="95">
        <v>374943</v>
      </c>
      <c r="J13" s="94">
        <f t="shared" si="3"/>
        <v>7.1700518496075505E-2</v>
      </c>
      <c r="K13" s="90"/>
    </row>
    <row r="14" spans="2:11">
      <c r="B14" s="39" t="s">
        <v>82</v>
      </c>
      <c r="C14" s="93">
        <v>12407</v>
      </c>
      <c r="D14" s="94">
        <f t="shared" si="0"/>
        <v>-7.918955024491614E-2</v>
      </c>
      <c r="E14" s="95">
        <v>233329</v>
      </c>
      <c r="F14" s="94">
        <f t="shared" si="1"/>
        <v>7.4694167065846306E-2</v>
      </c>
      <c r="G14" s="95">
        <v>127968</v>
      </c>
      <c r="H14" s="94">
        <f t="shared" si="2"/>
        <v>-3.9142219986334381E-2</v>
      </c>
      <c r="I14" s="95">
        <v>361297</v>
      </c>
      <c r="J14" s="94">
        <f t="shared" si="3"/>
        <v>3.1413702243550334E-2</v>
      </c>
      <c r="K14" s="90"/>
    </row>
    <row r="15" spans="2:11">
      <c r="B15" s="39" t="s">
        <v>83</v>
      </c>
      <c r="C15" s="93">
        <v>12595</v>
      </c>
      <c r="D15" s="94">
        <f t="shared" si="0"/>
        <v>-3.7005887300252338E-2</v>
      </c>
      <c r="E15" s="95">
        <v>258952</v>
      </c>
      <c r="F15" s="94">
        <f t="shared" si="1"/>
        <v>2.3258754633178613E-2</v>
      </c>
      <c r="G15" s="95">
        <v>163597</v>
      </c>
      <c r="H15" s="94">
        <f t="shared" si="2"/>
        <v>-1.0685518008756389E-2</v>
      </c>
      <c r="I15" s="95">
        <v>422549</v>
      </c>
      <c r="J15" s="94">
        <f t="shared" si="3"/>
        <v>9.8439404440409106E-3</v>
      </c>
      <c r="K15" s="90"/>
    </row>
    <row r="16" spans="2:11">
      <c r="B16" s="39" t="s">
        <v>84</v>
      </c>
      <c r="C16" s="93">
        <v>14574</v>
      </c>
      <c r="D16" s="94">
        <f t="shared" si="0"/>
        <v>-6.8932473008369022E-2</v>
      </c>
      <c r="E16" s="95">
        <v>239927</v>
      </c>
      <c r="F16" s="94">
        <f t="shared" si="1"/>
        <v>4.2557999070103048E-2</v>
      </c>
      <c r="G16" s="95">
        <v>164434</v>
      </c>
      <c r="H16" s="94">
        <f t="shared" si="2"/>
        <v>-8.3294773519163812E-2</v>
      </c>
      <c r="I16" s="95">
        <v>404361</v>
      </c>
      <c r="J16" s="94">
        <f t="shared" si="3"/>
        <v>-1.2568741025816399E-2</v>
      </c>
      <c r="K16" s="90"/>
    </row>
    <row r="17" spans="2:11">
      <c r="B17" s="39" t="s">
        <v>85</v>
      </c>
      <c r="C17" s="93">
        <v>16759</v>
      </c>
      <c r="D17" s="94">
        <f t="shared" si="0"/>
        <v>0.10460058001581851</v>
      </c>
      <c r="E17" s="95">
        <v>223216</v>
      </c>
      <c r="F17" s="94">
        <f t="shared" si="1"/>
        <v>-2.9079766111128613E-3</v>
      </c>
      <c r="G17" s="95">
        <v>146331</v>
      </c>
      <c r="H17" s="94">
        <f t="shared" si="2"/>
        <v>-9.5130321862535894E-2</v>
      </c>
      <c r="I17" s="95">
        <v>369547</v>
      </c>
      <c r="J17" s="94">
        <f t="shared" si="3"/>
        <v>-4.1586484846284355E-2</v>
      </c>
      <c r="K17" s="90"/>
    </row>
    <row r="18" spans="2:11">
      <c r="B18" s="39" t="s">
        <v>86</v>
      </c>
      <c r="C18" s="93">
        <v>13188</v>
      </c>
      <c r="D18" s="94">
        <f t="shared" si="0"/>
        <v>-2.8150331613854052E-2</v>
      </c>
      <c r="E18" s="95">
        <v>226497</v>
      </c>
      <c r="F18" s="94">
        <f t="shared" si="1"/>
        <v>6.5757898005853521E-2</v>
      </c>
      <c r="G18" s="95">
        <v>155740</v>
      </c>
      <c r="H18" s="94">
        <f t="shared" si="2"/>
        <v>-7.4122514981451504E-2</v>
      </c>
      <c r="I18" s="95">
        <v>382237</v>
      </c>
      <c r="J18" s="94">
        <f t="shared" si="3"/>
        <v>3.9581855908386032E-3</v>
      </c>
      <c r="K18" s="90"/>
    </row>
    <row r="19" spans="2:11" ht="30" customHeight="1">
      <c r="B19" s="96" t="str">
        <f>actualizaciones!A2</f>
        <v xml:space="preserve">acum. nov. 2010 </v>
      </c>
      <c r="C19" s="97">
        <v>142019</v>
      </c>
      <c r="D19" s="98">
        <v>5.1809437527867708E-3</v>
      </c>
      <c r="E19" s="97">
        <v>2697754</v>
      </c>
      <c r="F19" s="98">
        <v>5.5778192787492964E-2</v>
      </c>
      <c r="G19" s="97">
        <v>1727556</v>
      </c>
      <c r="H19" s="98">
        <v>-2.5101620338627284E-2</v>
      </c>
      <c r="I19" s="97">
        <v>4425310</v>
      </c>
      <c r="J19" s="98">
        <v>2.2657498443011903E-2</v>
      </c>
      <c r="K19" s="90"/>
    </row>
    <row r="20" spans="2:11" ht="15" hidden="1" customHeight="1" outlineLevel="1">
      <c r="B20" s="39" t="s">
        <v>75</v>
      </c>
      <c r="C20" s="93">
        <v>13086</v>
      </c>
      <c r="D20" s="94">
        <f t="shared" ref="D20:D58" si="4">C20/C33-1</f>
        <v>-0.18881725762459711</v>
      </c>
      <c r="E20" s="95">
        <v>226348</v>
      </c>
      <c r="F20" s="94">
        <f t="shared" ref="F20:F58" si="5">E20/E33-1</f>
        <v>-3.3555786120824771E-2</v>
      </c>
      <c r="G20" s="95">
        <v>154169</v>
      </c>
      <c r="H20" s="94">
        <f t="shared" ref="H20:H58" si="6">G20/G33-1</f>
        <v>-0.12401986408782018</v>
      </c>
      <c r="I20" s="95">
        <v>380517</v>
      </c>
      <c r="J20" s="94">
        <f t="shared" ref="J20:J58" si="7">I20/I33-1</f>
        <v>-7.2369046545247118E-2</v>
      </c>
      <c r="K20" s="90"/>
    </row>
    <row r="21" spans="2:11" ht="15" hidden="1" customHeight="1" outlineLevel="1">
      <c r="B21" s="39" t="s">
        <v>76</v>
      </c>
      <c r="C21" s="93">
        <v>13990</v>
      </c>
      <c r="D21" s="94">
        <f t="shared" si="4"/>
        <v>-0.21593902370677576</v>
      </c>
      <c r="E21" s="95">
        <v>225248</v>
      </c>
      <c r="F21" s="94">
        <f t="shared" si="5"/>
        <v>-8.5973989084342728E-2</v>
      </c>
      <c r="G21" s="95">
        <v>146554</v>
      </c>
      <c r="H21" s="94">
        <f t="shared" si="6"/>
        <v>-0.2091200992957557</v>
      </c>
      <c r="I21" s="95">
        <v>371802</v>
      </c>
      <c r="J21" s="94">
        <f t="shared" si="7"/>
        <v>-0.1388289248158614</v>
      </c>
      <c r="K21" s="90"/>
    </row>
    <row r="22" spans="2:11" ht="15" hidden="1" customHeight="1" outlineLevel="1">
      <c r="B22" s="39" t="s">
        <v>77</v>
      </c>
      <c r="C22" s="93">
        <v>12809</v>
      </c>
      <c r="D22" s="94">
        <f t="shared" si="4"/>
        <v>-0.31524644499091203</v>
      </c>
      <c r="E22" s="95">
        <v>240086</v>
      </c>
      <c r="F22" s="94">
        <f t="shared" si="5"/>
        <v>-6.9029966497084039E-2</v>
      </c>
      <c r="G22" s="95">
        <v>164785</v>
      </c>
      <c r="H22" s="94">
        <f t="shared" si="6"/>
        <v>-0.10427843821513405</v>
      </c>
      <c r="I22" s="95">
        <v>404871</v>
      </c>
      <c r="J22" s="94">
        <f t="shared" si="7"/>
        <v>-8.3705814324543937E-2</v>
      </c>
      <c r="K22" s="90"/>
    </row>
    <row r="23" spans="2:11" ht="15" hidden="1" customHeight="1" outlineLevel="1">
      <c r="B23" s="39" t="s">
        <v>78</v>
      </c>
      <c r="C23" s="93">
        <v>11123</v>
      </c>
      <c r="D23" s="94">
        <f t="shared" si="4"/>
        <v>-0.2650323774283071</v>
      </c>
      <c r="E23" s="95">
        <v>213848</v>
      </c>
      <c r="F23" s="94">
        <f t="shared" si="5"/>
        <v>-0.11000869814925029</v>
      </c>
      <c r="G23" s="95">
        <v>140366</v>
      </c>
      <c r="H23" s="94">
        <f t="shared" si="6"/>
        <v>-7.0903771561709794E-2</v>
      </c>
      <c r="I23" s="95">
        <v>354214</v>
      </c>
      <c r="J23" s="94">
        <f t="shared" si="7"/>
        <v>-9.4912854949036563E-2</v>
      </c>
      <c r="K23" s="90"/>
    </row>
    <row r="24" spans="2:11" ht="15" hidden="1" customHeight="1" outlineLevel="1">
      <c r="B24" s="39" t="s">
        <v>79</v>
      </c>
      <c r="C24" s="93">
        <v>7777</v>
      </c>
      <c r="D24" s="94">
        <f t="shared" si="4"/>
        <v>-0.36813454663633405</v>
      </c>
      <c r="E24" s="95">
        <v>270226</v>
      </c>
      <c r="F24" s="94">
        <f t="shared" si="5"/>
        <v>-0.10969000293227116</v>
      </c>
      <c r="G24" s="95">
        <v>197556</v>
      </c>
      <c r="H24" s="94">
        <f t="shared" si="6"/>
        <v>-0.13446018769222678</v>
      </c>
      <c r="I24" s="95">
        <v>467782</v>
      </c>
      <c r="J24" s="94">
        <f t="shared" si="7"/>
        <v>-0.12032194672458696</v>
      </c>
      <c r="K24" s="90"/>
    </row>
    <row r="25" spans="2:11" ht="15" hidden="1" customHeight="1" outlineLevel="1">
      <c r="B25" s="39" t="s">
        <v>80</v>
      </c>
      <c r="C25" s="93">
        <v>11890</v>
      </c>
      <c r="D25" s="94">
        <f t="shared" si="4"/>
        <v>-0.27220419905735449</v>
      </c>
      <c r="E25" s="95">
        <v>255405</v>
      </c>
      <c r="F25" s="94">
        <f t="shared" si="5"/>
        <v>-7.7880393969152584E-2</v>
      </c>
      <c r="G25" s="95">
        <v>178790</v>
      </c>
      <c r="H25" s="94">
        <f t="shared" si="6"/>
        <v>-6.1711160908742624E-2</v>
      </c>
      <c r="I25" s="95">
        <v>434195</v>
      </c>
      <c r="J25" s="94">
        <f t="shared" si="7"/>
        <v>-7.129030533126568E-2</v>
      </c>
      <c r="K25" s="90"/>
    </row>
    <row r="26" spans="2:11" ht="15" hidden="1" customHeight="1" outlineLevel="1">
      <c r="B26" s="39" t="s">
        <v>81</v>
      </c>
      <c r="C26" s="93">
        <v>12750</v>
      </c>
      <c r="D26" s="94">
        <f t="shared" si="4"/>
        <v>-0.17422279792746109</v>
      </c>
      <c r="E26" s="95">
        <v>213715</v>
      </c>
      <c r="F26" s="94">
        <f t="shared" si="5"/>
        <v>-0.12861860882328957</v>
      </c>
      <c r="G26" s="95">
        <v>136143</v>
      </c>
      <c r="H26" s="94">
        <f t="shared" si="6"/>
        <v>-0.13379058477708994</v>
      </c>
      <c r="I26" s="95">
        <v>349858</v>
      </c>
      <c r="J26" s="94">
        <f t="shared" si="7"/>
        <v>-0.13063854424733679</v>
      </c>
      <c r="K26" s="90"/>
    </row>
    <row r="27" spans="2:11" ht="15" hidden="1" customHeight="1" outlineLevel="1">
      <c r="B27" s="39" t="s">
        <v>82</v>
      </c>
      <c r="C27" s="93">
        <v>13474</v>
      </c>
      <c r="D27" s="94">
        <f t="shared" si="4"/>
        <v>-0.22727533405975797</v>
      </c>
      <c r="E27" s="95">
        <v>217112</v>
      </c>
      <c r="F27" s="94">
        <f t="shared" si="5"/>
        <v>-0.15982555057214609</v>
      </c>
      <c r="G27" s="95">
        <v>133181</v>
      </c>
      <c r="H27" s="94">
        <f t="shared" si="6"/>
        <v>-0.13950197710180134</v>
      </c>
      <c r="I27" s="95">
        <v>350293</v>
      </c>
      <c r="J27" s="94">
        <f t="shared" si="7"/>
        <v>-0.152212689231216</v>
      </c>
      <c r="K27" s="90"/>
    </row>
    <row r="28" spans="2:11" ht="15" hidden="1" customHeight="1" outlineLevel="1">
      <c r="B28" s="39" t="s">
        <v>83</v>
      </c>
      <c r="C28" s="93">
        <v>13079</v>
      </c>
      <c r="D28" s="94">
        <f t="shared" si="4"/>
        <v>-0.25657932132097994</v>
      </c>
      <c r="E28" s="95">
        <v>253066</v>
      </c>
      <c r="F28" s="94">
        <f t="shared" si="5"/>
        <v>-3.1596912633024998E-2</v>
      </c>
      <c r="G28" s="95">
        <v>165364</v>
      </c>
      <c r="H28" s="94">
        <f t="shared" si="6"/>
        <v>1.3315685301272806E-2</v>
      </c>
      <c r="I28" s="95">
        <v>418430</v>
      </c>
      <c r="J28" s="94">
        <f t="shared" si="7"/>
        <v>-1.4331682818470082E-2</v>
      </c>
      <c r="K28" s="90"/>
    </row>
    <row r="29" spans="2:11" ht="15" hidden="1" customHeight="1" outlineLevel="1">
      <c r="B29" s="39" t="s">
        <v>84</v>
      </c>
      <c r="C29" s="93">
        <v>15653</v>
      </c>
      <c r="D29" s="94">
        <f t="shared" si="4"/>
        <v>-5.4256540390308694E-2</v>
      </c>
      <c r="E29" s="95">
        <v>230133</v>
      </c>
      <c r="F29" s="94">
        <f t="shared" si="5"/>
        <v>-0.2193959581295325</v>
      </c>
      <c r="G29" s="95">
        <v>179375</v>
      </c>
      <c r="H29" s="94">
        <f t="shared" si="6"/>
        <v>-0.15892605113729608</v>
      </c>
      <c r="I29" s="95">
        <v>409508</v>
      </c>
      <c r="J29" s="94">
        <f t="shared" si="7"/>
        <v>-0.19401357652194617</v>
      </c>
      <c r="K29" s="90"/>
    </row>
    <row r="30" spans="2:11" ht="15" hidden="1" customHeight="1" outlineLevel="1">
      <c r="B30" s="39" t="s">
        <v>85</v>
      </c>
      <c r="C30" s="93">
        <v>15172</v>
      </c>
      <c r="D30" s="94">
        <f t="shared" si="4"/>
        <v>-0.21611986566778607</v>
      </c>
      <c r="E30" s="95">
        <v>223867</v>
      </c>
      <c r="F30" s="94">
        <f t="shared" si="5"/>
        <v>-0.14176892967908394</v>
      </c>
      <c r="G30" s="95">
        <v>161715</v>
      </c>
      <c r="H30" s="94">
        <f t="shared" si="6"/>
        <v>-0.1876516418765164</v>
      </c>
      <c r="I30" s="95">
        <v>385582</v>
      </c>
      <c r="J30" s="94">
        <f t="shared" si="7"/>
        <v>-0.16162881209259039</v>
      </c>
      <c r="K30" s="90"/>
    </row>
    <row r="31" spans="2:11" ht="15" hidden="1" customHeight="1" outlineLevel="1">
      <c r="B31" s="39" t="s">
        <v>86</v>
      </c>
      <c r="C31" s="93">
        <v>13570</v>
      </c>
      <c r="D31" s="94">
        <f t="shared" si="4"/>
        <v>-0.20091861971499236</v>
      </c>
      <c r="E31" s="95">
        <v>212522</v>
      </c>
      <c r="F31" s="94">
        <f t="shared" si="5"/>
        <v>-0.10720047050915815</v>
      </c>
      <c r="G31" s="95">
        <v>168208</v>
      </c>
      <c r="H31" s="94">
        <f t="shared" si="6"/>
        <v>-2.0377736492979359E-2</v>
      </c>
      <c r="I31" s="95">
        <v>380730</v>
      </c>
      <c r="J31" s="94">
        <f t="shared" si="7"/>
        <v>-7.081686992217151E-2</v>
      </c>
      <c r="K31" s="90"/>
    </row>
    <row r="32" spans="2:11" collapsed="1">
      <c r="B32" s="99">
        <v>2009</v>
      </c>
      <c r="C32" s="100">
        <v>154373</v>
      </c>
      <c r="D32" s="101">
        <f t="shared" si="4"/>
        <v>-0.22743196308640867</v>
      </c>
      <c r="E32" s="100">
        <v>2781576</v>
      </c>
      <c r="F32" s="101">
        <f t="shared" si="5"/>
        <v>-0.10789822844942742</v>
      </c>
      <c r="G32" s="100">
        <v>1926206</v>
      </c>
      <c r="H32" s="101">
        <f t="shared" si="6"/>
        <v>-0.11411270813365437</v>
      </c>
      <c r="I32" s="100">
        <v>4707782</v>
      </c>
      <c r="J32" s="101">
        <f t="shared" si="7"/>
        <v>-0.11045141390545221</v>
      </c>
      <c r="K32" s="90"/>
    </row>
    <row r="33" spans="2:11" ht="15" hidden="1" customHeight="1" outlineLevel="1">
      <c r="B33" s="39" t="s">
        <v>75</v>
      </c>
      <c r="C33" s="93">
        <v>16132</v>
      </c>
      <c r="D33" s="94">
        <f t="shared" si="4"/>
        <v>-4.5104770924588644E-2</v>
      </c>
      <c r="E33" s="95">
        <v>234207</v>
      </c>
      <c r="F33" s="94">
        <f t="shared" si="5"/>
        <v>-6.0835358371628567E-2</v>
      </c>
      <c r="G33" s="95">
        <v>175996</v>
      </c>
      <c r="H33" s="94">
        <f t="shared" si="6"/>
        <v>-6.8597254416325359E-2</v>
      </c>
      <c r="I33" s="95">
        <v>410203</v>
      </c>
      <c r="J33" s="94">
        <f t="shared" si="7"/>
        <v>-6.4181358592495297E-2</v>
      </c>
      <c r="K33" s="90"/>
    </row>
    <row r="34" spans="2:11" ht="15" hidden="1" customHeight="1" outlineLevel="1">
      <c r="B34" s="39" t="s">
        <v>76</v>
      </c>
      <c r="C34" s="93">
        <v>17843</v>
      </c>
      <c r="D34" s="94">
        <f t="shared" si="4"/>
        <v>-5.6375271034956875E-2</v>
      </c>
      <c r="E34" s="95">
        <v>246435</v>
      </c>
      <c r="F34" s="94">
        <f t="shared" si="5"/>
        <v>-6.4904758290961539E-2</v>
      </c>
      <c r="G34" s="95">
        <v>185305</v>
      </c>
      <c r="H34" s="94">
        <f t="shared" si="6"/>
        <v>-4.4770348987061226E-2</v>
      </c>
      <c r="I34" s="95">
        <v>431740</v>
      </c>
      <c r="J34" s="94">
        <f t="shared" si="7"/>
        <v>-5.6367888444473602E-2</v>
      </c>
      <c r="K34" s="90"/>
    </row>
    <row r="35" spans="2:11" ht="15" hidden="1" customHeight="1" outlineLevel="1">
      <c r="B35" s="39" t="s">
        <v>77</v>
      </c>
      <c r="C35" s="93">
        <v>18706</v>
      </c>
      <c r="D35" s="94">
        <f t="shared" si="4"/>
        <v>7.8404243053153522E-2</v>
      </c>
      <c r="E35" s="95">
        <v>257888</v>
      </c>
      <c r="F35" s="94">
        <f t="shared" si="5"/>
        <v>-6.3063586755120915E-2</v>
      </c>
      <c r="G35" s="95">
        <v>183969</v>
      </c>
      <c r="H35" s="94">
        <f t="shared" si="6"/>
        <v>-4.1318825626113886E-2</v>
      </c>
      <c r="I35" s="95">
        <v>441857</v>
      </c>
      <c r="J35" s="94">
        <f t="shared" si="7"/>
        <v>-5.4131060229822059E-2</v>
      </c>
      <c r="K35" s="90"/>
    </row>
    <row r="36" spans="2:11" ht="15" hidden="1" customHeight="1" outlineLevel="1">
      <c r="B36" s="39" t="s">
        <v>78</v>
      </c>
      <c r="C36" s="93">
        <v>15134</v>
      </c>
      <c r="D36" s="94">
        <f t="shared" si="4"/>
        <v>7.6004265908282909E-2</v>
      </c>
      <c r="E36" s="95">
        <v>240281</v>
      </c>
      <c r="F36" s="94">
        <f t="shared" si="5"/>
        <v>-5.2044990985233186E-2</v>
      </c>
      <c r="G36" s="95">
        <v>151078</v>
      </c>
      <c r="H36" s="94">
        <f t="shared" si="6"/>
        <v>-3.2890356941670529E-2</v>
      </c>
      <c r="I36" s="95">
        <v>391359</v>
      </c>
      <c r="J36" s="94">
        <f t="shared" si="7"/>
        <v>-4.4741254951926934E-2</v>
      </c>
      <c r="K36" s="90"/>
    </row>
    <row r="37" spans="2:11" ht="15" hidden="1" customHeight="1" outlineLevel="1">
      <c r="B37" s="39" t="s">
        <v>79</v>
      </c>
      <c r="C37" s="93">
        <v>12308</v>
      </c>
      <c r="D37" s="94">
        <f t="shared" si="4"/>
        <v>0.23487508778970612</v>
      </c>
      <c r="E37" s="95">
        <v>303519</v>
      </c>
      <c r="F37" s="94">
        <f t="shared" si="5"/>
        <v>1.5521279443254876E-2</v>
      </c>
      <c r="G37" s="95">
        <v>228246</v>
      </c>
      <c r="H37" s="94">
        <f t="shared" si="6"/>
        <v>-6.381904297555252E-3</v>
      </c>
      <c r="I37" s="95">
        <v>531765</v>
      </c>
      <c r="J37" s="94">
        <f t="shared" si="7"/>
        <v>6.0027393528467865E-3</v>
      </c>
      <c r="K37" s="90"/>
    </row>
    <row r="38" spans="2:11" ht="15" hidden="1" customHeight="1" outlineLevel="1">
      <c r="B38" s="39" t="s">
        <v>80</v>
      </c>
      <c r="C38" s="93">
        <v>16337</v>
      </c>
      <c r="D38" s="94">
        <f t="shared" si="4"/>
        <v>0.13767409470752079</v>
      </c>
      <c r="E38" s="95">
        <v>276976</v>
      </c>
      <c r="F38" s="94">
        <f t="shared" si="5"/>
        <v>3.6489605716583107E-3</v>
      </c>
      <c r="G38" s="95">
        <v>190549</v>
      </c>
      <c r="H38" s="94">
        <f t="shared" si="6"/>
        <v>1.7822406813521319E-3</v>
      </c>
      <c r="I38" s="95">
        <v>467525</v>
      </c>
      <c r="J38" s="94">
        <f t="shared" si="7"/>
        <v>2.8873029458640342E-3</v>
      </c>
      <c r="K38" s="90"/>
    </row>
    <row r="39" spans="2:11" ht="15" hidden="1" customHeight="1" outlineLevel="1">
      <c r="B39" s="39" t="s">
        <v>81</v>
      </c>
      <c r="C39" s="93">
        <v>15440</v>
      </c>
      <c r="D39" s="94">
        <f t="shared" si="4"/>
        <v>0.17227241667299364</v>
      </c>
      <c r="E39" s="95">
        <v>245260</v>
      </c>
      <c r="F39" s="94">
        <f t="shared" si="5"/>
        <v>-6.823381724675559E-3</v>
      </c>
      <c r="G39" s="95">
        <v>157171</v>
      </c>
      <c r="H39" s="94">
        <f t="shared" si="6"/>
        <v>-4.477385163305736E-2</v>
      </c>
      <c r="I39" s="95">
        <v>402431</v>
      </c>
      <c r="J39" s="94">
        <f t="shared" si="7"/>
        <v>-2.1998478673481037E-2</v>
      </c>
      <c r="K39" s="90"/>
    </row>
    <row r="40" spans="2:11" ht="15" hidden="1" customHeight="1" outlineLevel="1">
      <c r="B40" s="39" t="s">
        <v>82</v>
      </c>
      <c r="C40" s="93">
        <v>17437</v>
      </c>
      <c r="D40" s="94">
        <f t="shared" si="4"/>
        <v>0.18409615645796551</v>
      </c>
      <c r="E40" s="95">
        <v>258413</v>
      </c>
      <c r="F40" s="94">
        <f t="shared" si="5"/>
        <v>0.22747525222777454</v>
      </c>
      <c r="G40" s="95">
        <v>154772</v>
      </c>
      <c r="H40" s="94">
        <f t="shared" si="6"/>
        <v>0.18120416091094338</v>
      </c>
      <c r="I40" s="95">
        <v>413185</v>
      </c>
      <c r="J40" s="94">
        <f t="shared" si="7"/>
        <v>0.20972440587551566</v>
      </c>
      <c r="K40" s="90"/>
    </row>
    <row r="41" spans="2:11" ht="15" hidden="1" customHeight="1" outlineLevel="1">
      <c r="B41" s="39" t="s">
        <v>83</v>
      </c>
      <c r="C41" s="93">
        <v>17593</v>
      </c>
      <c r="D41" s="94">
        <f t="shared" si="4"/>
        <v>0.13561838368190027</v>
      </c>
      <c r="E41" s="95">
        <v>261323</v>
      </c>
      <c r="F41" s="94">
        <f t="shared" si="5"/>
        <v>-1.6913764629315486E-2</v>
      </c>
      <c r="G41" s="95">
        <v>163191</v>
      </c>
      <c r="H41" s="94">
        <f t="shared" si="6"/>
        <v>-5.3515294226820886E-2</v>
      </c>
      <c r="I41" s="95">
        <v>424514</v>
      </c>
      <c r="J41" s="94">
        <f t="shared" si="7"/>
        <v>-3.1314106294082933E-2</v>
      </c>
      <c r="K41" s="90"/>
    </row>
    <row r="42" spans="2:11" ht="15" hidden="1" customHeight="1" outlineLevel="1">
      <c r="B42" s="39" t="s">
        <v>84</v>
      </c>
      <c r="C42" s="93">
        <v>16551</v>
      </c>
      <c r="D42" s="94">
        <f t="shared" si="4"/>
        <v>-0.12916973587288227</v>
      </c>
      <c r="E42" s="95">
        <v>294814</v>
      </c>
      <c r="F42" s="94">
        <f t="shared" si="5"/>
        <v>6.0363772385093828E-2</v>
      </c>
      <c r="G42" s="95">
        <v>213269</v>
      </c>
      <c r="H42" s="94">
        <f t="shared" si="6"/>
        <v>1.0763135195594353E-2</v>
      </c>
      <c r="I42" s="95">
        <v>508083</v>
      </c>
      <c r="J42" s="94">
        <f t="shared" si="7"/>
        <v>3.8962924489140738E-2</v>
      </c>
      <c r="K42" s="90"/>
    </row>
    <row r="43" spans="2:11" ht="15" hidden="1" customHeight="1" outlineLevel="1">
      <c r="B43" s="39" t="s">
        <v>85</v>
      </c>
      <c r="C43" s="93">
        <v>19355</v>
      </c>
      <c r="D43" s="94">
        <f t="shared" si="4"/>
        <v>0.27151491262646177</v>
      </c>
      <c r="E43" s="95">
        <v>260847</v>
      </c>
      <c r="F43" s="94">
        <f t="shared" si="5"/>
        <v>7.5054814619429866E-2</v>
      </c>
      <c r="G43" s="95">
        <v>199071</v>
      </c>
      <c r="H43" s="94">
        <f t="shared" si="6"/>
        <v>9.8322758620689621E-2</v>
      </c>
      <c r="I43" s="95">
        <v>459918</v>
      </c>
      <c r="J43" s="94">
        <f t="shared" si="7"/>
        <v>8.5003986921011743E-2</v>
      </c>
      <c r="K43" s="90"/>
    </row>
    <row r="44" spans="2:11" ht="15" hidden="1" customHeight="1" outlineLevel="1">
      <c r="B44" s="39" t="s">
        <v>86</v>
      </c>
      <c r="C44" s="93">
        <v>16982</v>
      </c>
      <c r="D44" s="94">
        <f t="shared" si="4"/>
        <v>0.17060729303095057</v>
      </c>
      <c r="E44" s="95">
        <v>238040</v>
      </c>
      <c r="F44" s="94">
        <f t="shared" si="5"/>
        <v>8.4389615671389695E-3</v>
      </c>
      <c r="G44" s="95">
        <v>171707</v>
      </c>
      <c r="H44" s="94">
        <f t="shared" si="6"/>
        <v>3.6766854884906497E-3</v>
      </c>
      <c r="I44" s="95">
        <v>409747</v>
      </c>
      <c r="J44" s="94">
        <f t="shared" si="7"/>
        <v>6.4378104075888398E-3</v>
      </c>
      <c r="K44" s="90"/>
    </row>
    <row r="45" spans="2:11" collapsed="1">
      <c r="B45" s="102">
        <v>2008</v>
      </c>
      <c r="C45" s="93">
        <v>199818</v>
      </c>
      <c r="D45" s="103">
        <f t="shared" si="4"/>
        <v>8.7948166498788449E-2</v>
      </c>
      <c r="E45" s="93">
        <v>3118003</v>
      </c>
      <c r="F45" s="103">
        <f t="shared" si="5"/>
        <v>6.9478690219793027E-3</v>
      </c>
      <c r="G45" s="93">
        <v>2174324</v>
      </c>
      <c r="H45" s="103">
        <f t="shared" si="6"/>
        <v>-3.6525767597872516E-3</v>
      </c>
      <c r="I45" s="93">
        <v>5292327</v>
      </c>
      <c r="J45" s="103">
        <f t="shared" si="7"/>
        <v>2.5655529758368267E-3</v>
      </c>
      <c r="K45" s="90"/>
    </row>
    <row r="46" spans="2:11" ht="15" hidden="1" customHeight="1" outlineLevel="1">
      <c r="B46" s="39" t="s">
        <v>75</v>
      </c>
      <c r="C46" s="93">
        <v>16894</v>
      </c>
      <c r="D46" s="94">
        <f t="shared" si="4"/>
        <v>3.8623804147601692E-3</v>
      </c>
      <c r="E46" s="95">
        <v>249378</v>
      </c>
      <c r="F46" s="94">
        <f t="shared" si="5"/>
        <v>-3.0314106402668961E-2</v>
      </c>
      <c r="G46" s="95">
        <v>188958</v>
      </c>
      <c r="H46" s="94">
        <f t="shared" si="6"/>
        <v>-5.16965356646375E-2</v>
      </c>
      <c r="I46" s="95">
        <v>438336</v>
      </c>
      <c r="J46" s="94">
        <f t="shared" si="7"/>
        <v>-3.96487545817239E-2</v>
      </c>
      <c r="K46" s="90"/>
    </row>
    <row r="47" spans="2:11" ht="15" hidden="1" customHeight="1" outlineLevel="1">
      <c r="B47" s="39" t="s">
        <v>76</v>
      </c>
      <c r="C47" s="93">
        <v>18909</v>
      </c>
      <c r="D47" s="94">
        <f t="shared" si="4"/>
        <v>4.5447006137004475E-2</v>
      </c>
      <c r="E47" s="95">
        <v>263540</v>
      </c>
      <c r="F47" s="94">
        <f t="shared" si="5"/>
        <v>2.4311561109275681E-2</v>
      </c>
      <c r="G47" s="95">
        <v>193990</v>
      </c>
      <c r="H47" s="94">
        <f t="shared" si="6"/>
        <v>0.10692032045283373</v>
      </c>
      <c r="I47" s="95">
        <v>457530</v>
      </c>
      <c r="J47" s="94">
        <f t="shared" si="7"/>
        <v>5.778234000790694E-2</v>
      </c>
      <c r="K47" s="90"/>
    </row>
    <row r="48" spans="2:11" ht="15" hidden="1" customHeight="1" outlineLevel="1">
      <c r="B48" s="39" t="s">
        <v>77</v>
      </c>
      <c r="C48" s="93">
        <v>17346</v>
      </c>
      <c r="D48" s="94">
        <f t="shared" si="4"/>
        <v>0.10266353060835298</v>
      </c>
      <c r="E48" s="95">
        <v>275246</v>
      </c>
      <c r="F48" s="94">
        <f t="shared" si="5"/>
        <v>-3.0137526911652279E-2</v>
      </c>
      <c r="G48" s="95">
        <v>191898</v>
      </c>
      <c r="H48" s="94">
        <f t="shared" si="6"/>
        <v>-5.9397302172378597E-2</v>
      </c>
      <c r="I48" s="95">
        <v>467144</v>
      </c>
      <c r="J48" s="94">
        <f t="shared" si="7"/>
        <v>-4.2374670725582431E-2</v>
      </c>
      <c r="K48" s="90"/>
    </row>
    <row r="49" spans="2:11" ht="15" hidden="1" customHeight="1" outlineLevel="1">
      <c r="B49" s="39" t="s">
        <v>78</v>
      </c>
      <c r="C49" s="93">
        <v>14065</v>
      </c>
      <c r="D49" s="94">
        <f t="shared" si="4"/>
        <v>-2.3467333194473361E-2</v>
      </c>
      <c r="E49" s="95">
        <v>253473</v>
      </c>
      <c r="F49" s="94">
        <f t="shared" si="5"/>
        <v>-6.611917367612441E-2</v>
      </c>
      <c r="G49" s="95">
        <v>156216</v>
      </c>
      <c r="H49" s="94">
        <f t="shared" si="6"/>
        <v>-0.18851782013121599</v>
      </c>
      <c r="I49" s="95">
        <v>409689</v>
      </c>
      <c r="J49" s="94">
        <f t="shared" si="7"/>
        <v>-0.11690873113384459</v>
      </c>
      <c r="K49" s="90"/>
    </row>
    <row r="50" spans="2:11" ht="15" hidden="1" customHeight="1" outlineLevel="1">
      <c r="B50" s="39" t="s">
        <v>79</v>
      </c>
      <c r="C50" s="93">
        <v>9967</v>
      </c>
      <c r="D50" s="94">
        <f t="shared" si="4"/>
        <v>-0.1125456326239872</v>
      </c>
      <c r="E50" s="95">
        <v>298880</v>
      </c>
      <c r="F50" s="94">
        <f t="shared" si="5"/>
        <v>-8.9988527623228176E-3</v>
      </c>
      <c r="G50" s="95">
        <v>229712</v>
      </c>
      <c r="H50" s="94">
        <f t="shared" si="6"/>
        <v>-7.3161772649683599E-3</v>
      </c>
      <c r="I50" s="95">
        <v>528592</v>
      </c>
      <c r="J50" s="94">
        <f t="shared" si="7"/>
        <v>-8.2683081957001248E-3</v>
      </c>
      <c r="K50" s="90"/>
    </row>
    <row r="51" spans="2:11" ht="15" hidden="1" customHeight="1" outlineLevel="1">
      <c r="B51" s="39" t="s">
        <v>80</v>
      </c>
      <c r="C51" s="93">
        <v>14360</v>
      </c>
      <c r="D51" s="94">
        <f t="shared" si="4"/>
        <v>-2.6968423905678329E-2</v>
      </c>
      <c r="E51" s="95">
        <v>275969</v>
      </c>
      <c r="F51" s="94">
        <f t="shared" si="5"/>
        <v>-1.1529865180451848E-2</v>
      </c>
      <c r="G51" s="95">
        <v>190210</v>
      </c>
      <c r="H51" s="94">
        <f t="shared" si="6"/>
        <v>-8.0924632050947576E-2</v>
      </c>
      <c r="I51" s="95">
        <v>466179</v>
      </c>
      <c r="J51" s="94">
        <f t="shared" si="7"/>
        <v>-4.1072023630761123E-2</v>
      </c>
      <c r="K51" s="90"/>
    </row>
    <row r="52" spans="2:11" ht="15" hidden="1" customHeight="1" outlineLevel="1">
      <c r="B52" s="39" t="s">
        <v>81</v>
      </c>
      <c r="C52" s="93">
        <v>13171</v>
      </c>
      <c r="D52" s="94">
        <f t="shared" si="4"/>
        <v>-0.1635867149298279</v>
      </c>
      <c r="E52" s="95">
        <v>246945</v>
      </c>
      <c r="F52" s="94">
        <f t="shared" si="5"/>
        <v>-3.1043865102496904E-3</v>
      </c>
      <c r="G52" s="95">
        <v>164538</v>
      </c>
      <c r="H52" s="94">
        <f t="shared" si="6"/>
        <v>-7.2528959161241247E-2</v>
      </c>
      <c r="I52" s="95">
        <v>411483</v>
      </c>
      <c r="J52" s="94">
        <f t="shared" si="7"/>
        <v>-3.2075724679442752E-2</v>
      </c>
      <c r="K52" s="90"/>
    </row>
    <row r="53" spans="2:11" ht="15" hidden="1" customHeight="1" outlineLevel="1">
      <c r="B53" s="39" t="s">
        <v>82</v>
      </c>
      <c r="C53" s="93">
        <v>14726</v>
      </c>
      <c r="D53" s="94">
        <f t="shared" si="4"/>
        <v>-1.6948003525184552E-3</v>
      </c>
      <c r="E53" s="95">
        <v>210524</v>
      </c>
      <c r="F53" s="94">
        <f t="shared" si="5"/>
        <v>-9.2565054159716165E-2</v>
      </c>
      <c r="G53" s="95">
        <v>131029</v>
      </c>
      <c r="H53" s="94">
        <f t="shared" si="6"/>
        <v>-9.2590668910449536E-2</v>
      </c>
      <c r="I53" s="95">
        <v>341553</v>
      </c>
      <c r="J53" s="94">
        <f t="shared" si="7"/>
        <v>-9.2574880844212726E-2</v>
      </c>
      <c r="K53" s="90"/>
    </row>
    <row r="54" spans="2:11" ht="15" hidden="1" customHeight="1" outlineLevel="1">
      <c r="B54" s="39" t="s">
        <v>83</v>
      </c>
      <c r="C54" s="93">
        <v>15492</v>
      </c>
      <c r="D54" s="94">
        <f t="shared" si="4"/>
        <v>0.11863672467326158</v>
      </c>
      <c r="E54" s="95">
        <v>265819</v>
      </c>
      <c r="F54" s="94">
        <f t="shared" si="5"/>
        <v>-5.3758885950142554E-2</v>
      </c>
      <c r="G54" s="95">
        <v>172418</v>
      </c>
      <c r="H54" s="94">
        <f t="shared" si="6"/>
        <v>-0.11880570774388743</v>
      </c>
      <c r="I54" s="95">
        <v>438237</v>
      </c>
      <c r="J54" s="94">
        <f t="shared" si="7"/>
        <v>-8.0464135463768294E-2</v>
      </c>
      <c r="K54" s="90"/>
    </row>
    <row r="55" spans="2:11" ht="15" hidden="1" customHeight="1" outlineLevel="1">
      <c r="B55" s="39" t="s">
        <v>84</v>
      </c>
      <c r="C55" s="93">
        <v>19006</v>
      </c>
      <c r="D55" s="94">
        <f t="shared" si="4"/>
        <v>9.0481381605370448E-2</v>
      </c>
      <c r="E55" s="95">
        <v>278031</v>
      </c>
      <c r="F55" s="94">
        <f t="shared" si="5"/>
        <v>5.3518853232388697E-2</v>
      </c>
      <c r="G55" s="95">
        <v>210998</v>
      </c>
      <c r="H55" s="94">
        <f t="shared" si="6"/>
        <v>2.5113079303693775E-2</v>
      </c>
      <c r="I55" s="95">
        <v>489029</v>
      </c>
      <c r="J55" s="94">
        <f t="shared" si="7"/>
        <v>4.1072006403596983E-2</v>
      </c>
      <c r="K55" s="90"/>
    </row>
    <row r="56" spans="2:11" ht="15" hidden="1" customHeight="1" outlineLevel="1">
      <c r="B56" s="39" t="s">
        <v>85</v>
      </c>
      <c r="C56" s="93">
        <v>15222</v>
      </c>
      <c r="D56" s="94">
        <f t="shared" si="4"/>
        <v>-2.9951567677797608E-2</v>
      </c>
      <c r="E56" s="95">
        <v>242636</v>
      </c>
      <c r="F56" s="94">
        <f t="shared" si="5"/>
        <v>2.6830754646714361E-2</v>
      </c>
      <c r="G56" s="95">
        <v>181250</v>
      </c>
      <c r="H56" s="94">
        <f t="shared" si="6"/>
        <v>-2.1946178709994268E-2</v>
      </c>
      <c r="I56" s="95">
        <v>423886</v>
      </c>
      <c r="J56" s="94">
        <f t="shared" si="7"/>
        <v>5.3911999867177762E-3</v>
      </c>
      <c r="K56" s="90"/>
    </row>
    <row r="57" spans="2:11" ht="15" hidden="1" customHeight="1" outlineLevel="1">
      <c r="B57" s="39" t="s">
        <v>86</v>
      </c>
      <c r="C57" s="93">
        <v>14507</v>
      </c>
      <c r="D57" s="94">
        <f t="shared" si="4"/>
        <v>1.6893312771624869E-2</v>
      </c>
      <c r="E57" s="95">
        <v>236048</v>
      </c>
      <c r="F57" s="94">
        <f t="shared" si="5"/>
        <v>1.0847268912061336E-2</v>
      </c>
      <c r="G57" s="95">
        <v>171078</v>
      </c>
      <c r="H57" s="94">
        <f t="shared" si="6"/>
        <v>-9.0934210456398046E-2</v>
      </c>
      <c r="I57" s="95">
        <v>407126</v>
      </c>
      <c r="J57" s="94">
        <f t="shared" si="7"/>
        <v>-3.4573850028218667E-2</v>
      </c>
      <c r="K57" s="90"/>
    </row>
    <row r="58" spans="2:11" collapsed="1">
      <c r="B58" s="102">
        <v>2007</v>
      </c>
      <c r="C58" s="93">
        <v>183665</v>
      </c>
      <c r="D58" s="103">
        <f t="shared" si="4"/>
        <v>4.8803707330951074E-3</v>
      </c>
      <c r="E58" s="93">
        <v>3096489</v>
      </c>
      <c r="F58" s="103">
        <f t="shared" si="5"/>
        <v>-1.5365629285829852E-2</v>
      </c>
      <c r="G58" s="93">
        <v>2182295</v>
      </c>
      <c r="H58" s="103">
        <f t="shared" si="6"/>
        <v>-5.3727730701820575E-2</v>
      </c>
      <c r="I58" s="93">
        <v>5278784</v>
      </c>
      <c r="J58" s="103">
        <f t="shared" si="7"/>
        <v>-3.1595778619496917E-2</v>
      </c>
      <c r="K58" s="90"/>
    </row>
    <row r="59" spans="2:11" ht="15" hidden="1" customHeight="1" outlineLevel="1">
      <c r="B59" s="39" t="s">
        <v>75</v>
      </c>
      <c r="C59" s="93">
        <v>16829</v>
      </c>
      <c r="D59" s="104"/>
      <c r="E59" s="95">
        <v>257174</v>
      </c>
      <c r="F59" s="104"/>
      <c r="G59" s="95">
        <v>199259</v>
      </c>
      <c r="H59" s="104"/>
      <c r="I59" s="95">
        <v>456433</v>
      </c>
      <c r="J59" s="104"/>
      <c r="K59" s="90"/>
    </row>
    <row r="60" spans="2:11" ht="15" hidden="1" customHeight="1" outlineLevel="1">
      <c r="B60" s="39" t="s">
        <v>76</v>
      </c>
      <c r="C60" s="93">
        <v>18087</v>
      </c>
      <c r="D60" s="104"/>
      <c r="E60" s="95">
        <v>257285</v>
      </c>
      <c r="F60" s="104"/>
      <c r="G60" s="95">
        <v>175252</v>
      </c>
      <c r="H60" s="104"/>
      <c r="I60" s="95">
        <v>432537</v>
      </c>
      <c r="J60" s="104"/>
      <c r="K60" s="90"/>
    </row>
    <row r="61" spans="2:11" ht="15" hidden="1" customHeight="1" outlineLevel="1">
      <c r="B61" s="39" t="s">
        <v>77</v>
      </c>
      <c r="C61" s="93">
        <v>15731</v>
      </c>
      <c r="D61" s="104"/>
      <c r="E61" s="95">
        <v>283799</v>
      </c>
      <c r="F61" s="104"/>
      <c r="G61" s="95">
        <v>204016</v>
      </c>
      <c r="H61" s="104"/>
      <c r="I61" s="95">
        <v>487815</v>
      </c>
      <c r="J61" s="104"/>
      <c r="K61" s="90"/>
    </row>
    <row r="62" spans="2:11" ht="15" hidden="1" customHeight="1" outlineLevel="1">
      <c r="B62" s="39" t="s">
        <v>78</v>
      </c>
      <c r="C62" s="93">
        <v>14403</v>
      </c>
      <c r="D62" s="104"/>
      <c r="E62" s="95">
        <v>271419</v>
      </c>
      <c r="F62" s="104"/>
      <c r="G62" s="95">
        <v>192507</v>
      </c>
      <c r="H62" s="104"/>
      <c r="I62" s="95">
        <v>463926</v>
      </c>
      <c r="J62" s="104"/>
      <c r="K62" s="90"/>
    </row>
    <row r="63" spans="2:11" ht="15" hidden="1" customHeight="1" outlineLevel="1">
      <c r="B63" s="39" t="s">
        <v>79</v>
      </c>
      <c r="C63" s="93">
        <v>11231</v>
      </c>
      <c r="D63" s="104"/>
      <c r="E63" s="95">
        <v>301594</v>
      </c>
      <c r="F63" s="104"/>
      <c r="G63" s="95">
        <v>231405</v>
      </c>
      <c r="H63" s="104"/>
      <c r="I63" s="95">
        <v>532999</v>
      </c>
      <c r="J63" s="104"/>
      <c r="K63" s="90"/>
    </row>
    <row r="64" spans="2:11" ht="15" hidden="1" customHeight="1" outlineLevel="1">
      <c r="B64" s="39" t="s">
        <v>80</v>
      </c>
      <c r="C64" s="93">
        <v>14758</v>
      </c>
      <c r="D64" s="104"/>
      <c r="E64" s="95">
        <v>279188</v>
      </c>
      <c r="F64" s="104"/>
      <c r="G64" s="95">
        <v>206958</v>
      </c>
      <c r="H64" s="104"/>
      <c r="I64" s="95">
        <v>486146</v>
      </c>
      <c r="J64" s="104"/>
      <c r="K64" s="90"/>
    </row>
    <row r="65" spans="2:11" ht="15" hidden="1" customHeight="1" outlineLevel="1">
      <c r="B65" s="39" t="s">
        <v>81</v>
      </c>
      <c r="C65" s="93">
        <v>15747</v>
      </c>
      <c r="D65" s="104"/>
      <c r="E65" s="95">
        <v>247714</v>
      </c>
      <c r="F65" s="104"/>
      <c r="G65" s="95">
        <v>177405</v>
      </c>
      <c r="H65" s="104"/>
      <c r="I65" s="95">
        <v>425119</v>
      </c>
      <c r="J65" s="104"/>
      <c r="K65" s="90"/>
    </row>
    <row r="66" spans="2:11" ht="15" hidden="1" customHeight="1" outlineLevel="1">
      <c r="B66" s="39" t="s">
        <v>82</v>
      </c>
      <c r="C66" s="93">
        <v>14751</v>
      </c>
      <c r="D66" s="104"/>
      <c r="E66" s="95">
        <v>231999</v>
      </c>
      <c r="F66" s="104"/>
      <c r="G66" s="95">
        <v>144399</v>
      </c>
      <c r="H66" s="104"/>
      <c r="I66" s="95">
        <v>376398</v>
      </c>
      <c r="J66" s="104"/>
      <c r="K66" s="90"/>
    </row>
    <row r="67" spans="2:11" ht="15" hidden="1" customHeight="1" outlineLevel="1">
      <c r="B67" s="39" t="s">
        <v>83</v>
      </c>
      <c r="C67" s="93">
        <v>13849</v>
      </c>
      <c r="D67" s="104"/>
      <c r="E67" s="95">
        <v>280921</v>
      </c>
      <c r="F67" s="104"/>
      <c r="G67" s="95">
        <v>195664</v>
      </c>
      <c r="H67" s="104"/>
      <c r="I67" s="95">
        <v>476585</v>
      </c>
      <c r="J67" s="104"/>
      <c r="K67" s="90"/>
    </row>
    <row r="68" spans="2:11" ht="15" hidden="1" customHeight="1" outlineLevel="1">
      <c r="B68" s="39" t="s">
        <v>84</v>
      </c>
      <c r="C68" s="93">
        <v>17429</v>
      </c>
      <c r="D68" s="104"/>
      <c r="E68" s="95">
        <v>263907</v>
      </c>
      <c r="F68" s="104"/>
      <c r="G68" s="95">
        <v>205829</v>
      </c>
      <c r="H68" s="104"/>
      <c r="I68" s="95">
        <v>469736</v>
      </c>
      <c r="J68" s="104"/>
      <c r="K68" s="90"/>
    </row>
    <row r="69" spans="2:11" ht="15" hidden="1" customHeight="1" outlineLevel="1">
      <c r="B69" s="39" t="s">
        <v>85</v>
      </c>
      <c r="C69" s="93">
        <v>15692</v>
      </c>
      <c r="D69" s="104"/>
      <c r="E69" s="95">
        <v>236296</v>
      </c>
      <c r="F69" s="104"/>
      <c r="G69" s="95">
        <v>185317</v>
      </c>
      <c r="H69" s="104"/>
      <c r="I69" s="95">
        <v>421613</v>
      </c>
      <c r="J69" s="104"/>
      <c r="K69" s="90"/>
    </row>
    <row r="70" spans="2:11" ht="15" hidden="1" customHeight="1" outlineLevel="1">
      <c r="B70" s="39" t="s">
        <v>86</v>
      </c>
      <c r="C70" s="93">
        <v>14266</v>
      </c>
      <c r="D70" s="104"/>
      <c r="E70" s="95">
        <v>233515</v>
      </c>
      <c r="F70" s="104"/>
      <c r="G70" s="95">
        <v>188191</v>
      </c>
      <c r="H70" s="104"/>
      <c r="I70" s="95">
        <v>421706</v>
      </c>
      <c r="J70" s="104"/>
      <c r="K70" s="90"/>
    </row>
    <row r="71" spans="2:11" collapsed="1">
      <c r="B71" s="102">
        <v>2006</v>
      </c>
      <c r="C71" s="93">
        <v>182773</v>
      </c>
      <c r="D71" s="93"/>
      <c r="E71" s="93">
        <v>3144811</v>
      </c>
      <c r="F71" s="93"/>
      <c r="G71" s="93">
        <v>2306202</v>
      </c>
      <c r="H71" s="93"/>
      <c r="I71" s="93">
        <v>5451013</v>
      </c>
      <c r="J71" s="93"/>
      <c r="K71" s="90"/>
    </row>
    <row r="72" spans="2:11" hidden="1">
      <c r="B72" s="105">
        <v>1978</v>
      </c>
      <c r="C72" s="106" t="e">
        <v>#REF!</v>
      </c>
      <c r="D72" s="106"/>
      <c r="E72" s="106" t="e">
        <v>#REF!</v>
      </c>
      <c r="F72" s="106"/>
      <c r="G72" s="106" t="e">
        <v>#REF!</v>
      </c>
      <c r="H72" s="106"/>
      <c r="I72" s="106" t="e">
        <v>#REF!</v>
      </c>
      <c r="J72" s="90"/>
      <c r="K72" s="90"/>
    </row>
    <row r="73" spans="2:11" ht="15" customHeight="1">
      <c r="B73" s="431" t="s">
        <v>116</v>
      </c>
      <c r="C73" s="431"/>
      <c r="D73" s="431"/>
      <c r="E73" s="431"/>
      <c r="F73" s="431"/>
      <c r="G73" s="431"/>
      <c r="H73" s="431"/>
      <c r="I73" s="431"/>
      <c r="J73" s="431"/>
      <c r="K73" s="90"/>
    </row>
    <row r="74" spans="2:11">
      <c r="J74" s="90"/>
      <c r="K74" s="90"/>
    </row>
  </sheetData>
  <mergeCells count="5">
    <mergeCell ref="B5:J5"/>
    <mergeCell ref="B6:B7"/>
    <mergeCell ref="C6:D6"/>
    <mergeCell ref="E6:J6"/>
    <mergeCell ref="B73:J7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1:F59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427" t="s">
        <v>130</v>
      </c>
      <c r="C5" s="427"/>
      <c r="D5" s="427"/>
      <c r="E5" s="427"/>
      <c r="F5" s="427"/>
    </row>
    <row r="6" spans="2:6" s="108" customFormat="1" ht="26.25" customHeight="1">
      <c r="B6" s="428"/>
      <c r="C6" s="107" t="s">
        <v>122</v>
      </c>
      <c r="D6" s="428" t="s">
        <v>125</v>
      </c>
      <c r="E6" s="428"/>
      <c r="F6" s="428"/>
    </row>
    <row r="7" spans="2:6" s="108" customFormat="1">
      <c r="B7" s="428"/>
      <c r="C7" s="107" t="s">
        <v>131</v>
      </c>
      <c r="D7" s="109" t="s">
        <v>127</v>
      </c>
      <c r="E7" s="109" t="s">
        <v>92</v>
      </c>
      <c r="F7" s="109" t="s">
        <v>72</v>
      </c>
    </row>
    <row r="8" spans="2:6">
      <c r="B8" s="39" t="s">
        <v>76</v>
      </c>
      <c r="C8" s="110">
        <f>IFERROR('Tablas turistas zona y tip.'!C8/'Tablas turistas zona y tip.'!C21-1,"-")</f>
        <v>7.7412437455325334E-2</v>
      </c>
      <c r="D8" s="111">
        <f>IFERROR('Tablas turistas zona y tip.'!E8/'Tablas turistas zona y tip.'!E21-1,"-")</f>
        <v>5.1321210399204453E-2</v>
      </c>
      <c r="E8" s="111">
        <f>IFERROR('Tablas turistas zona y tip.'!G8/'Tablas turistas zona y tip.'!G21-1,"-")</f>
        <v>9.059459311925977E-2</v>
      </c>
      <c r="F8" s="111">
        <f>IFERROR('Tablas turistas zona y tip.'!I8/'Tablas turistas zona y tip.'!I21-1,"-")</f>
        <v>6.6801684767698877E-2</v>
      </c>
    </row>
    <row r="9" spans="2:6">
      <c r="B9" s="39" t="s">
        <v>77</v>
      </c>
      <c r="C9" s="110">
        <f>IFERROR('Tablas turistas zona y tip.'!C9/'Tablas turistas zona y tip.'!C22-1,"-")</f>
        <v>8.4003435084706091E-2</v>
      </c>
      <c r="D9" s="111">
        <f>IFERROR('Tablas turistas zona y tip.'!E9/'Tablas turistas zona y tip.'!E22-1,"-")</f>
        <v>0.12153978157826772</v>
      </c>
      <c r="E9" s="111">
        <f>IFERROR('Tablas turistas zona y tip.'!G9/'Tablas turistas zona y tip.'!G22-1,"-")</f>
        <v>-2.6944200018205189E-3</v>
      </c>
      <c r="F9" s="111">
        <f>IFERROR('Tablas turistas zona y tip.'!I9/'Tablas turistas zona y tip.'!I22-1,"-")</f>
        <v>7.0975693492495218E-2</v>
      </c>
    </row>
    <row r="10" spans="2:6">
      <c r="B10" s="39" t="s">
        <v>78</v>
      </c>
      <c r="C10" s="110">
        <f>IFERROR('Tablas turistas zona y tip.'!C10/'Tablas turistas zona y tip.'!C23-1,"-")</f>
        <v>-5.9965836554886298E-2</v>
      </c>
      <c r="D10" s="111">
        <f>IFERROR('Tablas turistas zona y tip.'!E10/'Tablas turistas zona y tip.'!E23-1,"-")</f>
        <v>7.808349855972474E-2</v>
      </c>
      <c r="E10" s="111">
        <f>IFERROR('Tablas turistas zona y tip.'!G10/'Tablas turistas zona y tip.'!G23-1,"-")</f>
        <v>-5.1572318082726554E-2</v>
      </c>
      <c r="F10" s="111">
        <f>IFERROR('Tablas turistas zona y tip.'!I10/'Tablas turistas zona y tip.'!I23-1,"-")</f>
        <v>2.6704195768659567E-2</v>
      </c>
    </row>
    <row r="11" spans="2:6">
      <c r="B11" s="39" t="s">
        <v>79</v>
      </c>
      <c r="C11" s="110">
        <f>IFERROR('Tablas turistas zona y tip.'!C11/'Tablas turistas zona y tip.'!C24-1,"-")</f>
        <v>0.25871158544425876</v>
      </c>
      <c r="D11" s="111">
        <f>IFERROR('Tablas turistas zona y tip.'!E11/'Tablas turistas zona y tip.'!E24-1,"-")</f>
        <v>4.8403928563498733E-2</v>
      </c>
      <c r="E11" s="111">
        <f>IFERROR('Tablas turistas zona y tip.'!G11/'Tablas turistas zona y tip.'!G24-1,"-")</f>
        <v>-7.9288910486140618E-2</v>
      </c>
      <c r="F11" s="111">
        <f>IFERROR('Tablas turistas zona y tip.'!I11/'Tablas turistas zona y tip.'!I24-1,"-")</f>
        <v>-5.5239406390156232E-3</v>
      </c>
    </row>
    <row r="12" spans="2:6">
      <c r="B12" s="39" t="s">
        <v>80</v>
      </c>
      <c r="C12" s="110">
        <f>IFERROR('Tablas turistas zona y tip.'!C12/'Tablas turistas zona y tip.'!C25-1,"-")</f>
        <v>-0.10756938603868793</v>
      </c>
      <c r="D12" s="111">
        <f>IFERROR('Tablas turistas zona y tip.'!E12/'Tablas turistas zona y tip.'!E25-1,"-")</f>
        <v>3.7779213406158751E-2</v>
      </c>
      <c r="E12" s="111">
        <f>IFERROR('Tablas turistas zona y tip.'!G12/'Tablas turistas zona y tip.'!G25-1,"-")</f>
        <v>4.1473236758208021E-2</v>
      </c>
      <c r="F12" s="111">
        <f>IFERROR('Tablas turistas zona y tip.'!I12/'Tablas turistas zona y tip.'!I25-1,"-")</f>
        <v>3.9300314374877576E-2</v>
      </c>
    </row>
    <row r="13" spans="2:6">
      <c r="B13" s="39" t="s">
        <v>81</v>
      </c>
      <c r="C13" s="110">
        <f>IFERROR('Tablas turistas zona y tip.'!C13/'Tablas turistas zona y tip.'!C26-1,"-")</f>
        <v>-5.3333333333333011E-3</v>
      </c>
      <c r="D13" s="111">
        <f>IFERROR('Tablas turistas zona y tip.'!E13/'Tablas turistas zona y tip.'!E26-1,"-")</f>
        <v>8.0190908452846044E-2</v>
      </c>
      <c r="E13" s="111">
        <f>IFERROR('Tablas turistas zona y tip.'!G13/'Tablas turistas zona y tip.'!G26-1,"-")</f>
        <v>5.8372446618628837E-2</v>
      </c>
      <c r="F13" s="111">
        <f>IFERROR('Tablas turistas zona y tip.'!I13/'Tablas turistas zona y tip.'!I26-1,"-")</f>
        <v>7.1700518496075505E-2</v>
      </c>
    </row>
    <row r="14" spans="2:6">
      <c r="B14" s="39" t="s">
        <v>82</v>
      </c>
      <c r="C14" s="110">
        <f>IFERROR('Tablas turistas zona y tip.'!C14/'Tablas turistas zona y tip.'!C27-1,"-")</f>
        <v>-7.918955024491614E-2</v>
      </c>
      <c r="D14" s="111">
        <f>IFERROR('Tablas turistas zona y tip.'!E14/'Tablas turistas zona y tip.'!E27-1,"-")</f>
        <v>7.4694167065846306E-2</v>
      </c>
      <c r="E14" s="111">
        <f>IFERROR('Tablas turistas zona y tip.'!G14/'Tablas turistas zona y tip.'!G27-1,"-")</f>
        <v>-3.9142219986334381E-2</v>
      </c>
      <c r="F14" s="111">
        <f>IFERROR('Tablas turistas zona y tip.'!I14/'Tablas turistas zona y tip.'!I27-1,"-")</f>
        <v>3.1413702243550334E-2</v>
      </c>
    </row>
    <row r="15" spans="2:6">
      <c r="B15" s="39" t="s">
        <v>83</v>
      </c>
      <c r="C15" s="110">
        <f>IFERROR('Tablas turistas zona y tip.'!C15/'Tablas turistas zona y tip.'!C28-1,"-")</f>
        <v>-3.7005887300252338E-2</v>
      </c>
      <c r="D15" s="111">
        <f>IFERROR('Tablas turistas zona y tip.'!E15/'Tablas turistas zona y tip.'!E28-1,"-")</f>
        <v>2.3258754633178613E-2</v>
      </c>
      <c r="E15" s="111">
        <f>IFERROR('Tablas turistas zona y tip.'!G15/'Tablas turistas zona y tip.'!G28-1,"-")</f>
        <v>-1.0685518008756389E-2</v>
      </c>
      <c r="F15" s="111">
        <f>IFERROR('Tablas turistas zona y tip.'!I15/'Tablas turistas zona y tip.'!I28-1,"-")</f>
        <v>9.8439404440409106E-3</v>
      </c>
    </row>
    <row r="16" spans="2:6">
      <c r="B16" s="39" t="s">
        <v>84</v>
      </c>
      <c r="C16" s="110">
        <f>IFERROR('Tablas turistas zona y tip.'!C16/'Tablas turistas zona y tip.'!C29-1,"-")</f>
        <v>-6.8932473008369022E-2</v>
      </c>
      <c r="D16" s="111">
        <f>IFERROR('Tablas turistas zona y tip.'!E16/'Tablas turistas zona y tip.'!E29-1,"-")</f>
        <v>4.2557999070103048E-2</v>
      </c>
      <c r="E16" s="111">
        <f>IFERROR('Tablas turistas zona y tip.'!G16/'Tablas turistas zona y tip.'!G29-1,"-")</f>
        <v>-8.3294773519163812E-2</v>
      </c>
      <c r="F16" s="111">
        <f>IFERROR('Tablas turistas zona y tip.'!I16/'Tablas turistas zona y tip.'!I29-1,"-")</f>
        <v>-1.2568741025816399E-2</v>
      </c>
    </row>
    <row r="17" spans="2:6">
      <c r="B17" s="39" t="s">
        <v>85</v>
      </c>
      <c r="C17" s="110">
        <f>IFERROR('Tablas turistas zona y tip.'!C17/'Tablas turistas zona y tip.'!C30-1,"-")</f>
        <v>0.10460058001581851</v>
      </c>
      <c r="D17" s="111">
        <f>IFERROR('Tablas turistas zona y tip.'!E17/'Tablas turistas zona y tip.'!E30-1,"-")</f>
        <v>-2.9079766111128613E-3</v>
      </c>
      <c r="E17" s="111">
        <f>IFERROR('Tablas turistas zona y tip.'!G17/'Tablas turistas zona y tip.'!G30-1,"-")</f>
        <v>-9.5130321862535894E-2</v>
      </c>
      <c r="F17" s="111">
        <f>IFERROR('Tablas turistas zona y tip.'!I17/'Tablas turistas zona y tip.'!I30-1,"-")</f>
        <v>-4.1586484846284355E-2</v>
      </c>
    </row>
    <row r="18" spans="2:6">
      <c r="B18" s="39" t="s">
        <v>86</v>
      </c>
      <c r="C18" s="110">
        <f>IFERROR('Tablas turistas zona y tip.'!C18/'Tablas turistas zona y tip.'!C31-1,"-")</f>
        <v>-2.8150331613854052E-2</v>
      </c>
      <c r="D18" s="111">
        <f>IFERROR('Tablas turistas zona y tip.'!E18/'Tablas turistas zona y tip.'!E31-1,"-")</f>
        <v>6.5757898005853521E-2</v>
      </c>
      <c r="E18" s="111">
        <f>IFERROR('Tablas turistas zona y tip.'!G18/'Tablas turistas zona y tip.'!G31-1,"-")</f>
        <v>-7.4122514981451504E-2</v>
      </c>
      <c r="F18" s="111">
        <f>IFERROR('Tablas turistas zona y tip.'!I18/'Tablas turistas zona y tip.'!I31-1,"-")</f>
        <v>3.9581855908386032E-3</v>
      </c>
    </row>
    <row r="19" spans="2:6" ht="30" customHeight="1">
      <c r="B19" s="96" t="str">
        <f>actualizaciones!$A$2</f>
        <v xml:space="preserve">acum. nov. 2010 </v>
      </c>
      <c r="C19" s="98">
        <v>5.1809437527867708E-3</v>
      </c>
      <c r="D19" s="98">
        <v>5.5778192787492964E-2</v>
      </c>
      <c r="E19" s="98">
        <v>-2.5101620338627284E-2</v>
      </c>
      <c r="F19" s="98">
        <v>2.2657498443011903E-2</v>
      </c>
    </row>
    <row r="20" spans="2:6" ht="15" hidden="1" customHeight="1" outlineLevel="1">
      <c r="B20" s="39" t="s">
        <v>75</v>
      </c>
      <c r="C20" s="110">
        <f>IFERROR('Tablas turistas zona y tip.'!C20/'Tablas turistas zona y tip.'!C33-1,"-")</f>
        <v>-0.18881725762459711</v>
      </c>
      <c r="D20" s="111">
        <f>IFERROR('Tablas turistas zona y tip.'!E20/'Tablas turistas zona y tip.'!E33-1,"-")</f>
        <v>-3.3555786120824771E-2</v>
      </c>
      <c r="E20" s="111">
        <f>IFERROR('Tablas turistas zona y tip.'!G20/'Tablas turistas zona y tip.'!G33-1,"-")</f>
        <v>-0.12401986408782018</v>
      </c>
      <c r="F20" s="111">
        <f>IFERROR('Tablas turistas zona y tip.'!I20/'Tablas turistas zona y tip.'!I33-1,"-")</f>
        <v>-7.2369046545247118E-2</v>
      </c>
    </row>
    <row r="21" spans="2:6" ht="15" hidden="1" customHeight="1" outlineLevel="1">
      <c r="B21" s="39" t="s">
        <v>76</v>
      </c>
      <c r="C21" s="110">
        <f>IFERROR('Tablas turistas zona y tip.'!C21/'Tablas turistas zona y tip.'!C34-1,"-")</f>
        <v>-0.21593902370677576</v>
      </c>
      <c r="D21" s="111">
        <f>IFERROR('Tablas turistas zona y tip.'!E21/'Tablas turistas zona y tip.'!E34-1,"-")</f>
        <v>-8.5973989084342728E-2</v>
      </c>
      <c r="E21" s="111">
        <f>IFERROR('Tablas turistas zona y tip.'!G21/'Tablas turistas zona y tip.'!G34-1,"-")</f>
        <v>-0.2091200992957557</v>
      </c>
      <c r="F21" s="111">
        <f>IFERROR('Tablas turistas zona y tip.'!I21/'Tablas turistas zona y tip.'!I34-1,"-")</f>
        <v>-0.1388289248158614</v>
      </c>
    </row>
    <row r="22" spans="2:6" ht="15" hidden="1" customHeight="1" outlineLevel="1">
      <c r="B22" s="39" t="s">
        <v>77</v>
      </c>
      <c r="C22" s="110">
        <f>IFERROR('Tablas turistas zona y tip.'!C22/'Tablas turistas zona y tip.'!C35-1,"-")</f>
        <v>-0.31524644499091203</v>
      </c>
      <c r="D22" s="111">
        <f>IFERROR('Tablas turistas zona y tip.'!E22/'Tablas turistas zona y tip.'!E35-1,"-")</f>
        <v>-6.9029966497084039E-2</v>
      </c>
      <c r="E22" s="111">
        <f>IFERROR('Tablas turistas zona y tip.'!G22/'Tablas turistas zona y tip.'!G35-1,"-")</f>
        <v>-0.10427843821513405</v>
      </c>
      <c r="F22" s="111">
        <f>IFERROR('Tablas turistas zona y tip.'!I22/'Tablas turistas zona y tip.'!I35-1,"-")</f>
        <v>-8.3705814324543937E-2</v>
      </c>
    </row>
    <row r="23" spans="2:6" ht="15" hidden="1" customHeight="1" outlineLevel="1">
      <c r="B23" s="39" t="s">
        <v>78</v>
      </c>
      <c r="C23" s="110">
        <f>IFERROR('Tablas turistas zona y tip.'!C23/'Tablas turistas zona y tip.'!C36-1,"-")</f>
        <v>-0.2650323774283071</v>
      </c>
      <c r="D23" s="111">
        <f>IFERROR('Tablas turistas zona y tip.'!E23/'Tablas turistas zona y tip.'!E36-1,"-")</f>
        <v>-0.11000869814925029</v>
      </c>
      <c r="E23" s="111">
        <f>IFERROR('Tablas turistas zona y tip.'!G23/'Tablas turistas zona y tip.'!G36-1,"-")</f>
        <v>-7.0903771561709794E-2</v>
      </c>
      <c r="F23" s="111">
        <f>IFERROR('Tablas turistas zona y tip.'!I23/'Tablas turistas zona y tip.'!I36-1,"-")</f>
        <v>-9.4912854949036563E-2</v>
      </c>
    </row>
    <row r="24" spans="2:6" ht="15" hidden="1" customHeight="1" outlineLevel="1">
      <c r="B24" s="39" t="s">
        <v>79</v>
      </c>
      <c r="C24" s="110">
        <f>IFERROR('Tablas turistas zona y tip.'!C24/'Tablas turistas zona y tip.'!C37-1,"-")</f>
        <v>-0.36813454663633405</v>
      </c>
      <c r="D24" s="111">
        <f>IFERROR('Tablas turistas zona y tip.'!E24/'Tablas turistas zona y tip.'!E37-1,"-")</f>
        <v>-0.10969000293227116</v>
      </c>
      <c r="E24" s="111">
        <f>IFERROR('Tablas turistas zona y tip.'!G24/'Tablas turistas zona y tip.'!G37-1,"-")</f>
        <v>-0.13446018769222678</v>
      </c>
      <c r="F24" s="111">
        <f>IFERROR('Tablas turistas zona y tip.'!I24/'Tablas turistas zona y tip.'!I37-1,"-")</f>
        <v>-0.12032194672458696</v>
      </c>
    </row>
    <row r="25" spans="2:6" ht="15" hidden="1" customHeight="1" outlineLevel="1">
      <c r="B25" s="39" t="s">
        <v>80</v>
      </c>
      <c r="C25" s="110">
        <f>IFERROR('Tablas turistas zona y tip.'!C25/'Tablas turistas zona y tip.'!C38-1,"-")</f>
        <v>-0.27220419905735449</v>
      </c>
      <c r="D25" s="111">
        <f>IFERROR('Tablas turistas zona y tip.'!E25/'Tablas turistas zona y tip.'!E38-1,"-")</f>
        <v>-7.7880393969152584E-2</v>
      </c>
      <c r="E25" s="111">
        <f>IFERROR('Tablas turistas zona y tip.'!G25/'Tablas turistas zona y tip.'!G38-1,"-")</f>
        <v>-6.1711160908742624E-2</v>
      </c>
      <c r="F25" s="111">
        <f>IFERROR('Tablas turistas zona y tip.'!I25/'Tablas turistas zona y tip.'!I38-1,"-")</f>
        <v>-7.129030533126568E-2</v>
      </c>
    </row>
    <row r="26" spans="2:6" ht="15" hidden="1" customHeight="1" outlineLevel="1">
      <c r="B26" s="39" t="s">
        <v>81</v>
      </c>
      <c r="C26" s="110">
        <f>IFERROR('Tablas turistas zona y tip.'!C26/'Tablas turistas zona y tip.'!C39-1,"-")</f>
        <v>-0.17422279792746109</v>
      </c>
      <c r="D26" s="111">
        <f>IFERROR('Tablas turistas zona y tip.'!E26/'Tablas turistas zona y tip.'!E39-1,"-")</f>
        <v>-0.12861860882328957</v>
      </c>
      <c r="E26" s="111">
        <f>IFERROR('Tablas turistas zona y tip.'!G26/'Tablas turistas zona y tip.'!G39-1,"-")</f>
        <v>-0.13379058477708994</v>
      </c>
      <c r="F26" s="111">
        <f>IFERROR('Tablas turistas zona y tip.'!I26/'Tablas turistas zona y tip.'!I39-1,"-")</f>
        <v>-0.13063854424733679</v>
      </c>
    </row>
    <row r="27" spans="2:6" ht="15" hidden="1" customHeight="1" outlineLevel="1">
      <c r="B27" s="39" t="s">
        <v>82</v>
      </c>
      <c r="C27" s="110">
        <f>IFERROR('Tablas turistas zona y tip.'!C27/'Tablas turistas zona y tip.'!C40-1,"-")</f>
        <v>-0.22727533405975797</v>
      </c>
      <c r="D27" s="111">
        <f>IFERROR('Tablas turistas zona y tip.'!E27/'Tablas turistas zona y tip.'!E40-1,"-")</f>
        <v>-0.15982555057214609</v>
      </c>
      <c r="E27" s="111">
        <f>IFERROR('Tablas turistas zona y tip.'!G27/'Tablas turistas zona y tip.'!G40-1,"-")</f>
        <v>-0.13950197710180134</v>
      </c>
      <c r="F27" s="111">
        <f>IFERROR('Tablas turistas zona y tip.'!I27/'Tablas turistas zona y tip.'!I40-1,"-")</f>
        <v>-0.152212689231216</v>
      </c>
    </row>
    <row r="28" spans="2:6" ht="15" hidden="1" customHeight="1" outlineLevel="1">
      <c r="B28" s="39" t="s">
        <v>83</v>
      </c>
      <c r="C28" s="110">
        <f>IFERROR('Tablas turistas zona y tip.'!C28/'Tablas turistas zona y tip.'!C41-1,"-")</f>
        <v>-0.25657932132097994</v>
      </c>
      <c r="D28" s="111">
        <f>IFERROR('Tablas turistas zona y tip.'!E28/'Tablas turistas zona y tip.'!E41-1,"-")</f>
        <v>-3.1596912633024998E-2</v>
      </c>
      <c r="E28" s="111">
        <f>IFERROR('Tablas turistas zona y tip.'!G28/'Tablas turistas zona y tip.'!G41-1,"-")</f>
        <v>1.3315685301272806E-2</v>
      </c>
      <c r="F28" s="111">
        <f>IFERROR('Tablas turistas zona y tip.'!I28/'Tablas turistas zona y tip.'!I41-1,"-")</f>
        <v>-1.4331682818470082E-2</v>
      </c>
    </row>
    <row r="29" spans="2:6" ht="15" hidden="1" customHeight="1" outlineLevel="1">
      <c r="B29" s="39" t="s">
        <v>84</v>
      </c>
      <c r="C29" s="110">
        <f>IFERROR('Tablas turistas zona y tip.'!C29/'Tablas turistas zona y tip.'!C42-1,"-")</f>
        <v>-5.4256540390308694E-2</v>
      </c>
      <c r="D29" s="111">
        <f>IFERROR('Tablas turistas zona y tip.'!E29/'Tablas turistas zona y tip.'!E42-1,"-")</f>
        <v>-0.2193959581295325</v>
      </c>
      <c r="E29" s="111">
        <f>IFERROR('Tablas turistas zona y tip.'!G29/'Tablas turistas zona y tip.'!G42-1,"-")</f>
        <v>-0.15892605113729608</v>
      </c>
      <c r="F29" s="111">
        <f>IFERROR('Tablas turistas zona y tip.'!I29/'Tablas turistas zona y tip.'!I42-1,"-")</f>
        <v>-0.19401357652194617</v>
      </c>
    </row>
    <row r="30" spans="2:6" ht="15" hidden="1" customHeight="1" outlineLevel="1">
      <c r="B30" s="39" t="s">
        <v>85</v>
      </c>
      <c r="C30" s="110">
        <f>IFERROR('Tablas turistas zona y tip.'!C30/'Tablas turistas zona y tip.'!C43-1,"-")</f>
        <v>-0.21611986566778607</v>
      </c>
      <c r="D30" s="111">
        <f>IFERROR('Tablas turistas zona y tip.'!E30/'Tablas turistas zona y tip.'!E43-1,"-")</f>
        <v>-0.14176892967908394</v>
      </c>
      <c r="E30" s="111">
        <f>IFERROR('Tablas turistas zona y tip.'!G30/'Tablas turistas zona y tip.'!G43-1,"-")</f>
        <v>-0.1876516418765164</v>
      </c>
      <c r="F30" s="111">
        <f>IFERROR('Tablas turistas zona y tip.'!I30/'Tablas turistas zona y tip.'!I43-1,"-")</f>
        <v>-0.16162881209259039</v>
      </c>
    </row>
    <row r="31" spans="2:6" ht="15" hidden="1" customHeight="1" outlineLevel="1">
      <c r="B31" s="39" t="s">
        <v>86</v>
      </c>
      <c r="C31" s="110">
        <f>IFERROR('Tablas turistas zona y tip.'!C31/'Tablas turistas zona y tip.'!C44-1,"-")</f>
        <v>-0.20091861971499236</v>
      </c>
      <c r="D31" s="111">
        <f>IFERROR('Tablas turistas zona y tip.'!E31/'Tablas turistas zona y tip.'!E44-1,"-")</f>
        <v>-0.10720047050915815</v>
      </c>
      <c r="E31" s="111">
        <f>IFERROR('Tablas turistas zona y tip.'!G31/'Tablas turistas zona y tip.'!G44-1,"-")</f>
        <v>-2.0377736492979359E-2</v>
      </c>
      <c r="F31" s="111">
        <f>IFERROR('Tablas turistas zona y tip.'!I31/'Tablas turistas zona y tip.'!I44-1,"-")</f>
        <v>-7.081686992217151E-2</v>
      </c>
    </row>
    <row r="32" spans="2:6" collapsed="1">
      <c r="B32" s="99">
        <v>2009</v>
      </c>
      <c r="C32" s="112">
        <f>IFERROR('Tablas turistas zona y tip.'!C32/'Tablas turistas zona y tip.'!C45-1,"-")</f>
        <v>-0.22743196308640867</v>
      </c>
      <c r="D32" s="112">
        <f>IFERROR('Tablas turistas zona y tip.'!E32/'Tablas turistas zona y tip.'!E45-1,"-")</f>
        <v>-0.10789822844942742</v>
      </c>
      <c r="E32" s="112">
        <f>IFERROR('Tablas turistas zona y tip.'!G32/'Tablas turistas zona y tip.'!G45-1,"-")</f>
        <v>-0.11411270813365437</v>
      </c>
      <c r="F32" s="112">
        <f>IFERROR('Tablas turistas zona y tip.'!I32/'Tablas turistas zona y tip.'!I45-1,"-")</f>
        <v>-0.11045141390545221</v>
      </c>
    </row>
    <row r="33" spans="2:6" ht="15" hidden="1" customHeight="1" outlineLevel="1">
      <c r="B33" s="39" t="s">
        <v>75</v>
      </c>
      <c r="C33" s="110">
        <f>IFERROR('Tablas turistas zona y tip.'!C33/'Tablas turistas zona y tip.'!C46-1,"-")</f>
        <v>-4.5104770924588644E-2</v>
      </c>
      <c r="D33" s="111">
        <f>IFERROR('Tablas turistas zona y tip.'!E33/'Tablas turistas zona y tip.'!E46-1,"-")</f>
        <v>-6.0835358371628567E-2</v>
      </c>
      <c r="E33" s="111">
        <f>IFERROR('Tablas turistas zona y tip.'!G33/'Tablas turistas zona y tip.'!G46-1,"-")</f>
        <v>-6.8597254416325359E-2</v>
      </c>
      <c r="F33" s="111">
        <f>IFERROR('Tablas turistas zona y tip.'!I33/'Tablas turistas zona y tip.'!I46-1,"-")</f>
        <v>-6.4181358592495297E-2</v>
      </c>
    </row>
    <row r="34" spans="2:6" ht="15" hidden="1" customHeight="1" outlineLevel="1">
      <c r="B34" s="39" t="s">
        <v>76</v>
      </c>
      <c r="C34" s="110">
        <f>IFERROR('Tablas turistas zona y tip.'!C34/'Tablas turistas zona y tip.'!C47-1,"-")</f>
        <v>-5.6375271034956875E-2</v>
      </c>
      <c r="D34" s="111">
        <f>IFERROR('Tablas turistas zona y tip.'!E34/'Tablas turistas zona y tip.'!E47-1,"-")</f>
        <v>-6.4904758290961539E-2</v>
      </c>
      <c r="E34" s="111">
        <f>IFERROR('Tablas turistas zona y tip.'!G34/'Tablas turistas zona y tip.'!G47-1,"-")</f>
        <v>-4.4770348987061226E-2</v>
      </c>
      <c r="F34" s="111">
        <f>IFERROR('Tablas turistas zona y tip.'!I34/'Tablas turistas zona y tip.'!I47-1,"-")</f>
        <v>-5.6367888444473602E-2</v>
      </c>
    </row>
    <row r="35" spans="2:6" ht="15" hidden="1" customHeight="1" outlineLevel="1">
      <c r="B35" s="39" t="s">
        <v>77</v>
      </c>
      <c r="C35" s="110">
        <f>IFERROR('Tablas turistas zona y tip.'!C35/'Tablas turistas zona y tip.'!C48-1,"-")</f>
        <v>7.8404243053153522E-2</v>
      </c>
      <c r="D35" s="111">
        <f>IFERROR('Tablas turistas zona y tip.'!E35/'Tablas turistas zona y tip.'!E48-1,"-")</f>
        <v>-6.3063586755120915E-2</v>
      </c>
      <c r="E35" s="111">
        <f>IFERROR('Tablas turistas zona y tip.'!G35/'Tablas turistas zona y tip.'!G48-1,"-")</f>
        <v>-4.1318825626113886E-2</v>
      </c>
      <c r="F35" s="111">
        <f>IFERROR('Tablas turistas zona y tip.'!I35/'Tablas turistas zona y tip.'!I48-1,"-")</f>
        <v>-5.4131060229822059E-2</v>
      </c>
    </row>
    <row r="36" spans="2:6" ht="15" hidden="1" customHeight="1" outlineLevel="1">
      <c r="B36" s="39" t="s">
        <v>78</v>
      </c>
      <c r="C36" s="110">
        <f>IFERROR('Tablas turistas zona y tip.'!C36/'Tablas turistas zona y tip.'!C49-1,"-")</f>
        <v>7.6004265908282909E-2</v>
      </c>
      <c r="D36" s="111">
        <f>IFERROR('Tablas turistas zona y tip.'!E36/'Tablas turistas zona y tip.'!E49-1,"-")</f>
        <v>-5.2044990985233186E-2</v>
      </c>
      <c r="E36" s="111">
        <f>IFERROR('Tablas turistas zona y tip.'!G36/'Tablas turistas zona y tip.'!G49-1,"-")</f>
        <v>-3.2890356941670529E-2</v>
      </c>
      <c r="F36" s="111">
        <f>IFERROR('Tablas turistas zona y tip.'!I36/'Tablas turistas zona y tip.'!I49-1,"-")</f>
        <v>-4.4741254951926934E-2</v>
      </c>
    </row>
    <row r="37" spans="2:6" ht="15" hidden="1" customHeight="1" outlineLevel="1">
      <c r="B37" s="39" t="s">
        <v>79</v>
      </c>
      <c r="C37" s="110">
        <f>IFERROR('Tablas turistas zona y tip.'!C37/'Tablas turistas zona y tip.'!C50-1,"-")</f>
        <v>0.23487508778970612</v>
      </c>
      <c r="D37" s="111">
        <f>IFERROR('Tablas turistas zona y tip.'!E37/'Tablas turistas zona y tip.'!E50-1,"-")</f>
        <v>1.5521279443254876E-2</v>
      </c>
      <c r="E37" s="111">
        <f>IFERROR('Tablas turistas zona y tip.'!G37/'Tablas turistas zona y tip.'!G50-1,"-")</f>
        <v>-6.381904297555252E-3</v>
      </c>
      <c r="F37" s="111">
        <f>IFERROR('Tablas turistas zona y tip.'!I37/'Tablas turistas zona y tip.'!I50-1,"-")</f>
        <v>6.0027393528467865E-3</v>
      </c>
    </row>
    <row r="38" spans="2:6" ht="15" hidden="1" customHeight="1" outlineLevel="1">
      <c r="B38" s="39" t="s">
        <v>80</v>
      </c>
      <c r="C38" s="110">
        <f>IFERROR('Tablas turistas zona y tip.'!C38/'Tablas turistas zona y tip.'!C51-1,"-")</f>
        <v>0.13767409470752079</v>
      </c>
      <c r="D38" s="111">
        <f>IFERROR('Tablas turistas zona y tip.'!E38/'Tablas turistas zona y tip.'!E51-1,"-")</f>
        <v>3.6489605716583107E-3</v>
      </c>
      <c r="E38" s="111">
        <f>IFERROR('Tablas turistas zona y tip.'!G38/'Tablas turistas zona y tip.'!G51-1,"-")</f>
        <v>1.7822406813521319E-3</v>
      </c>
      <c r="F38" s="111">
        <f>IFERROR('Tablas turistas zona y tip.'!I38/'Tablas turistas zona y tip.'!I51-1,"-")</f>
        <v>2.8873029458640342E-3</v>
      </c>
    </row>
    <row r="39" spans="2:6" ht="15" hidden="1" customHeight="1" outlineLevel="1">
      <c r="B39" s="39" t="s">
        <v>81</v>
      </c>
      <c r="C39" s="110">
        <f>IFERROR('Tablas turistas zona y tip.'!C39/'Tablas turistas zona y tip.'!C52-1,"-")</f>
        <v>0.17227241667299364</v>
      </c>
      <c r="D39" s="111">
        <f>IFERROR('Tablas turistas zona y tip.'!E39/'Tablas turistas zona y tip.'!E52-1,"-")</f>
        <v>-6.823381724675559E-3</v>
      </c>
      <c r="E39" s="111">
        <f>IFERROR('Tablas turistas zona y tip.'!G39/'Tablas turistas zona y tip.'!G52-1,"-")</f>
        <v>-4.477385163305736E-2</v>
      </c>
      <c r="F39" s="111">
        <f>IFERROR('Tablas turistas zona y tip.'!I39/'Tablas turistas zona y tip.'!I52-1,"-")</f>
        <v>-2.1998478673481037E-2</v>
      </c>
    </row>
    <row r="40" spans="2:6" ht="15" hidden="1" customHeight="1" outlineLevel="1">
      <c r="B40" s="39" t="s">
        <v>82</v>
      </c>
      <c r="C40" s="110">
        <f>IFERROR('Tablas turistas zona y tip.'!C40/'Tablas turistas zona y tip.'!C53-1,"-")</f>
        <v>0.18409615645796551</v>
      </c>
      <c r="D40" s="111">
        <f>IFERROR('Tablas turistas zona y tip.'!E40/'Tablas turistas zona y tip.'!E53-1,"-")</f>
        <v>0.22747525222777454</v>
      </c>
      <c r="E40" s="111">
        <f>IFERROR('Tablas turistas zona y tip.'!G40/'Tablas turistas zona y tip.'!G53-1,"-")</f>
        <v>0.18120416091094338</v>
      </c>
      <c r="F40" s="111">
        <f>IFERROR('Tablas turistas zona y tip.'!I40/'Tablas turistas zona y tip.'!I53-1,"-")</f>
        <v>0.20972440587551566</v>
      </c>
    </row>
    <row r="41" spans="2:6" ht="15" hidden="1" customHeight="1" outlineLevel="1">
      <c r="B41" s="39" t="s">
        <v>83</v>
      </c>
      <c r="C41" s="110">
        <f>IFERROR('Tablas turistas zona y tip.'!C41/'Tablas turistas zona y tip.'!C54-1,"-")</f>
        <v>0.13561838368190027</v>
      </c>
      <c r="D41" s="111">
        <f>IFERROR('Tablas turistas zona y tip.'!E41/'Tablas turistas zona y tip.'!E54-1,"-")</f>
        <v>-1.6913764629315486E-2</v>
      </c>
      <c r="E41" s="111">
        <f>IFERROR('Tablas turistas zona y tip.'!G41/'Tablas turistas zona y tip.'!G54-1,"-")</f>
        <v>-5.3515294226820886E-2</v>
      </c>
      <c r="F41" s="111">
        <f>IFERROR('Tablas turistas zona y tip.'!I41/'Tablas turistas zona y tip.'!I54-1,"-")</f>
        <v>-3.1314106294082933E-2</v>
      </c>
    </row>
    <row r="42" spans="2:6" ht="15" hidden="1" customHeight="1" outlineLevel="1">
      <c r="B42" s="39" t="s">
        <v>84</v>
      </c>
      <c r="C42" s="110">
        <f>IFERROR('Tablas turistas zona y tip.'!C42/'Tablas turistas zona y tip.'!C55-1,"-")</f>
        <v>-0.12916973587288227</v>
      </c>
      <c r="D42" s="111">
        <f>IFERROR('Tablas turistas zona y tip.'!E42/'Tablas turistas zona y tip.'!E55-1,"-")</f>
        <v>6.0363772385093828E-2</v>
      </c>
      <c r="E42" s="111">
        <f>IFERROR('Tablas turistas zona y tip.'!G42/'Tablas turistas zona y tip.'!G55-1,"-")</f>
        <v>1.0763135195594353E-2</v>
      </c>
      <c r="F42" s="111">
        <f>IFERROR('Tablas turistas zona y tip.'!I42/'Tablas turistas zona y tip.'!I55-1,"-")</f>
        <v>3.8962924489140738E-2</v>
      </c>
    </row>
    <row r="43" spans="2:6" ht="15" hidden="1" customHeight="1" outlineLevel="1">
      <c r="B43" s="39" t="s">
        <v>85</v>
      </c>
      <c r="C43" s="110">
        <f>IFERROR('Tablas turistas zona y tip.'!C43/'Tablas turistas zona y tip.'!C56-1,"-")</f>
        <v>0.27151491262646177</v>
      </c>
      <c r="D43" s="111">
        <f>IFERROR('Tablas turistas zona y tip.'!E43/'Tablas turistas zona y tip.'!E56-1,"-")</f>
        <v>7.5054814619429866E-2</v>
      </c>
      <c r="E43" s="111">
        <f>IFERROR('Tablas turistas zona y tip.'!G43/'Tablas turistas zona y tip.'!G56-1,"-")</f>
        <v>9.8322758620689621E-2</v>
      </c>
      <c r="F43" s="111">
        <f>IFERROR('Tablas turistas zona y tip.'!I43/'Tablas turistas zona y tip.'!I56-1,"-")</f>
        <v>8.5003986921011743E-2</v>
      </c>
    </row>
    <row r="44" spans="2:6" ht="15" hidden="1" customHeight="1" outlineLevel="1">
      <c r="B44" s="39" t="s">
        <v>86</v>
      </c>
      <c r="C44" s="110">
        <f>IFERROR('Tablas turistas zona y tip.'!C44/'Tablas turistas zona y tip.'!C57-1,"-")</f>
        <v>0.17060729303095057</v>
      </c>
      <c r="D44" s="111">
        <f>IFERROR('Tablas turistas zona y tip.'!E44/'Tablas turistas zona y tip.'!E57-1,"-")</f>
        <v>8.4389615671389695E-3</v>
      </c>
      <c r="E44" s="111">
        <f>IFERROR('Tablas turistas zona y tip.'!G44/'Tablas turistas zona y tip.'!G57-1,"-")</f>
        <v>3.6766854884906497E-3</v>
      </c>
      <c r="F44" s="111">
        <f>IFERROR('Tablas turistas zona y tip.'!I44/'Tablas turistas zona y tip.'!I57-1,"-")</f>
        <v>6.4378104075888398E-3</v>
      </c>
    </row>
    <row r="45" spans="2:6" collapsed="1">
      <c r="B45" s="102">
        <v>2008</v>
      </c>
      <c r="C45" s="113">
        <f>IFERROR('Tablas turistas zona y tip.'!C45/'Tablas turistas zona y tip.'!C58-1,"-")</f>
        <v>8.7948166498788449E-2</v>
      </c>
      <c r="D45" s="113">
        <f>IFERROR('Tablas turistas zona y tip.'!E45/'Tablas turistas zona y tip.'!E58-1,"-")</f>
        <v>6.9478690219793027E-3</v>
      </c>
      <c r="E45" s="113">
        <f>IFERROR('Tablas turistas zona y tip.'!G45/'Tablas turistas zona y tip.'!G58-1,"-")</f>
        <v>-3.6525767597872516E-3</v>
      </c>
      <c r="F45" s="113">
        <f>IFERROR('Tablas turistas zona y tip.'!I45/'Tablas turistas zona y tip.'!I58-1,"-")</f>
        <v>2.5655529758368267E-3</v>
      </c>
    </row>
    <row r="46" spans="2:6" ht="15" hidden="1" customHeight="1" outlineLevel="1">
      <c r="B46" s="39" t="s">
        <v>75</v>
      </c>
      <c r="C46" s="110">
        <f>IFERROR('Tablas turistas zona y tip.'!C46/'Tablas turistas zona y tip.'!C59-1,"-")</f>
        <v>3.8623804147601692E-3</v>
      </c>
      <c r="D46" s="111">
        <f>IFERROR('Tablas turistas zona y tip.'!E46/'Tablas turistas zona y tip.'!E59-1,"-")</f>
        <v>-3.0314106402668961E-2</v>
      </c>
      <c r="E46" s="111">
        <f>IFERROR('Tablas turistas zona y tip.'!G46/'Tablas turistas zona y tip.'!G59-1,"-")</f>
        <v>-5.16965356646375E-2</v>
      </c>
      <c r="F46" s="111">
        <f>IFERROR('Tablas turistas zona y tip.'!I46/'Tablas turistas zona y tip.'!I59-1,"-")</f>
        <v>-3.96487545817239E-2</v>
      </c>
    </row>
    <row r="47" spans="2:6" ht="15" hidden="1" customHeight="1" outlineLevel="1">
      <c r="B47" s="39" t="s">
        <v>76</v>
      </c>
      <c r="C47" s="110">
        <f>IFERROR('Tablas turistas zona y tip.'!C47/'Tablas turistas zona y tip.'!C60-1,"-")</f>
        <v>4.5447006137004475E-2</v>
      </c>
      <c r="D47" s="111">
        <f>IFERROR('Tablas turistas zona y tip.'!E47/'Tablas turistas zona y tip.'!E60-1,"-")</f>
        <v>2.4311561109275681E-2</v>
      </c>
      <c r="E47" s="111">
        <f>IFERROR('Tablas turistas zona y tip.'!G47/'Tablas turistas zona y tip.'!G60-1,"-")</f>
        <v>0.10692032045283373</v>
      </c>
      <c r="F47" s="111">
        <f>IFERROR('Tablas turistas zona y tip.'!I47/'Tablas turistas zona y tip.'!I60-1,"-")</f>
        <v>5.778234000790694E-2</v>
      </c>
    </row>
    <row r="48" spans="2:6" ht="15" hidden="1" customHeight="1" outlineLevel="1">
      <c r="B48" s="39" t="s">
        <v>77</v>
      </c>
      <c r="C48" s="110">
        <f>IFERROR('Tablas turistas zona y tip.'!C48/'Tablas turistas zona y tip.'!C61-1,"-")</f>
        <v>0.10266353060835298</v>
      </c>
      <c r="D48" s="111">
        <f>IFERROR('Tablas turistas zona y tip.'!E48/'Tablas turistas zona y tip.'!E61-1,"-")</f>
        <v>-3.0137526911652279E-2</v>
      </c>
      <c r="E48" s="111">
        <f>IFERROR('Tablas turistas zona y tip.'!G48/'Tablas turistas zona y tip.'!G61-1,"-")</f>
        <v>-5.9397302172378597E-2</v>
      </c>
      <c r="F48" s="111">
        <f>IFERROR('Tablas turistas zona y tip.'!I48/'Tablas turistas zona y tip.'!I61-1,"-")</f>
        <v>-4.2374670725582431E-2</v>
      </c>
    </row>
    <row r="49" spans="2:6" ht="15" hidden="1" customHeight="1" outlineLevel="1">
      <c r="B49" s="39" t="s">
        <v>78</v>
      </c>
      <c r="C49" s="110">
        <f>IFERROR('Tablas turistas zona y tip.'!C49/'Tablas turistas zona y tip.'!C62-1,"-")</f>
        <v>-2.3467333194473361E-2</v>
      </c>
      <c r="D49" s="111">
        <f>IFERROR('Tablas turistas zona y tip.'!E49/'Tablas turistas zona y tip.'!E62-1,"-")</f>
        <v>-6.611917367612441E-2</v>
      </c>
      <c r="E49" s="111">
        <f>IFERROR('Tablas turistas zona y tip.'!G49/'Tablas turistas zona y tip.'!G62-1,"-")</f>
        <v>-0.18851782013121599</v>
      </c>
      <c r="F49" s="111">
        <f>IFERROR('Tablas turistas zona y tip.'!I49/'Tablas turistas zona y tip.'!I62-1,"-")</f>
        <v>-0.11690873113384459</v>
      </c>
    </row>
    <row r="50" spans="2:6" ht="15" hidden="1" customHeight="1" outlineLevel="1">
      <c r="B50" s="39" t="s">
        <v>79</v>
      </c>
      <c r="C50" s="110">
        <f>IFERROR('Tablas turistas zona y tip.'!C50/'Tablas turistas zona y tip.'!C63-1,"-")</f>
        <v>-0.1125456326239872</v>
      </c>
      <c r="D50" s="111">
        <f>IFERROR('Tablas turistas zona y tip.'!E50/'Tablas turistas zona y tip.'!E63-1,"-")</f>
        <v>-8.9988527623228176E-3</v>
      </c>
      <c r="E50" s="111">
        <f>IFERROR('Tablas turistas zona y tip.'!G50/'Tablas turistas zona y tip.'!G63-1,"-")</f>
        <v>-7.3161772649683599E-3</v>
      </c>
      <c r="F50" s="111">
        <f>IFERROR('Tablas turistas zona y tip.'!I50/'Tablas turistas zona y tip.'!I63-1,"-")</f>
        <v>-8.2683081957001248E-3</v>
      </c>
    </row>
    <row r="51" spans="2:6" ht="15" hidden="1" customHeight="1" outlineLevel="1">
      <c r="B51" s="39" t="s">
        <v>80</v>
      </c>
      <c r="C51" s="110">
        <f>IFERROR('Tablas turistas zona y tip.'!C51/'Tablas turistas zona y tip.'!C64-1,"-")</f>
        <v>-2.6968423905678329E-2</v>
      </c>
      <c r="D51" s="111">
        <f>IFERROR('Tablas turistas zona y tip.'!E51/'Tablas turistas zona y tip.'!E64-1,"-")</f>
        <v>-1.1529865180451848E-2</v>
      </c>
      <c r="E51" s="111">
        <f>IFERROR('Tablas turistas zona y tip.'!G51/'Tablas turistas zona y tip.'!G64-1,"-")</f>
        <v>-8.0924632050947576E-2</v>
      </c>
      <c r="F51" s="111">
        <f>IFERROR('Tablas turistas zona y tip.'!I51/'Tablas turistas zona y tip.'!I64-1,"-")</f>
        <v>-4.1072023630761123E-2</v>
      </c>
    </row>
    <row r="52" spans="2:6" ht="15" hidden="1" customHeight="1" outlineLevel="1">
      <c r="B52" s="39" t="s">
        <v>81</v>
      </c>
      <c r="C52" s="110">
        <f>IFERROR('Tablas turistas zona y tip.'!C52/'Tablas turistas zona y tip.'!C65-1,"-")</f>
        <v>-0.1635867149298279</v>
      </c>
      <c r="D52" s="111">
        <f>IFERROR('Tablas turistas zona y tip.'!E52/'Tablas turistas zona y tip.'!E65-1,"-")</f>
        <v>-3.1043865102496904E-3</v>
      </c>
      <c r="E52" s="111">
        <f>IFERROR('Tablas turistas zona y tip.'!G52/'Tablas turistas zona y tip.'!G65-1,"-")</f>
        <v>-7.2528959161241247E-2</v>
      </c>
      <c r="F52" s="111">
        <f>IFERROR('Tablas turistas zona y tip.'!I52/'Tablas turistas zona y tip.'!I65-1,"-")</f>
        <v>-3.2075724679442752E-2</v>
      </c>
    </row>
    <row r="53" spans="2:6" ht="15" hidden="1" customHeight="1" outlineLevel="1">
      <c r="B53" s="39" t="s">
        <v>82</v>
      </c>
      <c r="C53" s="110">
        <f>IFERROR('Tablas turistas zona y tip.'!C53/'Tablas turistas zona y tip.'!C66-1,"-")</f>
        <v>-1.6948003525184552E-3</v>
      </c>
      <c r="D53" s="111">
        <f>IFERROR('Tablas turistas zona y tip.'!E53/'Tablas turistas zona y tip.'!E66-1,"-")</f>
        <v>-9.2565054159716165E-2</v>
      </c>
      <c r="E53" s="111">
        <f>IFERROR('Tablas turistas zona y tip.'!G53/'Tablas turistas zona y tip.'!G66-1,"-")</f>
        <v>-9.2590668910449536E-2</v>
      </c>
      <c r="F53" s="111">
        <f>IFERROR('Tablas turistas zona y tip.'!I53/'Tablas turistas zona y tip.'!I66-1,"-")</f>
        <v>-9.2574880844212726E-2</v>
      </c>
    </row>
    <row r="54" spans="2:6" ht="15" hidden="1" customHeight="1" outlineLevel="1">
      <c r="B54" s="39" t="s">
        <v>83</v>
      </c>
      <c r="C54" s="110">
        <f>IFERROR('Tablas turistas zona y tip.'!C54/'Tablas turistas zona y tip.'!C67-1,"-")</f>
        <v>0.11863672467326158</v>
      </c>
      <c r="D54" s="111">
        <f>IFERROR('Tablas turistas zona y tip.'!E54/'Tablas turistas zona y tip.'!E67-1,"-")</f>
        <v>-5.3758885950142554E-2</v>
      </c>
      <c r="E54" s="111">
        <f>IFERROR('Tablas turistas zona y tip.'!G54/'Tablas turistas zona y tip.'!G67-1,"-")</f>
        <v>-0.11880570774388743</v>
      </c>
      <c r="F54" s="111">
        <f>IFERROR('Tablas turistas zona y tip.'!I54/'Tablas turistas zona y tip.'!I67-1,"-")</f>
        <v>-8.0464135463768294E-2</v>
      </c>
    </row>
    <row r="55" spans="2:6" ht="15" hidden="1" customHeight="1" outlineLevel="1">
      <c r="B55" s="39" t="s">
        <v>84</v>
      </c>
      <c r="C55" s="110">
        <f>IFERROR('Tablas turistas zona y tip.'!C55/'Tablas turistas zona y tip.'!C68-1,"-")</f>
        <v>9.0481381605370448E-2</v>
      </c>
      <c r="D55" s="111">
        <f>IFERROR('Tablas turistas zona y tip.'!E55/'Tablas turistas zona y tip.'!E68-1,"-")</f>
        <v>5.3518853232388697E-2</v>
      </c>
      <c r="E55" s="111">
        <f>IFERROR('Tablas turistas zona y tip.'!G55/'Tablas turistas zona y tip.'!G68-1,"-")</f>
        <v>2.5113079303693775E-2</v>
      </c>
      <c r="F55" s="111">
        <f>IFERROR('Tablas turistas zona y tip.'!I55/'Tablas turistas zona y tip.'!I68-1,"-")</f>
        <v>4.1072006403596983E-2</v>
      </c>
    </row>
    <row r="56" spans="2:6" ht="15" hidden="1" customHeight="1" outlineLevel="1">
      <c r="B56" s="39" t="s">
        <v>85</v>
      </c>
      <c r="C56" s="110">
        <f>IFERROR('Tablas turistas zona y tip.'!C56/'Tablas turistas zona y tip.'!C69-1,"-")</f>
        <v>-2.9951567677797608E-2</v>
      </c>
      <c r="D56" s="111">
        <f>IFERROR('Tablas turistas zona y tip.'!E56/'Tablas turistas zona y tip.'!E69-1,"-")</f>
        <v>2.6830754646714361E-2</v>
      </c>
      <c r="E56" s="111">
        <f>IFERROR('Tablas turistas zona y tip.'!G56/'Tablas turistas zona y tip.'!G69-1,"-")</f>
        <v>-2.1946178709994268E-2</v>
      </c>
      <c r="F56" s="111">
        <f>IFERROR('Tablas turistas zona y tip.'!I56/'Tablas turistas zona y tip.'!I69-1,"-")</f>
        <v>5.3911999867177762E-3</v>
      </c>
    </row>
    <row r="57" spans="2:6" ht="15" hidden="1" customHeight="1" outlineLevel="1">
      <c r="B57" s="39" t="s">
        <v>86</v>
      </c>
      <c r="C57" s="110">
        <f>IFERROR('Tablas turistas zona y tip.'!C57/'Tablas turistas zona y tip.'!C70-1,"-")</f>
        <v>1.6893312771624869E-2</v>
      </c>
      <c r="D57" s="111">
        <f>IFERROR('Tablas turistas zona y tip.'!E57/'Tablas turistas zona y tip.'!E70-1,"-")</f>
        <v>1.0847268912061336E-2</v>
      </c>
      <c r="E57" s="111">
        <f>IFERROR('Tablas turistas zona y tip.'!G57/'Tablas turistas zona y tip.'!G70-1,"-")</f>
        <v>-9.0934210456398046E-2</v>
      </c>
      <c r="F57" s="111">
        <f>IFERROR('Tablas turistas zona y tip.'!I57/'Tablas turistas zona y tip.'!I70-1,"-")</f>
        <v>-3.4573850028218667E-2</v>
      </c>
    </row>
    <row r="58" spans="2:6" collapsed="1">
      <c r="B58" s="102">
        <v>2007</v>
      </c>
      <c r="C58" s="113">
        <f>IFERROR('Tablas turistas zona y tip.'!C58/'Tablas turistas zona y tip.'!C71-1,"-")</f>
        <v>4.8803707330951074E-3</v>
      </c>
      <c r="D58" s="113">
        <f>IFERROR('Tablas turistas zona y tip.'!E58/'Tablas turistas zona y tip.'!E71-1,"-")</f>
        <v>-1.5365629285829852E-2</v>
      </c>
      <c r="E58" s="113">
        <f>IFERROR('Tablas turistas zona y tip.'!G58/'Tablas turistas zona y tip.'!G71-1,"-")</f>
        <v>-5.3727730701820575E-2</v>
      </c>
      <c r="F58" s="113">
        <f>IFERROR('Tablas turistas zona y tip.'!I58/'Tablas turistas zona y tip.'!I71-1,"-")</f>
        <v>-3.1595778619496917E-2</v>
      </c>
    </row>
    <row r="59" spans="2:6" ht="15" customHeight="1">
      <c r="B59" s="431" t="s">
        <v>116</v>
      </c>
      <c r="C59" s="431"/>
      <c r="D59" s="431"/>
      <c r="E59" s="431"/>
      <c r="F59" s="431"/>
    </row>
  </sheetData>
  <mergeCells count="4">
    <mergeCell ref="B5:F5"/>
    <mergeCell ref="B6:B7"/>
    <mergeCell ref="D6:F6"/>
    <mergeCell ref="B59:F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38"/>
  <sheetViews>
    <sheetView showGridLines="0" showRowColHeaders="0" showZeros="0" zoomScaleNormal="100" workbookViewId="0">
      <selection activeCell="D2" sqref="D2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427" t="s">
        <v>132</v>
      </c>
      <c r="C5" s="427"/>
      <c r="D5" s="427"/>
      <c r="E5" s="427"/>
      <c r="F5" s="427"/>
      <c r="G5" s="427"/>
      <c r="H5" s="427"/>
      <c r="I5" s="427"/>
      <c r="K5" s="58" t="s">
        <v>87</v>
      </c>
    </row>
    <row r="6" spans="2:11">
      <c r="B6" s="114"/>
      <c r="C6" s="115">
        <v>2007</v>
      </c>
      <c r="D6" s="115">
        <v>2008</v>
      </c>
      <c r="E6" s="116">
        <v>2009</v>
      </c>
      <c r="F6" s="116">
        <v>2010</v>
      </c>
      <c r="G6" s="107" t="s">
        <v>133</v>
      </c>
      <c r="H6" s="107" t="s">
        <v>134</v>
      </c>
      <c r="I6" s="107" t="s">
        <v>135</v>
      </c>
    </row>
    <row r="7" spans="2:11">
      <c r="B7" s="117" t="s">
        <v>96</v>
      </c>
      <c r="C7" s="95">
        <v>14507</v>
      </c>
      <c r="D7" s="95">
        <v>16982</v>
      </c>
      <c r="E7" s="95">
        <v>13570</v>
      </c>
      <c r="F7" s="95">
        <v>13188</v>
      </c>
      <c r="G7" s="110">
        <v>0.17060729303095057</v>
      </c>
      <c r="H7" s="110">
        <v>-0.20091861971499236</v>
      </c>
      <c r="I7" s="110">
        <v>-2.8150331613854052E-2</v>
      </c>
    </row>
    <row r="8" spans="2:11">
      <c r="B8" s="117" t="s">
        <v>97</v>
      </c>
      <c r="C8" s="95">
        <v>15222</v>
      </c>
      <c r="D8" s="95">
        <v>19355</v>
      </c>
      <c r="E8" s="95">
        <v>15172</v>
      </c>
      <c r="F8" s="95">
        <v>16759</v>
      </c>
      <c r="G8" s="110">
        <v>0.27151491262646177</v>
      </c>
      <c r="H8" s="110">
        <v>-0.21611986566778607</v>
      </c>
      <c r="I8" s="110">
        <v>0.10460058001581851</v>
      </c>
    </row>
    <row r="9" spans="2:11">
      <c r="B9" s="117" t="s">
        <v>98</v>
      </c>
      <c r="C9" s="95">
        <v>19006</v>
      </c>
      <c r="D9" s="95">
        <v>16551</v>
      </c>
      <c r="E9" s="95">
        <v>15653</v>
      </c>
      <c r="F9" s="95">
        <v>14574</v>
      </c>
      <c r="G9" s="110">
        <v>-0.12916973587288227</v>
      </c>
      <c r="H9" s="110">
        <v>-5.4256540390308694E-2</v>
      </c>
      <c r="I9" s="110">
        <v>-6.8932473008369022E-2</v>
      </c>
    </row>
    <row r="10" spans="2:11">
      <c r="B10" s="117" t="s">
        <v>83</v>
      </c>
      <c r="C10" s="95">
        <v>15492</v>
      </c>
      <c r="D10" s="95">
        <v>17593</v>
      </c>
      <c r="E10" s="95">
        <v>13079</v>
      </c>
      <c r="F10" s="95">
        <v>12595</v>
      </c>
      <c r="G10" s="110">
        <v>0.13561838368190027</v>
      </c>
      <c r="H10" s="110">
        <v>-0.25657932132097994</v>
      </c>
      <c r="I10" s="110">
        <v>-3.7005887300252338E-2</v>
      </c>
    </row>
    <row r="11" spans="2:11">
      <c r="B11" s="117" t="s">
        <v>100</v>
      </c>
      <c r="C11" s="95">
        <v>14726</v>
      </c>
      <c r="D11" s="95">
        <v>17437</v>
      </c>
      <c r="E11" s="95">
        <v>13474</v>
      </c>
      <c r="F11" s="95">
        <v>12407</v>
      </c>
      <c r="G11" s="110">
        <v>0.18409615645796551</v>
      </c>
      <c r="H11" s="110">
        <v>-0.22727533405975797</v>
      </c>
      <c r="I11" s="110">
        <v>-7.918955024491614E-2</v>
      </c>
    </row>
    <row r="12" spans="2:11">
      <c r="B12" s="117" t="s">
        <v>101</v>
      </c>
      <c r="C12" s="95">
        <v>13171</v>
      </c>
      <c r="D12" s="95">
        <v>15440</v>
      </c>
      <c r="E12" s="95">
        <v>12750</v>
      </c>
      <c r="F12" s="95">
        <v>12682</v>
      </c>
      <c r="G12" s="110">
        <v>0.17227241667299364</v>
      </c>
      <c r="H12" s="110">
        <v>-0.17422279792746109</v>
      </c>
      <c r="I12" s="110">
        <v>-5.3333333333333011E-3</v>
      </c>
    </row>
    <row r="13" spans="2:11">
      <c r="B13" s="117" t="s">
        <v>102</v>
      </c>
      <c r="C13" s="95">
        <v>14360</v>
      </c>
      <c r="D13" s="95">
        <v>16337</v>
      </c>
      <c r="E13" s="95">
        <v>11890</v>
      </c>
      <c r="F13" s="95">
        <v>10611</v>
      </c>
      <c r="G13" s="110">
        <v>0.13767409470752079</v>
      </c>
      <c r="H13" s="110">
        <v>-0.27220419905735449</v>
      </c>
      <c r="I13" s="110">
        <v>-0.10756938603868793</v>
      </c>
    </row>
    <row r="14" spans="2:11">
      <c r="B14" s="117" t="s">
        <v>103</v>
      </c>
      <c r="C14" s="95">
        <v>9967</v>
      </c>
      <c r="D14" s="95">
        <v>12308</v>
      </c>
      <c r="E14" s="95">
        <v>7777</v>
      </c>
      <c r="F14" s="95">
        <v>9789</v>
      </c>
      <c r="G14" s="110">
        <v>0.23487508778970612</v>
      </c>
      <c r="H14" s="110">
        <v>-0.36813454663633405</v>
      </c>
      <c r="I14" s="110">
        <v>0.25871158544425876</v>
      </c>
    </row>
    <row r="15" spans="2:11">
      <c r="B15" s="117" t="s">
        <v>104</v>
      </c>
      <c r="C15" s="95">
        <v>14065</v>
      </c>
      <c r="D15" s="95">
        <v>15134</v>
      </c>
      <c r="E15" s="95">
        <v>11123</v>
      </c>
      <c r="F15" s="95">
        <v>10456</v>
      </c>
      <c r="G15" s="110">
        <v>7.6004265908282909E-2</v>
      </c>
      <c r="H15" s="110">
        <v>-0.2650323774283071</v>
      </c>
      <c r="I15" s="110">
        <v>-5.9965836554886298E-2</v>
      </c>
    </row>
    <row r="16" spans="2:11">
      <c r="B16" s="117" t="s">
        <v>105</v>
      </c>
      <c r="C16" s="95">
        <v>17346</v>
      </c>
      <c r="D16" s="95">
        <v>18706</v>
      </c>
      <c r="E16" s="95">
        <v>12809</v>
      </c>
      <c r="F16" s="95">
        <v>13885</v>
      </c>
      <c r="G16" s="110">
        <v>7.8404243053153522E-2</v>
      </c>
      <c r="H16" s="110">
        <v>-0.31524644499091203</v>
      </c>
      <c r="I16" s="110">
        <v>8.4003435084706091E-2</v>
      </c>
    </row>
    <row r="17" spans="2:11">
      <c r="B17" s="117" t="s">
        <v>106</v>
      </c>
      <c r="C17" s="95">
        <v>18909</v>
      </c>
      <c r="D17" s="95">
        <v>17843</v>
      </c>
      <c r="E17" s="95">
        <v>13990</v>
      </c>
      <c r="F17" s="95">
        <v>15073</v>
      </c>
      <c r="G17" s="110">
        <v>-5.6375271034956875E-2</v>
      </c>
      <c r="H17" s="110">
        <v>-0.21593902370677576</v>
      </c>
      <c r="I17" s="110">
        <v>7.7412437455325334E-2</v>
      </c>
    </row>
    <row r="18" spans="2:11">
      <c r="B18" s="117" t="s">
        <v>107</v>
      </c>
      <c r="C18" s="95">
        <v>16894</v>
      </c>
      <c r="D18" s="95">
        <v>16132</v>
      </c>
      <c r="E18" s="95">
        <v>13086</v>
      </c>
      <c r="F18" s="95"/>
      <c r="G18" s="110">
        <v>-4.5104770924588644E-2</v>
      </c>
      <c r="H18" s="110">
        <v>-0.18881725762459711</v>
      </c>
      <c r="I18" s="110"/>
    </row>
    <row r="19" spans="2:11">
      <c r="B19" s="118" t="s">
        <v>136</v>
      </c>
      <c r="C19" s="119">
        <v>183665</v>
      </c>
      <c r="D19" s="119">
        <v>199818</v>
      </c>
      <c r="E19" s="119">
        <v>154373</v>
      </c>
      <c r="F19" s="97">
        <v>142019</v>
      </c>
      <c r="G19" s="120">
        <v>8.7948166498788449E-2</v>
      </c>
      <c r="H19" s="120">
        <v>-0.22743196308640867</v>
      </c>
      <c r="I19" s="120"/>
    </row>
    <row r="20" spans="2:11" ht="15" customHeight="1">
      <c r="B20" s="431" t="s">
        <v>116</v>
      </c>
      <c r="C20" s="431"/>
      <c r="D20" s="431"/>
      <c r="E20" s="431"/>
      <c r="F20" s="431"/>
      <c r="G20" s="431"/>
      <c r="H20" s="431"/>
      <c r="I20" s="431"/>
    </row>
    <row r="21" spans="2:11">
      <c r="B21" s="89"/>
      <c r="C21" s="89"/>
      <c r="D21" s="89"/>
      <c r="E21" s="89"/>
      <c r="F21" s="89"/>
      <c r="G21" s="89"/>
      <c r="H21" s="89"/>
    </row>
    <row r="22" spans="2:11">
      <c r="B22" s="89"/>
      <c r="C22" s="89"/>
      <c r="D22" s="89"/>
      <c r="E22" s="89"/>
      <c r="F22" s="89"/>
      <c r="G22" s="89"/>
      <c r="H22" s="89"/>
    </row>
    <row r="23" spans="2:11" ht="27" customHeight="1">
      <c r="B23" s="427" t="s">
        <v>137</v>
      </c>
      <c r="C23" s="427"/>
      <c r="D23" s="427"/>
      <c r="E23" s="427"/>
      <c r="F23" s="427"/>
      <c r="G23" s="427"/>
      <c r="H23" s="427"/>
      <c r="I23" s="427"/>
    </row>
    <row r="24" spans="2:11">
      <c r="B24" s="114"/>
      <c r="C24" s="115">
        <v>2007</v>
      </c>
      <c r="D24" s="115">
        <v>2008</v>
      </c>
      <c r="E24" s="116">
        <v>2009</v>
      </c>
      <c r="F24" s="116">
        <v>2010</v>
      </c>
      <c r="G24" s="107" t="s">
        <v>133</v>
      </c>
      <c r="H24" s="107" t="s">
        <v>134</v>
      </c>
      <c r="I24" s="107" t="s">
        <v>135</v>
      </c>
    </row>
    <row r="25" spans="2:11" ht="15.75" thickBot="1">
      <c r="B25" s="117" t="s">
        <v>96</v>
      </c>
      <c r="C25" s="95">
        <v>407126</v>
      </c>
      <c r="D25" s="95">
        <v>409747</v>
      </c>
      <c r="E25" s="95">
        <v>380730</v>
      </c>
      <c r="F25" s="95">
        <v>382237</v>
      </c>
      <c r="G25" s="110">
        <v>6.4378104075888398E-3</v>
      </c>
      <c r="H25" s="110">
        <v>-7.081686992217151E-2</v>
      </c>
      <c r="I25" s="110">
        <v>3.9581855908386032E-3</v>
      </c>
    </row>
    <row r="26" spans="2:11" ht="16.5" thickBot="1">
      <c r="B26" s="117" t="s">
        <v>97</v>
      </c>
      <c r="C26" s="95">
        <v>423886</v>
      </c>
      <c r="D26" s="95">
        <v>459918</v>
      </c>
      <c r="E26" s="95">
        <v>385582</v>
      </c>
      <c r="F26" s="95">
        <v>369547</v>
      </c>
      <c r="G26" s="110">
        <v>8.5003986921011743E-2</v>
      </c>
      <c r="H26" s="110">
        <v>-0.16162881209259039</v>
      </c>
      <c r="I26" s="110">
        <v>-4.1586484846284355E-2</v>
      </c>
      <c r="K26" s="58" t="s">
        <v>87</v>
      </c>
    </row>
    <row r="27" spans="2:11">
      <c r="B27" s="117" t="s">
        <v>98</v>
      </c>
      <c r="C27" s="95">
        <v>489029</v>
      </c>
      <c r="D27" s="95">
        <v>508083</v>
      </c>
      <c r="E27" s="95">
        <v>409508</v>
      </c>
      <c r="F27" s="95">
        <v>404361</v>
      </c>
      <c r="G27" s="110">
        <v>3.8962924489140738E-2</v>
      </c>
      <c r="H27" s="110">
        <v>-0.19401357652194617</v>
      </c>
      <c r="I27" s="110">
        <v>-1.2568741025816399E-2</v>
      </c>
    </row>
    <row r="28" spans="2:11">
      <c r="B28" s="117" t="s">
        <v>83</v>
      </c>
      <c r="C28" s="95">
        <v>438237</v>
      </c>
      <c r="D28" s="95">
        <v>424514</v>
      </c>
      <c r="E28" s="95">
        <v>418430</v>
      </c>
      <c r="F28" s="95">
        <v>422549</v>
      </c>
      <c r="G28" s="110">
        <v>-3.1314106294082933E-2</v>
      </c>
      <c r="H28" s="110">
        <v>-1.4331682818470082E-2</v>
      </c>
      <c r="I28" s="110">
        <v>9.8439404440409106E-3</v>
      </c>
    </row>
    <row r="29" spans="2:11">
      <c r="B29" s="117" t="s">
        <v>100</v>
      </c>
      <c r="C29" s="95">
        <v>341553</v>
      </c>
      <c r="D29" s="95">
        <v>413185</v>
      </c>
      <c r="E29" s="95">
        <v>350293</v>
      </c>
      <c r="F29" s="95">
        <v>361297</v>
      </c>
      <c r="G29" s="110">
        <v>0.20972440587551566</v>
      </c>
      <c r="H29" s="110">
        <v>-0.152212689231216</v>
      </c>
      <c r="I29" s="110">
        <v>3.1413702243550334E-2</v>
      </c>
    </row>
    <row r="30" spans="2:11">
      <c r="B30" s="117" t="s">
        <v>101</v>
      </c>
      <c r="C30" s="95">
        <v>411483</v>
      </c>
      <c r="D30" s="95">
        <v>402431</v>
      </c>
      <c r="E30" s="95">
        <v>349858</v>
      </c>
      <c r="F30" s="95">
        <v>374943</v>
      </c>
      <c r="G30" s="110">
        <v>-2.1998478673481037E-2</v>
      </c>
      <c r="H30" s="110">
        <v>-0.13063854424733679</v>
      </c>
      <c r="I30" s="110">
        <v>7.1700518496075505E-2</v>
      </c>
    </row>
    <row r="31" spans="2:11">
      <c r="B31" s="117" t="s">
        <v>102</v>
      </c>
      <c r="C31" s="95">
        <v>466179</v>
      </c>
      <c r="D31" s="95">
        <v>467525</v>
      </c>
      <c r="E31" s="95">
        <v>434195</v>
      </c>
      <c r="F31" s="95">
        <v>451259</v>
      </c>
      <c r="G31" s="110">
        <v>2.8873029458640342E-3</v>
      </c>
      <c r="H31" s="110">
        <v>-7.129030533126568E-2</v>
      </c>
      <c r="I31" s="110">
        <v>3.9300314374877576E-2</v>
      </c>
    </row>
    <row r="32" spans="2:11">
      <c r="B32" s="117" t="s">
        <v>103</v>
      </c>
      <c r="C32" s="95">
        <v>528592</v>
      </c>
      <c r="D32" s="95">
        <v>531765</v>
      </c>
      <c r="E32" s="95">
        <v>467782</v>
      </c>
      <c r="F32" s="95">
        <v>465198</v>
      </c>
      <c r="G32" s="110">
        <v>6.0027393528467865E-3</v>
      </c>
      <c r="H32" s="110">
        <v>-0.12032194672458696</v>
      </c>
      <c r="I32" s="110">
        <v>-5.5239406390156232E-3</v>
      </c>
    </row>
    <row r="33" spans="2:9">
      <c r="B33" s="117" t="s">
        <v>104</v>
      </c>
      <c r="C33" s="95">
        <v>409689</v>
      </c>
      <c r="D33" s="95">
        <v>391359</v>
      </c>
      <c r="E33" s="95">
        <v>354214</v>
      </c>
      <c r="F33" s="95">
        <v>363673</v>
      </c>
      <c r="G33" s="110">
        <v>-4.4741254951926934E-2</v>
      </c>
      <c r="H33" s="110">
        <v>-9.4912854949036563E-2</v>
      </c>
      <c r="I33" s="110">
        <v>2.6704195768659567E-2</v>
      </c>
    </row>
    <row r="34" spans="2:9">
      <c r="B34" s="117" t="s">
        <v>105</v>
      </c>
      <c r="C34" s="95">
        <v>467144</v>
      </c>
      <c r="D34" s="95">
        <v>441857</v>
      </c>
      <c r="E34" s="95">
        <v>404871</v>
      </c>
      <c r="F34" s="95">
        <v>433607</v>
      </c>
      <c r="G34" s="110">
        <v>-5.4131060229822059E-2</v>
      </c>
      <c r="H34" s="110">
        <v>-8.3705814324543937E-2</v>
      </c>
      <c r="I34" s="110">
        <v>7.0975693492495218E-2</v>
      </c>
    </row>
    <row r="35" spans="2:9">
      <c r="B35" s="117" t="s">
        <v>106</v>
      </c>
      <c r="C35" s="95">
        <v>457530</v>
      </c>
      <c r="D35" s="95">
        <v>431740</v>
      </c>
      <c r="E35" s="95">
        <v>371802</v>
      </c>
      <c r="F35" s="95">
        <v>396639</v>
      </c>
      <c r="G35" s="110">
        <v>-5.6367888444473602E-2</v>
      </c>
      <c r="H35" s="110">
        <v>-0.1388289248158614</v>
      </c>
      <c r="I35" s="110">
        <v>6.6801684767698877E-2</v>
      </c>
    </row>
    <row r="36" spans="2:9">
      <c r="B36" s="117" t="s">
        <v>107</v>
      </c>
      <c r="C36" s="95">
        <v>438336</v>
      </c>
      <c r="D36" s="95">
        <v>410203</v>
      </c>
      <c r="E36" s="95">
        <v>380517</v>
      </c>
      <c r="F36" s="95"/>
      <c r="G36" s="110">
        <v>-6.4181358592495297E-2</v>
      </c>
      <c r="H36" s="110">
        <v>-7.2369046545247118E-2</v>
      </c>
      <c r="I36" s="110"/>
    </row>
    <row r="37" spans="2:9">
      <c r="B37" s="118" t="s">
        <v>136</v>
      </c>
      <c r="C37" s="119">
        <v>5278784</v>
      </c>
      <c r="D37" s="119">
        <v>5292327</v>
      </c>
      <c r="E37" s="119">
        <v>4707782</v>
      </c>
      <c r="F37" s="97">
        <v>4425310</v>
      </c>
      <c r="G37" s="120">
        <v>2.5655529758368267E-3</v>
      </c>
      <c r="H37" s="120">
        <v>-0.11045141390545221</v>
      </c>
      <c r="I37" s="120"/>
    </row>
    <row r="38" spans="2:9" ht="15" customHeight="1">
      <c r="B38" s="431" t="s">
        <v>116</v>
      </c>
      <c r="C38" s="431"/>
      <c r="D38" s="431"/>
      <c r="E38" s="431"/>
      <c r="F38" s="431"/>
      <c r="G38" s="431"/>
      <c r="H38" s="431"/>
      <c r="I38" s="431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K24:K43"/>
  <sheetViews>
    <sheetView showGridLines="0" showRowColHeaders="0" zoomScaleNormal="100" workbookViewId="0">
      <selection activeCell="B16" sqref="B16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58" t="s">
        <v>89</v>
      </c>
    </row>
    <row r="42" spans="11:11" ht="15.75" thickBot="1"/>
    <row r="43" spans="11:11" ht="16.5" thickBot="1">
      <c r="K43" s="58" t="s">
        <v>89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40"/>
  <sheetViews>
    <sheetView showGridLines="0" showRowColHeaders="0" showZeros="0" zoomScaleNormal="100" workbookViewId="0">
      <selection activeCell="B16" sqref="B16"/>
    </sheetView>
  </sheetViews>
  <sheetFormatPr baseColWidth="10" defaultRowHeight="15"/>
  <cols>
    <col min="1" max="1" width="15.7109375" customWidth="1"/>
    <col min="2" max="2" width="13.5703125" customWidth="1"/>
    <col min="3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427" t="s">
        <v>132</v>
      </c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</row>
    <row r="6" spans="2:17">
      <c r="B6" s="121"/>
      <c r="C6" s="432">
        <v>2008</v>
      </c>
      <c r="D6" s="432"/>
      <c r="E6" s="432"/>
      <c r="F6" s="433">
        <v>2009</v>
      </c>
      <c r="G6" s="433"/>
      <c r="H6" s="433"/>
      <c r="I6" s="432">
        <v>2010</v>
      </c>
      <c r="J6" s="432"/>
      <c r="K6" s="432"/>
      <c r="L6" s="433" t="s">
        <v>138</v>
      </c>
      <c r="M6" s="433"/>
      <c r="N6" s="433"/>
      <c r="O6" s="434" t="s">
        <v>139</v>
      </c>
      <c r="P6" s="434"/>
      <c r="Q6" s="434"/>
    </row>
    <row r="7" spans="2:17" ht="30" customHeight="1">
      <c r="B7" s="121"/>
      <c r="C7" s="109" t="s">
        <v>70</v>
      </c>
      <c r="D7" s="109" t="s">
        <v>92</v>
      </c>
      <c r="E7" s="109" t="s">
        <v>72</v>
      </c>
      <c r="F7" s="107" t="s">
        <v>70</v>
      </c>
      <c r="G7" s="107" t="s">
        <v>92</v>
      </c>
      <c r="H7" s="107" t="s">
        <v>72</v>
      </c>
      <c r="I7" s="109" t="s">
        <v>70</v>
      </c>
      <c r="J7" s="109" t="s">
        <v>92</v>
      </c>
      <c r="K7" s="109" t="s">
        <v>72</v>
      </c>
      <c r="L7" s="107" t="s">
        <v>140</v>
      </c>
      <c r="M7" s="107" t="s">
        <v>141</v>
      </c>
      <c r="N7" s="107" t="s">
        <v>142</v>
      </c>
      <c r="O7" s="122" t="s">
        <v>140</v>
      </c>
      <c r="P7" s="122" t="s">
        <v>141</v>
      </c>
      <c r="Q7" s="122" t="s">
        <v>142</v>
      </c>
    </row>
    <row r="8" spans="2:17">
      <c r="B8" s="117" t="s">
        <v>96</v>
      </c>
      <c r="C8" s="95">
        <v>16982</v>
      </c>
      <c r="D8" s="95">
        <v>0</v>
      </c>
      <c r="E8" s="95">
        <v>16982</v>
      </c>
      <c r="F8" s="104">
        <v>13570</v>
      </c>
      <c r="G8" s="104">
        <v>0</v>
      </c>
      <c r="H8" s="104">
        <v>13570</v>
      </c>
      <c r="I8" s="95">
        <v>13188</v>
      </c>
      <c r="J8" s="95">
        <v>0</v>
      </c>
      <c r="K8" s="95">
        <v>13188</v>
      </c>
      <c r="L8" s="113">
        <f t="shared" ref="L8:L20" si="0">F8/C8-1</f>
        <v>-0.20091861971499236</v>
      </c>
      <c r="M8" s="113"/>
      <c r="N8" s="113">
        <f t="shared" ref="N8:Q20" si="1">H8/E8-1</f>
        <v>-0.20091861971499236</v>
      </c>
      <c r="O8" s="110">
        <f t="shared" si="1"/>
        <v>-2.8150331613854052E-2</v>
      </c>
      <c r="P8" s="110"/>
      <c r="Q8" s="110">
        <f t="shared" si="1"/>
        <v>-2.8150331613854052E-2</v>
      </c>
    </row>
    <row r="9" spans="2:17">
      <c r="B9" s="117" t="s">
        <v>97</v>
      </c>
      <c r="C9" s="95">
        <v>19355</v>
      </c>
      <c r="D9" s="95">
        <v>0</v>
      </c>
      <c r="E9" s="95">
        <v>19355</v>
      </c>
      <c r="F9" s="104">
        <v>15172</v>
      </c>
      <c r="G9" s="104">
        <v>0</v>
      </c>
      <c r="H9" s="104">
        <v>15172</v>
      </c>
      <c r="I9" s="95">
        <v>16759</v>
      </c>
      <c r="J9" s="95">
        <v>0</v>
      </c>
      <c r="K9" s="95">
        <v>16759</v>
      </c>
      <c r="L9" s="113">
        <f t="shared" si="0"/>
        <v>-0.21611986566778607</v>
      </c>
      <c r="M9" s="113"/>
      <c r="N9" s="113">
        <f t="shared" si="1"/>
        <v>-0.21611986566778607</v>
      </c>
      <c r="O9" s="110">
        <f t="shared" si="1"/>
        <v>0.10460058001581851</v>
      </c>
      <c r="P9" s="110"/>
      <c r="Q9" s="110">
        <f t="shared" si="1"/>
        <v>0.10460058001581851</v>
      </c>
    </row>
    <row r="10" spans="2:17">
      <c r="B10" s="117" t="s">
        <v>98</v>
      </c>
      <c r="C10" s="95">
        <v>16551</v>
      </c>
      <c r="D10" s="95">
        <v>0</v>
      </c>
      <c r="E10" s="95">
        <v>16551</v>
      </c>
      <c r="F10" s="104">
        <v>15653</v>
      </c>
      <c r="G10" s="104">
        <v>0</v>
      </c>
      <c r="H10" s="104">
        <v>15653</v>
      </c>
      <c r="I10" s="95">
        <v>14574</v>
      </c>
      <c r="J10" s="95">
        <v>0</v>
      </c>
      <c r="K10" s="95">
        <v>14574</v>
      </c>
      <c r="L10" s="113">
        <f t="shared" si="0"/>
        <v>-5.4256540390308694E-2</v>
      </c>
      <c r="M10" s="113"/>
      <c r="N10" s="113">
        <f t="shared" si="1"/>
        <v>-5.4256540390308694E-2</v>
      </c>
      <c r="O10" s="110">
        <f t="shared" si="1"/>
        <v>-6.8932473008369022E-2</v>
      </c>
      <c r="P10" s="110"/>
      <c r="Q10" s="110">
        <f t="shared" si="1"/>
        <v>-6.8932473008369022E-2</v>
      </c>
    </row>
    <row r="11" spans="2:17">
      <c r="B11" s="117" t="s">
        <v>83</v>
      </c>
      <c r="C11" s="95">
        <v>17593</v>
      </c>
      <c r="D11" s="95">
        <v>0</v>
      </c>
      <c r="E11" s="95">
        <v>17593</v>
      </c>
      <c r="F11" s="104">
        <v>13079</v>
      </c>
      <c r="G11" s="104">
        <v>0</v>
      </c>
      <c r="H11" s="104">
        <v>13079</v>
      </c>
      <c r="I11" s="95">
        <v>12595</v>
      </c>
      <c r="J11" s="95">
        <v>0</v>
      </c>
      <c r="K11" s="95">
        <v>12595</v>
      </c>
      <c r="L11" s="113">
        <f t="shared" si="0"/>
        <v>-0.25657932132097994</v>
      </c>
      <c r="M11" s="113"/>
      <c r="N11" s="113">
        <f t="shared" si="1"/>
        <v>-0.25657932132097994</v>
      </c>
      <c r="O11" s="110">
        <f t="shared" si="1"/>
        <v>-3.7005887300252338E-2</v>
      </c>
      <c r="P11" s="110"/>
      <c r="Q11" s="110">
        <f t="shared" si="1"/>
        <v>-3.7005887300252338E-2</v>
      </c>
    </row>
    <row r="12" spans="2:17">
      <c r="B12" s="117" t="s">
        <v>100</v>
      </c>
      <c r="C12" s="95">
        <v>17437</v>
      </c>
      <c r="D12" s="95">
        <v>0</v>
      </c>
      <c r="E12" s="95">
        <v>17437</v>
      </c>
      <c r="F12" s="104">
        <v>13474</v>
      </c>
      <c r="G12" s="104">
        <v>0</v>
      </c>
      <c r="H12" s="104">
        <v>13474</v>
      </c>
      <c r="I12" s="95">
        <v>12407</v>
      </c>
      <c r="J12" s="95">
        <v>0</v>
      </c>
      <c r="K12" s="95">
        <v>12407</v>
      </c>
      <c r="L12" s="113">
        <f t="shared" si="0"/>
        <v>-0.22727533405975797</v>
      </c>
      <c r="M12" s="113"/>
      <c r="N12" s="113">
        <f t="shared" si="1"/>
        <v>-0.22727533405975797</v>
      </c>
      <c r="O12" s="110">
        <f t="shared" si="1"/>
        <v>-7.918955024491614E-2</v>
      </c>
      <c r="P12" s="110"/>
      <c r="Q12" s="110">
        <f t="shared" si="1"/>
        <v>-7.918955024491614E-2</v>
      </c>
    </row>
    <row r="13" spans="2:17">
      <c r="B13" s="117" t="s">
        <v>101</v>
      </c>
      <c r="C13" s="95">
        <v>15440</v>
      </c>
      <c r="D13" s="95">
        <v>0</v>
      </c>
      <c r="E13" s="95">
        <v>15440</v>
      </c>
      <c r="F13" s="104">
        <v>12750</v>
      </c>
      <c r="G13" s="104">
        <v>0</v>
      </c>
      <c r="H13" s="104">
        <v>12750</v>
      </c>
      <c r="I13" s="95">
        <v>12682</v>
      </c>
      <c r="J13" s="95">
        <v>0</v>
      </c>
      <c r="K13" s="95">
        <v>12682</v>
      </c>
      <c r="L13" s="113">
        <f t="shared" si="0"/>
        <v>-0.17422279792746109</v>
      </c>
      <c r="M13" s="113"/>
      <c r="N13" s="113">
        <f t="shared" si="1"/>
        <v>-0.17422279792746109</v>
      </c>
      <c r="O13" s="110">
        <f t="shared" si="1"/>
        <v>-5.3333333333333011E-3</v>
      </c>
      <c r="P13" s="110"/>
      <c r="Q13" s="110">
        <f t="shared" si="1"/>
        <v>-5.3333333333333011E-3</v>
      </c>
    </row>
    <row r="14" spans="2:17">
      <c r="B14" s="117" t="s">
        <v>102</v>
      </c>
      <c r="C14" s="95">
        <v>16337</v>
      </c>
      <c r="D14" s="95">
        <v>0</v>
      </c>
      <c r="E14" s="95">
        <v>16337</v>
      </c>
      <c r="F14" s="104">
        <v>11890</v>
      </c>
      <c r="G14" s="104">
        <v>0</v>
      </c>
      <c r="H14" s="104">
        <v>11890</v>
      </c>
      <c r="I14" s="95">
        <v>10611</v>
      </c>
      <c r="J14" s="95">
        <v>0</v>
      </c>
      <c r="K14" s="95">
        <v>10611</v>
      </c>
      <c r="L14" s="113">
        <f t="shared" si="0"/>
        <v>-0.27220419905735449</v>
      </c>
      <c r="M14" s="113"/>
      <c r="N14" s="113">
        <f t="shared" si="1"/>
        <v>-0.27220419905735449</v>
      </c>
      <c r="O14" s="110">
        <f>I14/F14-1</f>
        <v>-0.10756938603868793</v>
      </c>
      <c r="P14" s="110"/>
      <c r="Q14" s="110">
        <f>K14/H14-1</f>
        <v>-0.10756938603868793</v>
      </c>
    </row>
    <row r="15" spans="2:17">
      <c r="B15" s="117" t="s">
        <v>103</v>
      </c>
      <c r="C15" s="95">
        <v>12308</v>
      </c>
      <c r="D15" s="95">
        <v>0</v>
      </c>
      <c r="E15" s="95">
        <v>12308</v>
      </c>
      <c r="F15" s="104">
        <v>7777</v>
      </c>
      <c r="G15" s="104">
        <v>0</v>
      </c>
      <c r="H15" s="104">
        <v>7777</v>
      </c>
      <c r="I15" s="95">
        <v>9789</v>
      </c>
      <c r="J15" s="95">
        <v>0</v>
      </c>
      <c r="K15" s="95">
        <v>9789</v>
      </c>
      <c r="L15" s="113">
        <f t="shared" si="0"/>
        <v>-0.36813454663633405</v>
      </c>
      <c r="M15" s="113"/>
      <c r="N15" s="113">
        <f t="shared" si="1"/>
        <v>-0.36813454663633405</v>
      </c>
      <c r="O15" s="110">
        <f>I15/F15-1</f>
        <v>0.25871158544425876</v>
      </c>
      <c r="P15" s="110"/>
      <c r="Q15" s="110">
        <f>K15/H15-1</f>
        <v>0.25871158544425876</v>
      </c>
    </row>
    <row r="16" spans="2:17">
      <c r="B16" s="117" t="s">
        <v>104</v>
      </c>
      <c r="C16" s="95">
        <v>15134</v>
      </c>
      <c r="D16" s="95">
        <v>0</v>
      </c>
      <c r="E16" s="95">
        <v>15134</v>
      </c>
      <c r="F16" s="104">
        <v>11123</v>
      </c>
      <c r="G16" s="104">
        <v>0</v>
      </c>
      <c r="H16" s="104">
        <v>11123</v>
      </c>
      <c r="I16" s="95">
        <v>10456</v>
      </c>
      <c r="J16" s="95">
        <v>0</v>
      </c>
      <c r="K16" s="95">
        <v>10456</v>
      </c>
      <c r="L16" s="113">
        <f t="shared" si="0"/>
        <v>-0.2650323774283071</v>
      </c>
      <c r="M16" s="113"/>
      <c r="N16" s="113">
        <f t="shared" si="1"/>
        <v>-0.2650323774283071</v>
      </c>
      <c r="O16" s="110">
        <f>I16/F16-1</f>
        <v>-5.9965836554886298E-2</v>
      </c>
      <c r="P16" s="110"/>
      <c r="Q16" s="110">
        <f>K16/H16-1</f>
        <v>-5.9965836554886298E-2</v>
      </c>
    </row>
    <row r="17" spans="2:17">
      <c r="B17" s="117" t="s">
        <v>105</v>
      </c>
      <c r="C17" s="95">
        <v>18706</v>
      </c>
      <c r="D17" s="95">
        <v>0</v>
      </c>
      <c r="E17" s="95">
        <v>18706</v>
      </c>
      <c r="F17" s="104">
        <v>12809</v>
      </c>
      <c r="G17" s="104">
        <v>0</v>
      </c>
      <c r="H17" s="104">
        <v>12809</v>
      </c>
      <c r="I17" s="95">
        <v>13885</v>
      </c>
      <c r="J17" s="95">
        <v>0</v>
      </c>
      <c r="K17" s="95">
        <v>13885</v>
      </c>
      <c r="L17" s="113">
        <f t="shared" si="0"/>
        <v>-0.31524644499091203</v>
      </c>
      <c r="M17" s="113"/>
      <c r="N17" s="113">
        <f t="shared" si="1"/>
        <v>-0.31524644499091203</v>
      </c>
      <c r="O17" s="110">
        <f>I17/F17-1</f>
        <v>8.4003435084706091E-2</v>
      </c>
      <c r="P17" s="110"/>
      <c r="Q17" s="110">
        <f>K17/H17-1</f>
        <v>8.4003435084706091E-2</v>
      </c>
    </row>
    <row r="18" spans="2:17">
      <c r="B18" s="117" t="s">
        <v>106</v>
      </c>
      <c r="C18" s="95">
        <v>17843</v>
      </c>
      <c r="D18" s="95">
        <v>0</v>
      </c>
      <c r="E18" s="95">
        <v>17843</v>
      </c>
      <c r="F18" s="104">
        <v>13990</v>
      </c>
      <c r="G18" s="104">
        <v>0</v>
      </c>
      <c r="H18" s="104">
        <v>13990</v>
      </c>
      <c r="I18" s="95">
        <v>15073</v>
      </c>
      <c r="J18" s="95">
        <v>0</v>
      </c>
      <c r="K18" s="95">
        <v>15073</v>
      </c>
      <c r="L18" s="113">
        <f t="shared" si="0"/>
        <v>-0.21593902370677576</v>
      </c>
      <c r="M18" s="113"/>
      <c r="N18" s="113">
        <f t="shared" si="1"/>
        <v>-0.21593902370677576</v>
      </c>
      <c r="O18" s="110">
        <f>I18/F18-1</f>
        <v>7.7412437455325334E-2</v>
      </c>
      <c r="P18" s="110"/>
      <c r="Q18" s="110">
        <f>K18/H18-1</f>
        <v>7.7412437455325334E-2</v>
      </c>
    </row>
    <row r="19" spans="2:17">
      <c r="B19" s="117" t="s">
        <v>107</v>
      </c>
      <c r="C19" s="95">
        <v>16132</v>
      </c>
      <c r="D19" s="95">
        <v>0</v>
      </c>
      <c r="E19" s="95">
        <v>16132</v>
      </c>
      <c r="F19" s="104">
        <v>13086</v>
      </c>
      <c r="G19" s="104">
        <v>0</v>
      </c>
      <c r="H19" s="104">
        <v>13086</v>
      </c>
      <c r="I19" s="95"/>
      <c r="J19" s="95"/>
      <c r="K19" s="95"/>
      <c r="L19" s="113">
        <f t="shared" si="0"/>
        <v>-0.18881725762459711</v>
      </c>
      <c r="M19" s="113"/>
      <c r="N19" s="113">
        <f t="shared" si="1"/>
        <v>-0.18881725762459711</v>
      </c>
      <c r="O19" s="110"/>
      <c r="P19" s="110"/>
      <c r="Q19" s="110"/>
    </row>
    <row r="20" spans="2:17">
      <c r="B20" s="118" t="s">
        <v>136</v>
      </c>
      <c r="C20" s="119">
        <v>199818</v>
      </c>
      <c r="D20" s="119">
        <v>0</v>
      </c>
      <c r="E20" s="119">
        <v>199818</v>
      </c>
      <c r="F20" s="119">
        <v>154373</v>
      </c>
      <c r="G20" s="119">
        <v>0</v>
      </c>
      <c r="H20" s="119">
        <v>154373</v>
      </c>
      <c r="I20" s="97">
        <v>142019</v>
      </c>
      <c r="J20" s="97">
        <v>0</v>
      </c>
      <c r="K20" s="97">
        <v>142019</v>
      </c>
      <c r="L20" s="120">
        <f t="shared" si="0"/>
        <v>-0.22743196308640867</v>
      </c>
      <c r="M20" s="120"/>
      <c r="N20" s="120">
        <f t="shared" si="1"/>
        <v>-0.22743196308640867</v>
      </c>
      <c r="O20" s="120"/>
      <c r="P20" s="120"/>
      <c r="Q20" s="120"/>
    </row>
    <row r="21" spans="2:17" ht="15" customHeight="1">
      <c r="B21" s="431" t="s">
        <v>116</v>
      </c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1"/>
      <c r="O21" s="431"/>
      <c r="P21" s="431"/>
      <c r="Q21" s="431"/>
    </row>
    <row r="22" spans="2:17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</row>
    <row r="23" spans="2:17"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</row>
    <row r="24" spans="2:17" ht="24.75" customHeight="1">
      <c r="B24" s="427" t="s">
        <v>137</v>
      </c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27"/>
      <c r="N24" s="427"/>
      <c r="O24" s="427"/>
      <c r="P24" s="427"/>
      <c r="Q24" s="427"/>
    </row>
    <row r="25" spans="2:17">
      <c r="B25" s="121"/>
      <c r="C25" s="432">
        <v>2008</v>
      </c>
      <c r="D25" s="432"/>
      <c r="E25" s="432"/>
      <c r="F25" s="433">
        <v>2009</v>
      </c>
      <c r="G25" s="433"/>
      <c r="H25" s="433"/>
      <c r="I25" s="432">
        <v>2010</v>
      </c>
      <c r="J25" s="432"/>
      <c r="K25" s="432"/>
      <c r="L25" s="433" t="s">
        <v>138</v>
      </c>
      <c r="M25" s="433"/>
      <c r="N25" s="433"/>
      <c r="O25" s="434" t="s">
        <v>139</v>
      </c>
      <c r="P25" s="434"/>
      <c r="Q25" s="434"/>
    </row>
    <row r="26" spans="2:17" ht="25.5">
      <c r="B26" s="121"/>
      <c r="C26" s="109" t="s">
        <v>70</v>
      </c>
      <c r="D26" s="109" t="s">
        <v>92</v>
      </c>
      <c r="E26" s="109" t="s">
        <v>72</v>
      </c>
      <c r="F26" s="107" t="s">
        <v>70</v>
      </c>
      <c r="G26" s="107" t="s">
        <v>92</v>
      </c>
      <c r="H26" s="107" t="s">
        <v>72</v>
      </c>
      <c r="I26" s="109" t="s">
        <v>70</v>
      </c>
      <c r="J26" s="109" t="s">
        <v>92</v>
      </c>
      <c r="K26" s="109" t="s">
        <v>72</v>
      </c>
      <c r="L26" s="107" t="s">
        <v>140</v>
      </c>
      <c r="M26" s="107" t="s">
        <v>141</v>
      </c>
      <c r="N26" s="107" t="s">
        <v>142</v>
      </c>
      <c r="O26" s="122" t="s">
        <v>140</v>
      </c>
      <c r="P26" s="122" t="s">
        <v>141</v>
      </c>
      <c r="Q26" s="122" t="s">
        <v>142</v>
      </c>
    </row>
    <row r="27" spans="2:17">
      <c r="B27" s="117" t="s">
        <v>96</v>
      </c>
      <c r="C27" s="95">
        <v>238040</v>
      </c>
      <c r="D27" s="95">
        <v>171707</v>
      </c>
      <c r="E27" s="95">
        <v>409747</v>
      </c>
      <c r="F27" s="104">
        <v>212522</v>
      </c>
      <c r="G27" s="104">
        <v>168208</v>
      </c>
      <c r="H27" s="104">
        <v>380730</v>
      </c>
      <c r="I27" s="95">
        <v>226497</v>
      </c>
      <c r="J27" s="95">
        <v>155740</v>
      </c>
      <c r="K27" s="95">
        <v>382237</v>
      </c>
      <c r="L27" s="113">
        <f t="shared" ref="L27:M39" si="2">F27/C27-1</f>
        <v>-0.10720047050915815</v>
      </c>
      <c r="M27" s="113">
        <f>G27/D27-1</f>
        <v>-2.0377736492979359E-2</v>
      </c>
      <c r="N27" s="113">
        <f t="shared" ref="N27:Q39" si="3">H27/E27-1</f>
        <v>-7.081686992217151E-2</v>
      </c>
      <c r="O27" s="110">
        <f t="shared" si="3"/>
        <v>6.5757898005853521E-2</v>
      </c>
      <c r="P27" s="110">
        <f t="shared" si="3"/>
        <v>-7.4122514981451504E-2</v>
      </c>
      <c r="Q27" s="110">
        <f t="shared" si="3"/>
        <v>3.9581855908386032E-3</v>
      </c>
    </row>
    <row r="28" spans="2:17">
      <c r="B28" s="117" t="s">
        <v>97</v>
      </c>
      <c r="C28" s="95">
        <v>260847</v>
      </c>
      <c r="D28" s="95">
        <v>199071</v>
      </c>
      <c r="E28" s="95">
        <v>459918</v>
      </c>
      <c r="F28" s="104">
        <v>223867</v>
      </c>
      <c r="G28" s="104">
        <v>161715</v>
      </c>
      <c r="H28" s="104">
        <v>385582</v>
      </c>
      <c r="I28" s="95">
        <v>223216</v>
      </c>
      <c r="J28" s="95">
        <v>146331</v>
      </c>
      <c r="K28" s="95">
        <v>369547</v>
      </c>
      <c r="L28" s="113">
        <f t="shared" si="2"/>
        <v>-0.14176892967908394</v>
      </c>
      <c r="M28" s="113">
        <f>G28/D28-1</f>
        <v>-0.1876516418765164</v>
      </c>
      <c r="N28" s="113">
        <f t="shared" si="3"/>
        <v>-0.16162881209259039</v>
      </c>
      <c r="O28" s="110">
        <f t="shared" si="3"/>
        <v>-2.9079766111128613E-3</v>
      </c>
      <c r="P28" s="110">
        <f t="shared" si="3"/>
        <v>-9.5130321862535894E-2</v>
      </c>
      <c r="Q28" s="110">
        <f t="shared" si="3"/>
        <v>-4.1586484846284355E-2</v>
      </c>
    </row>
    <row r="29" spans="2:17">
      <c r="B29" s="117" t="s">
        <v>98</v>
      </c>
      <c r="C29" s="95">
        <v>294814</v>
      </c>
      <c r="D29" s="95">
        <v>213269</v>
      </c>
      <c r="E29" s="95">
        <v>508083</v>
      </c>
      <c r="F29" s="104">
        <v>230133</v>
      </c>
      <c r="G29" s="104">
        <v>179375</v>
      </c>
      <c r="H29" s="104">
        <v>409508</v>
      </c>
      <c r="I29" s="95">
        <v>239927</v>
      </c>
      <c r="J29" s="95">
        <v>164434</v>
      </c>
      <c r="K29" s="95">
        <v>404361</v>
      </c>
      <c r="L29" s="113">
        <f t="shared" si="2"/>
        <v>-0.2193959581295325</v>
      </c>
      <c r="M29" s="113">
        <f t="shared" si="2"/>
        <v>-0.15892605113729608</v>
      </c>
      <c r="N29" s="113">
        <f t="shared" si="3"/>
        <v>-0.19401357652194617</v>
      </c>
      <c r="O29" s="110">
        <f t="shared" si="3"/>
        <v>4.2557999070103048E-2</v>
      </c>
      <c r="P29" s="110">
        <f t="shared" si="3"/>
        <v>-8.3294773519163812E-2</v>
      </c>
      <c r="Q29" s="110">
        <f t="shared" si="3"/>
        <v>-1.2568741025816399E-2</v>
      </c>
    </row>
    <row r="30" spans="2:17">
      <c r="B30" s="117" t="s">
        <v>83</v>
      </c>
      <c r="C30" s="95">
        <v>261323</v>
      </c>
      <c r="D30" s="95">
        <v>163191</v>
      </c>
      <c r="E30" s="95">
        <v>424514</v>
      </c>
      <c r="F30" s="104">
        <v>253066</v>
      </c>
      <c r="G30" s="104">
        <v>165364</v>
      </c>
      <c r="H30" s="104">
        <v>418430</v>
      </c>
      <c r="I30" s="95">
        <v>258952</v>
      </c>
      <c r="J30" s="95">
        <v>163597</v>
      </c>
      <c r="K30" s="95">
        <v>422549</v>
      </c>
      <c r="L30" s="113">
        <f t="shared" si="2"/>
        <v>-3.1596912633024998E-2</v>
      </c>
      <c r="M30" s="113">
        <f t="shared" si="2"/>
        <v>1.3315685301272806E-2</v>
      </c>
      <c r="N30" s="113">
        <f t="shared" si="3"/>
        <v>-1.4331682818470082E-2</v>
      </c>
      <c r="O30" s="110">
        <f t="shared" si="3"/>
        <v>2.3258754633178613E-2</v>
      </c>
      <c r="P30" s="110">
        <f t="shared" si="3"/>
        <v>-1.0685518008756389E-2</v>
      </c>
      <c r="Q30" s="110">
        <f t="shared" si="3"/>
        <v>9.8439404440409106E-3</v>
      </c>
    </row>
    <row r="31" spans="2:17">
      <c r="B31" s="117" t="s">
        <v>100</v>
      </c>
      <c r="C31" s="95">
        <v>258413</v>
      </c>
      <c r="D31" s="95">
        <v>154772</v>
      </c>
      <c r="E31" s="95">
        <v>413185</v>
      </c>
      <c r="F31" s="104">
        <v>217112</v>
      </c>
      <c r="G31" s="104">
        <v>133181</v>
      </c>
      <c r="H31" s="104">
        <v>350293</v>
      </c>
      <c r="I31" s="95">
        <v>233329</v>
      </c>
      <c r="J31" s="95">
        <v>127968</v>
      </c>
      <c r="K31" s="95">
        <v>361297</v>
      </c>
      <c r="L31" s="113">
        <f t="shared" si="2"/>
        <v>-0.15982555057214609</v>
      </c>
      <c r="M31" s="113">
        <f t="shared" si="2"/>
        <v>-0.13950197710180134</v>
      </c>
      <c r="N31" s="113">
        <f t="shared" si="3"/>
        <v>-0.152212689231216</v>
      </c>
      <c r="O31" s="110">
        <f t="shared" si="3"/>
        <v>7.4694167065846306E-2</v>
      </c>
      <c r="P31" s="110">
        <f t="shared" si="3"/>
        <v>-3.9142219986334381E-2</v>
      </c>
      <c r="Q31" s="110">
        <f t="shared" si="3"/>
        <v>3.1413702243550334E-2</v>
      </c>
    </row>
    <row r="32" spans="2:17">
      <c r="B32" s="117" t="s">
        <v>101</v>
      </c>
      <c r="C32" s="95">
        <v>245260</v>
      </c>
      <c r="D32" s="95">
        <v>157171</v>
      </c>
      <c r="E32" s="95">
        <v>402431</v>
      </c>
      <c r="F32" s="104">
        <v>213715</v>
      </c>
      <c r="G32" s="104">
        <v>136143</v>
      </c>
      <c r="H32" s="104">
        <v>349858</v>
      </c>
      <c r="I32" s="95">
        <v>230853</v>
      </c>
      <c r="J32" s="95">
        <v>144090</v>
      </c>
      <c r="K32" s="95">
        <v>374943</v>
      </c>
      <c r="L32" s="113">
        <f t="shared" si="2"/>
        <v>-0.12861860882328957</v>
      </c>
      <c r="M32" s="113">
        <f t="shared" si="2"/>
        <v>-0.13379058477708994</v>
      </c>
      <c r="N32" s="113">
        <f t="shared" si="3"/>
        <v>-0.13063854424733679</v>
      </c>
      <c r="O32" s="110">
        <f t="shared" si="3"/>
        <v>8.0190908452846044E-2</v>
      </c>
      <c r="P32" s="110">
        <f t="shared" si="3"/>
        <v>5.8372446618628837E-2</v>
      </c>
      <c r="Q32" s="110">
        <f t="shared" si="3"/>
        <v>7.1700518496075505E-2</v>
      </c>
    </row>
    <row r="33" spans="2:17">
      <c r="B33" s="117" t="s">
        <v>102</v>
      </c>
      <c r="C33" s="95">
        <v>276976</v>
      </c>
      <c r="D33" s="95">
        <v>190549</v>
      </c>
      <c r="E33" s="95">
        <v>467525</v>
      </c>
      <c r="F33" s="104">
        <v>255405</v>
      </c>
      <c r="G33" s="104">
        <v>178790</v>
      </c>
      <c r="H33" s="104">
        <v>434195</v>
      </c>
      <c r="I33" s="95">
        <v>265054</v>
      </c>
      <c r="J33" s="95">
        <v>186205</v>
      </c>
      <c r="K33" s="95">
        <v>451259</v>
      </c>
      <c r="L33" s="113">
        <f t="shared" si="2"/>
        <v>-7.7880393969152584E-2</v>
      </c>
      <c r="M33" s="113">
        <f t="shared" si="2"/>
        <v>-6.1711160908742624E-2</v>
      </c>
      <c r="N33" s="113">
        <f t="shared" si="3"/>
        <v>-7.129030533126568E-2</v>
      </c>
      <c r="O33" s="110">
        <f t="shared" si="3"/>
        <v>3.7779213406158751E-2</v>
      </c>
      <c r="P33" s="110">
        <f t="shared" si="3"/>
        <v>4.1473236758208021E-2</v>
      </c>
      <c r="Q33" s="110">
        <f t="shared" si="3"/>
        <v>3.9300314374877576E-2</v>
      </c>
    </row>
    <row r="34" spans="2:17">
      <c r="B34" s="117" t="s">
        <v>103</v>
      </c>
      <c r="C34" s="95">
        <v>303519</v>
      </c>
      <c r="D34" s="95">
        <v>228246</v>
      </c>
      <c r="E34" s="95">
        <v>531765</v>
      </c>
      <c r="F34" s="104">
        <v>270226</v>
      </c>
      <c r="G34" s="104">
        <v>197556</v>
      </c>
      <c r="H34" s="104">
        <v>467782</v>
      </c>
      <c r="I34" s="95">
        <v>283306</v>
      </c>
      <c r="J34" s="95">
        <v>181892</v>
      </c>
      <c r="K34" s="95">
        <v>465198</v>
      </c>
      <c r="L34" s="113">
        <f t="shared" si="2"/>
        <v>-0.10969000293227116</v>
      </c>
      <c r="M34" s="113">
        <f t="shared" si="2"/>
        <v>-0.13446018769222678</v>
      </c>
      <c r="N34" s="113">
        <f t="shared" si="3"/>
        <v>-0.12032194672458696</v>
      </c>
      <c r="O34" s="110">
        <f t="shared" si="3"/>
        <v>4.8403928563498733E-2</v>
      </c>
      <c r="P34" s="110">
        <f t="shared" si="3"/>
        <v>-7.9288910486140618E-2</v>
      </c>
      <c r="Q34" s="110">
        <f t="shared" si="3"/>
        <v>-5.5239406390156232E-3</v>
      </c>
    </row>
    <row r="35" spans="2:17">
      <c r="B35" s="117" t="s">
        <v>104</v>
      </c>
      <c r="C35" s="95">
        <v>240281</v>
      </c>
      <c r="D35" s="95">
        <v>151078</v>
      </c>
      <c r="E35" s="95">
        <v>391359</v>
      </c>
      <c r="F35" s="104">
        <v>213848</v>
      </c>
      <c r="G35" s="104">
        <v>140366</v>
      </c>
      <c r="H35" s="104">
        <v>354214</v>
      </c>
      <c r="I35" s="95">
        <v>230546</v>
      </c>
      <c r="J35" s="95">
        <v>133127</v>
      </c>
      <c r="K35" s="95">
        <v>363673</v>
      </c>
      <c r="L35" s="113">
        <f t="shared" si="2"/>
        <v>-0.11000869814925029</v>
      </c>
      <c r="M35" s="113">
        <f t="shared" si="2"/>
        <v>-7.0903771561709794E-2</v>
      </c>
      <c r="N35" s="113">
        <f t="shared" si="3"/>
        <v>-9.4912854949036563E-2</v>
      </c>
      <c r="O35" s="110">
        <f t="shared" si="3"/>
        <v>7.808349855972474E-2</v>
      </c>
      <c r="P35" s="110">
        <f t="shared" si="3"/>
        <v>-5.1572318082726554E-2</v>
      </c>
      <c r="Q35" s="110">
        <f t="shared" si="3"/>
        <v>2.6704195768659567E-2</v>
      </c>
    </row>
    <row r="36" spans="2:17">
      <c r="B36" s="117" t="s">
        <v>105</v>
      </c>
      <c r="C36" s="95">
        <v>257888</v>
      </c>
      <c r="D36" s="95">
        <v>183969</v>
      </c>
      <c r="E36" s="95">
        <v>441857</v>
      </c>
      <c r="F36" s="104">
        <v>240086</v>
      </c>
      <c r="G36" s="104">
        <v>164785</v>
      </c>
      <c r="H36" s="104">
        <v>404871</v>
      </c>
      <c r="I36" s="95">
        <v>269266</v>
      </c>
      <c r="J36" s="95">
        <v>164341</v>
      </c>
      <c r="K36" s="95">
        <v>433607</v>
      </c>
      <c r="L36" s="113">
        <f t="shared" si="2"/>
        <v>-6.9029966497084039E-2</v>
      </c>
      <c r="M36" s="113">
        <f t="shared" si="2"/>
        <v>-0.10427843821513405</v>
      </c>
      <c r="N36" s="113">
        <f t="shared" si="3"/>
        <v>-8.3705814324543937E-2</v>
      </c>
      <c r="O36" s="110">
        <f t="shared" si="3"/>
        <v>0.12153978157826772</v>
      </c>
      <c r="P36" s="110">
        <f t="shared" si="3"/>
        <v>-2.6944200018205189E-3</v>
      </c>
      <c r="Q36" s="110">
        <f t="shared" si="3"/>
        <v>7.0975693492495218E-2</v>
      </c>
    </row>
    <row r="37" spans="2:17">
      <c r="B37" s="117" t="s">
        <v>106</v>
      </c>
      <c r="C37" s="95">
        <v>246435</v>
      </c>
      <c r="D37" s="95">
        <v>185305</v>
      </c>
      <c r="E37" s="95">
        <v>431740</v>
      </c>
      <c r="F37" s="104">
        <v>225248</v>
      </c>
      <c r="G37" s="104">
        <v>146554</v>
      </c>
      <c r="H37" s="104">
        <v>371802</v>
      </c>
      <c r="I37" s="95">
        <v>236808</v>
      </c>
      <c r="J37" s="95">
        <v>159831</v>
      </c>
      <c r="K37" s="95">
        <v>396639</v>
      </c>
      <c r="L37" s="113">
        <f t="shared" si="2"/>
        <v>-8.5973989084342728E-2</v>
      </c>
      <c r="M37" s="113">
        <f t="shared" si="2"/>
        <v>-0.2091200992957557</v>
      </c>
      <c r="N37" s="113">
        <f t="shared" si="3"/>
        <v>-0.1388289248158614</v>
      </c>
      <c r="O37" s="110">
        <f t="shared" si="3"/>
        <v>5.1321210399204453E-2</v>
      </c>
      <c r="P37" s="110">
        <f t="shared" si="3"/>
        <v>9.059459311925977E-2</v>
      </c>
      <c r="Q37" s="110">
        <f t="shared" si="3"/>
        <v>6.6801684767698877E-2</v>
      </c>
    </row>
    <row r="38" spans="2:17">
      <c r="B38" s="117" t="s">
        <v>107</v>
      </c>
      <c r="C38" s="95">
        <v>234207</v>
      </c>
      <c r="D38" s="95">
        <v>175996</v>
      </c>
      <c r="E38" s="95">
        <v>410203</v>
      </c>
      <c r="F38" s="104">
        <v>226348</v>
      </c>
      <c r="G38" s="104">
        <v>154169</v>
      </c>
      <c r="H38" s="104">
        <v>380517</v>
      </c>
      <c r="I38" s="95"/>
      <c r="J38" s="95"/>
      <c r="K38" s="95"/>
      <c r="L38" s="113">
        <f t="shared" si="2"/>
        <v>-3.3555786120824771E-2</v>
      </c>
      <c r="M38" s="113">
        <f t="shared" si="2"/>
        <v>-0.12401986408782018</v>
      </c>
      <c r="N38" s="113">
        <f t="shared" si="3"/>
        <v>-7.2369046545247118E-2</v>
      </c>
      <c r="O38" s="110"/>
      <c r="P38" s="110"/>
      <c r="Q38" s="110"/>
    </row>
    <row r="39" spans="2:17">
      <c r="B39" s="118" t="s">
        <v>136</v>
      </c>
      <c r="C39" s="119">
        <v>3118003</v>
      </c>
      <c r="D39" s="119">
        <v>2174324</v>
      </c>
      <c r="E39" s="119">
        <v>5292327</v>
      </c>
      <c r="F39" s="119">
        <v>2781576</v>
      </c>
      <c r="G39" s="119">
        <v>1926206</v>
      </c>
      <c r="H39" s="119">
        <v>4707782</v>
      </c>
      <c r="I39" s="97">
        <v>2697754</v>
      </c>
      <c r="J39" s="97">
        <v>1727556</v>
      </c>
      <c r="K39" s="97">
        <v>4425310</v>
      </c>
      <c r="L39" s="120">
        <f t="shared" si="2"/>
        <v>-0.10789822844942742</v>
      </c>
      <c r="M39" s="120">
        <f t="shared" si="2"/>
        <v>-0.11411270813365437</v>
      </c>
      <c r="N39" s="120">
        <f t="shared" si="3"/>
        <v>-0.11045141390545221</v>
      </c>
      <c r="O39" s="120"/>
      <c r="P39" s="120"/>
      <c r="Q39" s="120"/>
    </row>
    <row r="40" spans="2:17" ht="15" customHeight="1">
      <c r="B40" s="431" t="s">
        <v>116</v>
      </c>
      <c r="C40" s="431"/>
      <c r="D40" s="431"/>
      <c r="E40" s="431"/>
      <c r="F40" s="431"/>
      <c r="G40" s="431"/>
      <c r="H40" s="431"/>
      <c r="I40" s="431"/>
      <c r="J40" s="431"/>
      <c r="K40" s="431"/>
      <c r="L40" s="431"/>
      <c r="M40" s="431"/>
      <c r="N40" s="431"/>
      <c r="O40" s="431"/>
      <c r="P40" s="431"/>
      <c r="Q40" s="431"/>
    </row>
  </sheetData>
  <mergeCells count="14">
    <mergeCell ref="B5:Q5"/>
    <mergeCell ref="C6:E6"/>
    <mergeCell ref="F6:H6"/>
    <mergeCell ref="I6:K6"/>
    <mergeCell ref="L6:N6"/>
    <mergeCell ref="O6:Q6"/>
    <mergeCell ref="B40:Q40"/>
    <mergeCell ref="B21:Q21"/>
    <mergeCell ref="B24:Q24"/>
    <mergeCell ref="C25:E25"/>
    <mergeCell ref="F25:H25"/>
    <mergeCell ref="I25:K25"/>
    <mergeCell ref="L25:N25"/>
    <mergeCell ref="O25:Q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B1:O71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435" t="s">
        <v>143</v>
      </c>
      <c r="C5" s="435"/>
      <c r="D5" s="435"/>
      <c r="E5" s="435"/>
      <c r="F5" s="435"/>
      <c r="G5" s="435"/>
      <c r="H5" s="435"/>
      <c r="I5" s="435"/>
      <c r="J5" s="435"/>
      <c r="K5" s="435"/>
      <c r="L5" s="435"/>
    </row>
    <row r="6" spans="2:15" ht="30" customHeight="1" thickBot="1">
      <c r="B6" s="123"/>
      <c r="C6" s="107" t="s">
        <v>144</v>
      </c>
      <c r="D6" s="107" t="s">
        <v>74</v>
      </c>
      <c r="E6" s="109" t="s">
        <v>145</v>
      </c>
      <c r="F6" s="109" t="s">
        <v>74</v>
      </c>
      <c r="G6" s="107" t="s">
        <v>146</v>
      </c>
      <c r="H6" s="107" t="s">
        <v>74</v>
      </c>
      <c r="I6" s="109" t="s">
        <v>147</v>
      </c>
      <c r="J6" s="109" t="s">
        <v>74</v>
      </c>
      <c r="K6" s="107" t="s">
        <v>70</v>
      </c>
      <c r="L6" s="107" t="s">
        <v>74</v>
      </c>
      <c r="N6" s="58" t="s">
        <v>148</v>
      </c>
      <c r="O6" s="58" t="s">
        <v>149</v>
      </c>
    </row>
    <row r="7" spans="2:15">
      <c r="B7" s="39" t="s">
        <v>76</v>
      </c>
      <c r="C7" s="104">
        <v>653</v>
      </c>
      <c r="D7" s="94">
        <f t="shared" ref="D7:D17" si="0">C7/C20-1</f>
        <v>-0.14973958333333337</v>
      </c>
      <c r="E7" s="95">
        <v>5253</v>
      </c>
      <c r="F7" s="124">
        <f t="shared" ref="F7:F17" si="1">E7/E20-1</f>
        <v>0.17202141900937074</v>
      </c>
      <c r="G7" s="104">
        <v>4485</v>
      </c>
      <c r="H7" s="94">
        <f t="shared" ref="H7:H17" si="2">G7/G20-1</f>
        <v>3.7954177273779255E-2</v>
      </c>
      <c r="I7" s="95">
        <v>4682</v>
      </c>
      <c r="J7" s="124">
        <f t="shared" ref="J7:J17" si="3">I7/I20-1</f>
        <v>5.9515727540167429E-2</v>
      </c>
      <c r="K7" s="104">
        <v>15073</v>
      </c>
      <c r="L7" s="94">
        <f t="shared" ref="L7:L17" si="4">K7/K20-1</f>
        <v>7.7412437455325334E-2</v>
      </c>
    </row>
    <row r="8" spans="2:15">
      <c r="B8" s="39" t="s">
        <v>77</v>
      </c>
      <c r="C8" s="104">
        <v>570</v>
      </c>
      <c r="D8" s="94">
        <f t="shared" si="0"/>
        <v>-0.10094637223974767</v>
      </c>
      <c r="E8" s="95">
        <v>4841</v>
      </c>
      <c r="F8" s="124">
        <f t="shared" si="1"/>
        <v>0.24096385542168686</v>
      </c>
      <c r="G8" s="104">
        <v>4179</v>
      </c>
      <c r="H8" s="94">
        <f t="shared" si="2"/>
        <v>4.3706293706293753E-2</v>
      </c>
      <c r="I8" s="95">
        <v>4295</v>
      </c>
      <c r="J8" s="124">
        <f t="shared" si="3"/>
        <v>5.8548009367680454E-3</v>
      </c>
      <c r="K8" s="104">
        <v>13885</v>
      </c>
      <c r="L8" s="94">
        <f t="shared" si="4"/>
        <v>8.4003435084706091E-2</v>
      </c>
    </row>
    <row r="9" spans="2:15">
      <c r="B9" s="39" t="s">
        <v>78</v>
      </c>
      <c r="C9" s="104">
        <v>436</v>
      </c>
      <c r="D9" s="94">
        <f t="shared" si="0"/>
        <v>-0.33536585365853655</v>
      </c>
      <c r="E9" s="95">
        <v>3628</v>
      </c>
      <c r="F9" s="124">
        <f t="shared" si="1"/>
        <v>0.13198127925117009</v>
      </c>
      <c r="G9" s="104">
        <v>3092</v>
      </c>
      <c r="H9" s="94">
        <f t="shared" si="2"/>
        <v>-0.10402781802376126</v>
      </c>
      <c r="I9" s="95">
        <v>3300</v>
      </c>
      <c r="J9" s="124">
        <f t="shared" si="3"/>
        <v>-0.13408554185253219</v>
      </c>
      <c r="K9" s="104">
        <v>10456</v>
      </c>
      <c r="L9" s="94">
        <f t="shared" si="4"/>
        <v>-5.9965836554886298E-2</v>
      </c>
    </row>
    <row r="10" spans="2:15">
      <c r="B10" s="39" t="s">
        <v>79</v>
      </c>
      <c r="C10" s="104">
        <v>405</v>
      </c>
      <c r="D10" s="94">
        <f t="shared" si="0"/>
        <v>-0.29809358752166382</v>
      </c>
      <c r="E10" s="95">
        <v>2943</v>
      </c>
      <c r="F10" s="124">
        <f t="shared" si="1"/>
        <v>0.20862422997946606</v>
      </c>
      <c r="G10" s="104">
        <v>2715</v>
      </c>
      <c r="H10" s="94">
        <f t="shared" si="2"/>
        <v>0.17481609692773681</v>
      </c>
      <c r="I10" s="95">
        <v>3726</v>
      </c>
      <c r="J10" s="124">
        <f t="shared" si="3"/>
        <v>0.51833740831295838</v>
      </c>
      <c r="K10" s="104">
        <v>9789</v>
      </c>
      <c r="L10" s="94">
        <f t="shared" si="4"/>
        <v>0.25871158544425876</v>
      </c>
    </row>
    <row r="11" spans="2:15">
      <c r="B11" s="39" t="s">
        <v>80</v>
      </c>
      <c r="C11" s="104">
        <v>507</v>
      </c>
      <c r="D11" s="94">
        <f t="shared" si="0"/>
        <v>-0.31393775372124488</v>
      </c>
      <c r="E11" s="95">
        <v>3520</v>
      </c>
      <c r="F11" s="124">
        <f t="shared" si="1"/>
        <v>-5.9326563335114879E-2</v>
      </c>
      <c r="G11" s="104">
        <v>3110</v>
      </c>
      <c r="H11" s="94">
        <f t="shared" si="2"/>
        <v>-0.12443693693693691</v>
      </c>
      <c r="I11" s="95">
        <v>3474</v>
      </c>
      <c r="J11" s="124">
        <f t="shared" si="3"/>
        <v>-9.9299974073113861E-2</v>
      </c>
      <c r="K11" s="104">
        <v>10611</v>
      </c>
      <c r="L11" s="94">
        <f t="shared" si="4"/>
        <v>-0.10756938603868793</v>
      </c>
    </row>
    <row r="12" spans="2:15">
      <c r="B12" s="39" t="s">
        <v>81</v>
      </c>
      <c r="C12" s="104">
        <v>517</v>
      </c>
      <c r="D12" s="94">
        <f t="shared" si="0"/>
        <v>-0.35776397515527947</v>
      </c>
      <c r="E12" s="95">
        <v>4291</v>
      </c>
      <c r="F12" s="124">
        <f t="shared" si="1"/>
        <v>0.11454545454545451</v>
      </c>
      <c r="G12" s="104">
        <v>4146</v>
      </c>
      <c r="H12" s="94">
        <f t="shared" si="2"/>
        <v>0.19757365684575401</v>
      </c>
      <c r="I12" s="95">
        <v>3728</v>
      </c>
      <c r="J12" s="124">
        <f t="shared" si="3"/>
        <v>-0.19533779408590546</v>
      </c>
      <c r="K12" s="104">
        <v>12682</v>
      </c>
      <c r="L12" s="94">
        <f t="shared" si="4"/>
        <v>-5.3333333333333011E-3</v>
      </c>
    </row>
    <row r="13" spans="2:15">
      <c r="B13" s="39" t="s">
        <v>82</v>
      </c>
      <c r="C13" s="104">
        <v>558</v>
      </c>
      <c r="D13" s="94">
        <f t="shared" si="0"/>
        <v>-0.36374002280501705</v>
      </c>
      <c r="E13" s="95">
        <v>4094</v>
      </c>
      <c r="F13" s="124">
        <f t="shared" si="1"/>
        <v>-3.3065658951346277E-2</v>
      </c>
      <c r="G13" s="104">
        <v>3845</v>
      </c>
      <c r="H13" s="94">
        <f t="shared" si="2"/>
        <v>-2.6828650974436874E-2</v>
      </c>
      <c r="I13" s="95">
        <v>3910</v>
      </c>
      <c r="J13" s="124">
        <f t="shared" si="3"/>
        <v>-0.11378059836808707</v>
      </c>
      <c r="K13" s="104">
        <v>12407</v>
      </c>
      <c r="L13" s="94">
        <f t="shared" si="4"/>
        <v>-7.918955024491614E-2</v>
      </c>
    </row>
    <row r="14" spans="2:15">
      <c r="B14" s="39" t="s">
        <v>83</v>
      </c>
      <c r="C14" s="104">
        <v>597</v>
      </c>
      <c r="D14" s="94">
        <f t="shared" si="0"/>
        <v>-0.43358633776091082</v>
      </c>
      <c r="E14" s="95">
        <v>3980</v>
      </c>
      <c r="F14" s="124">
        <f t="shared" si="1"/>
        <v>-8.799266727772681E-2</v>
      </c>
      <c r="G14" s="104">
        <v>3782</v>
      </c>
      <c r="H14" s="94">
        <f t="shared" si="2"/>
        <v>4.0440165061898181E-2</v>
      </c>
      <c r="I14" s="95">
        <v>4236</v>
      </c>
      <c r="J14" s="124">
        <f t="shared" si="3"/>
        <v>5.216095380029806E-2</v>
      </c>
      <c r="K14" s="104">
        <v>12595</v>
      </c>
      <c r="L14" s="94">
        <f t="shared" si="4"/>
        <v>-3.7005887300252338E-2</v>
      </c>
    </row>
    <row r="15" spans="2:15">
      <c r="B15" s="39" t="s">
        <v>84</v>
      </c>
      <c r="C15" s="104">
        <v>831</v>
      </c>
      <c r="D15" s="94">
        <f t="shared" si="0"/>
        <v>-0.22408963585434172</v>
      </c>
      <c r="E15" s="95">
        <v>4541</v>
      </c>
      <c r="F15" s="124">
        <f t="shared" si="1"/>
        <v>-0.12454212454212454</v>
      </c>
      <c r="G15" s="104">
        <v>4088</v>
      </c>
      <c r="H15" s="94">
        <f t="shared" si="2"/>
        <v>-6.9852104664391401E-2</v>
      </c>
      <c r="I15" s="95">
        <v>5114</v>
      </c>
      <c r="J15" s="124">
        <f t="shared" si="3"/>
        <v>2.2799999999999931E-2</v>
      </c>
      <c r="K15" s="104">
        <v>14574</v>
      </c>
      <c r="L15" s="94">
        <f t="shared" si="4"/>
        <v>-6.8932473008369022E-2</v>
      </c>
    </row>
    <row r="16" spans="2:15">
      <c r="B16" s="39" t="s">
        <v>85</v>
      </c>
      <c r="C16" s="104">
        <v>1252</v>
      </c>
      <c r="D16" s="94">
        <f t="shared" si="0"/>
        <v>-5.3665910808767925E-2</v>
      </c>
      <c r="E16" s="95">
        <v>5330</v>
      </c>
      <c r="F16" s="124">
        <f t="shared" si="1"/>
        <v>0.14377682403433467</v>
      </c>
      <c r="G16" s="104">
        <v>4638</v>
      </c>
      <c r="H16" s="94">
        <f t="shared" si="2"/>
        <v>0.17955239064089512</v>
      </c>
      <c r="I16" s="95">
        <v>5539</v>
      </c>
      <c r="J16" s="124">
        <f t="shared" si="3"/>
        <v>5.3642762031576918E-2</v>
      </c>
      <c r="K16" s="104">
        <v>16759</v>
      </c>
      <c r="L16" s="94">
        <f t="shared" si="4"/>
        <v>0.10460058001581851</v>
      </c>
    </row>
    <row r="17" spans="2:12">
      <c r="B17" s="39" t="s">
        <v>86</v>
      </c>
      <c r="C17" s="104">
        <v>686</v>
      </c>
      <c r="D17" s="94">
        <f t="shared" si="0"/>
        <v>-0.33783783783783783</v>
      </c>
      <c r="E17" s="95">
        <v>4067</v>
      </c>
      <c r="F17" s="124">
        <f t="shared" si="1"/>
        <v>7.6808721506442801E-3</v>
      </c>
      <c r="G17" s="104">
        <v>4031</v>
      </c>
      <c r="H17" s="94">
        <f t="shared" si="2"/>
        <v>0.12976457399103136</v>
      </c>
      <c r="I17" s="95">
        <v>4404</v>
      </c>
      <c r="J17" s="124">
        <f t="shared" si="3"/>
        <v>-0.10669371196754562</v>
      </c>
      <c r="K17" s="104">
        <v>13188</v>
      </c>
      <c r="L17" s="94">
        <f t="shared" si="4"/>
        <v>-2.8150331613854052E-2</v>
      </c>
    </row>
    <row r="18" spans="2:12" ht="30" customHeight="1">
      <c r="B18" s="96" t="str">
        <f>actualizaciones!A2</f>
        <v xml:space="preserve">acum. nov. 2010 </v>
      </c>
      <c r="C18" s="97">
        <v>7012</v>
      </c>
      <c r="D18" s="125">
        <v>-0.26498951781970648</v>
      </c>
      <c r="E18" s="97">
        <v>46488</v>
      </c>
      <c r="F18" s="125">
        <v>5.4245283018867996E-2</v>
      </c>
      <c r="G18" s="97">
        <v>42111</v>
      </c>
      <c r="H18" s="125">
        <v>3.767680252328609E-2</v>
      </c>
      <c r="I18" s="97">
        <v>46408</v>
      </c>
      <c r="J18" s="125">
        <v>-1.4043213155155221E-2</v>
      </c>
      <c r="K18" s="97">
        <v>142019</v>
      </c>
      <c r="L18" s="125">
        <v>5.1809437527867708E-3</v>
      </c>
    </row>
    <row r="19" spans="2:12" hidden="1" outlineLevel="1">
      <c r="B19" s="39" t="s">
        <v>75</v>
      </c>
      <c r="C19" s="104">
        <v>792</v>
      </c>
      <c r="D19" s="94">
        <f t="shared" ref="D19:D57" si="5">C19/C32-1</f>
        <v>-0.53191489361702127</v>
      </c>
      <c r="E19" s="95">
        <v>4767</v>
      </c>
      <c r="F19" s="124">
        <f t="shared" ref="F19:F57" si="6">E19/E32-1</f>
        <v>-0.20257611241217799</v>
      </c>
      <c r="G19" s="104">
        <v>3865</v>
      </c>
      <c r="H19" s="94">
        <f t="shared" ref="H19:H57" si="7">G19/G32-1</f>
        <v>5.2846635794061569E-2</v>
      </c>
      <c r="I19" s="95">
        <v>3662</v>
      </c>
      <c r="J19" s="124">
        <f t="shared" ref="J19:J57" si="8">I19/I32-1</f>
        <v>-0.23565017741598826</v>
      </c>
      <c r="K19" s="104">
        <v>13086</v>
      </c>
      <c r="L19" s="94">
        <f t="shared" ref="L19:L57" si="9">K19/K32-1</f>
        <v>-0.18881725762459711</v>
      </c>
    </row>
    <row r="20" spans="2:12" hidden="1" outlineLevel="1">
      <c r="B20" s="39" t="s">
        <v>76</v>
      </c>
      <c r="C20" s="104">
        <v>768</v>
      </c>
      <c r="D20" s="94">
        <f t="shared" si="5"/>
        <v>-0.50863723608445299</v>
      </c>
      <c r="E20" s="95">
        <v>4482</v>
      </c>
      <c r="F20" s="124">
        <f t="shared" si="6"/>
        <v>-0.2942843646669816</v>
      </c>
      <c r="G20" s="104">
        <v>4321</v>
      </c>
      <c r="H20" s="94">
        <f t="shared" si="7"/>
        <v>9.8153774246318992E-3</v>
      </c>
      <c r="I20" s="95">
        <v>4419</v>
      </c>
      <c r="J20" s="124">
        <f t="shared" si="8"/>
        <v>-0.21787610619469022</v>
      </c>
      <c r="K20" s="104">
        <v>13990</v>
      </c>
      <c r="L20" s="94">
        <f t="shared" si="9"/>
        <v>-0.21593902370677576</v>
      </c>
    </row>
    <row r="21" spans="2:12" hidden="1" outlineLevel="1">
      <c r="B21" s="39" t="s">
        <v>77</v>
      </c>
      <c r="C21" s="104">
        <v>634</v>
      </c>
      <c r="D21" s="94">
        <f t="shared" si="5"/>
        <v>-0.64738598442714124</v>
      </c>
      <c r="E21" s="95">
        <v>3901</v>
      </c>
      <c r="F21" s="124">
        <f t="shared" si="6"/>
        <v>-0.43488338403592641</v>
      </c>
      <c r="G21" s="104">
        <v>4004</v>
      </c>
      <c r="H21" s="94">
        <f t="shared" si="7"/>
        <v>-0.11883802816901412</v>
      </c>
      <c r="I21" s="95">
        <v>4270</v>
      </c>
      <c r="J21" s="124">
        <f t="shared" si="8"/>
        <v>-0.21809192455594217</v>
      </c>
      <c r="K21" s="104">
        <v>12809</v>
      </c>
      <c r="L21" s="94">
        <f t="shared" si="9"/>
        <v>-0.31524644499091203</v>
      </c>
    </row>
    <row r="22" spans="2:12" hidden="1" outlineLevel="1">
      <c r="B22" s="39" t="s">
        <v>78</v>
      </c>
      <c r="C22" s="104">
        <v>656</v>
      </c>
      <c r="D22" s="94">
        <f t="shared" si="5"/>
        <v>-0.5304223335719398</v>
      </c>
      <c r="E22" s="95">
        <v>3205</v>
      </c>
      <c r="F22" s="124">
        <f t="shared" si="6"/>
        <v>-0.3973298232418202</v>
      </c>
      <c r="G22" s="104">
        <v>3451</v>
      </c>
      <c r="H22" s="94">
        <f t="shared" si="7"/>
        <v>-0.12743362831858407</v>
      </c>
      <c r="I22" s="95">
        <v>3811</v>
      </c>
      <c r="J22" s="124">
        <f t="shared" si="8"/>
        <v>-0.14628136200716846</v>
      </c>
      <c r="K22" s="104">
        <v>11123</v>
      </c>
      <c r="L22" s="94">
        <f t="shared" si="9"/>
        <v>-0.2650323774283071</v>
      </c>
    </row>
    <row r="23" spans="2:12" hidden="1" outlineLevel="1">
      <c r="B23" s="39" t="s">
        <v>79</v>
      </c>
      <c r="C23" s="104">
        <v>577</v>
      </c>
      <c r="D23" s="94">
        <f t="shared" si="5"/>
        <v>-0.54815974941268597</v>
      </c>
      <c r="E23" s="95">
        <v>2435</v>
      </c>
      <c r="F23" s="124">
        <f t="shared" si="6"/>
        <v>-0.33360700602079918</v>
      </c>
      <c r="G23" s="104">
        <v>2311</v>
      </c>
      <c r="H23" s="94">
        <f t="shared" si="7"/>
        <v>-0.22319327731092442</v>
      </c>
      <c r="I23" s="95">
        <v>2454</v>
      </c>
      <c r="J23" s="124">
        <f t="shared" si="8"/>
        <v>-0.44252612448886874</v>
      </c>
      <c r="K23" s="104">
        <v>7777</v>
      </c>
      <c r="L23" s="94">
        <f t="shared" si="9"/>
        <v>-0.36813454663633405</v>
      </c>
    </row>
    <row r="24" spans="2:12" hidden="1" outlineLevel="1">
      <c r="B24" s="39" t="s">
        <v>80</v>
      </c>
      <c r="C24" s="104">
        <v>739</v>
      </c>
      <c r="D24" s="94">
        <f t="shared" si="5"/>
        <v>-0.3683760683760684</v>
      </c>
      <c r="E24" s="95">
        <v>3742</v>
      </c>
      <c r="F24" s="124">
        <f t="shared" si="6"/>
        <v>-0.37319932998324956</v>
      </c>
      <c r="G24" s="104">
        <v>3552</v>
      </c>
      <c r="H24" s="94">
        <f t="shared" si="7"/>
        <v>-1.442841287458374E-2</v>
      </c>
      <c r="I24" s="95">
        <v>3857</v>
      </c>
      <c r="J24" s="124">
        <f t="shared" si="8"/>
        <v>-0.31038798498122655</v>
      </c>
      <c r="K24" s="104">
        <v>11890</v>
      </c>
      <c r="L24" s="94">
        <f t="shared" si="9"/>
        <v>-0.27220419905735449</v>
      </c>
    </row>
    <row r="25" spans="2:12" hidden="1" outlineLevel="1">
      <c r="B25" s="39" t="s">
        <v>81</v>
      </c>
      <c r="C25" s="104">
        <v>805</v>
      </c>
      <c r="D25" s="94">
        <f t="shared" si="5"/>
        <v>-0.25874769797421726</v>
      </c>
      <c r="E25" s="95">
        <v>3850</v>
      </c>
      <c r="F25" s="124">
        <f t="shared" si="6"/>
        <v>-0.32609837213373005</v>
      </c>
      <c r="G25" s="104">
        <v>3462</v>
      </c>
      <c r="H25" s="94">
        <f t="shared" si="7"/>
        <v>-3.1066330814441656E-2</v>
      </c>
      <c r="I25" s="95">
        <v>4633</v>
      </c>
      <c r="J25" s="124">
        <f t="shared" si="8"/>
        <v>-8.5832675611681175E-2</v>
      </c>
      <c r="K25" s="104">
        <v>12750</v>
      </c>
      <c r="L25" s="94">
        <f t="shared" si="9"/>
        <v>-0.17422279792746109</v>
      </c>
    </row>
    <row r="26" spans="2:12" hidden="1" outlineLevel="1">
      <c r="B26" s="39" t="s">
        <v>82</v>
      </c>
      <c r="C26" s="104">
        <v>877</v>
      </c>
      <c r="D26" s="94">
        <f t="shared" si="5"/>
        <v>-0.36403190717911527</v>
      </c>
      <c r="E26" s="95">
        <v>4234</v>
      </c>
      <c r="F26" s="124">
        <f t="shared" si="6"/>
        <v>-0.34121674187023499</v>
      </c>
      <c r="G26" s="104">
        <v>3951</v>
      </c>
      <c r="H26" s="94">
        <f t="shared" si="7"/>
        <v>4.2480211081794117E-2</v>
      </c>
      <c r="I26" s="95">
        <v>4412</v>
      </c>
      <c r="J26" s="124">
        <f t="shared" si="8"/>
        <v>-0.24464988871768534</v>
      </c>
      <c r="K26" s="104">
        <v>13474</v>
      </c>
      <c r="L26" s="94">
        <f t="shared" si="9"/>
        <v>-0.22727533405975797</v>
      </c>
    </row>
    <row r="27" spans="2:12" hidden="1" outlineLevel="1">
      <c r="B27" s="39" t="s">
        <v>83</v>
      </c>
      <c r="C27" s="104">
        <v>1054</v>
      </c>
      <c r="D27" s="94">
        <f t="shared" si="5"/>
        <v>-0.23678493845039827</v>
      </c>
      <c r="E27" s="95">
        <v>4364</v>
      </c>
      <c r="F27" s="124">
        <f t="shared" si="6"/>
        <v>-0.33384216150206081</v>
      </c>
      <c r="G27" s="104">
        <v>3635</v>
      </c>
      <c r="H27" s="94">
        <f t="shared" si="7"/>
        <v>-0.12493981704381318</v>
      </c>
      <c r="I27" s="95">
        <v>4026</v>
      </c>
      <c r="J27" s="124">
        <f t="shared" si="8"/>
        <v>-0.26893045215180678</v>
      </c>
      <c r="K27" s="104">
        <v>13079</v>
      </c>
      <c r="L27" s="94">
        <f t="shared" si="9"/>
        <v>-0.25657932132097994</v>
      </c>
    </row>
    <row r="28" spans="2:12" hidden="1" outlineLevel="1">
      <c r="B28" s="39" t="s">
        <v>84</v>
      </c>
      <c r="C28" s="104">
        <v>1071</v>
      </c>
      <c r="D28" s="94">
        <f t="shared" si="5"/>
        <v>-0.2831325301204819</v>
      </c>
      <c r="E28" s="95">
        <v>5187</v>
      </c>
      <c r="F28" s="124">
        <f t="shared" si="6"/>
        <v>-0.17272727272727273</v>
      </c>
      <c r="G28" s="104">
        <v>4395</v>
      </c>
      <c r="H28" s="94">
        <f t="shared" si="7"/>
        <v>0.12808008213552369</v>
      </c>
      <c r="I28" s="95">
        <v>5000</v>
      </c>
      <c r="J28" s="124">
        <f t="shared" si="8"/>
        <v>2.2285831118380672E-2</v>
      </c>
      <c r="K28" s="104">
        <v>15653</v>
      </c>
      <c r="L28" s="94">
        <f t="shared" si="9"/>
        <v>-5.4256540390308694E-2</v>
      </c>
    </row>
    <row r="29" spans="2:12" hidden="1" outlineLevel="1">
      <c r="B29" s="39" t="s">
        <v>85</v>
      </c>
      <c r="C29" s="104">
        <v>1323</v>
      </c>
      <c r="D29" s="94">
        <f t="shared" si="5"/>
        <v>-0.21343638525564801</v>
      </c>
      <c r="E29" s="95">
        <v>4660</v>
      </c>
      <c r="F29" s="124">
        <f t="shared" si="6"/>
        <v>-0.35865675750068815</v>
      </c>
      <c r="G29" s="104">
        <v>3932</v>
      </c>
      <c r="H29" s="94">
        <f t="shared" si="7"/>
        <v>-7.4823529411764733E-2</v>
      </c>
      <c r="I29" s="95">
        <v>5257</v>
      </c>
      <c r="J29" s="124">
        <f t="shared" si="8"/>
        <v>-0.14617508526879974</v>
      </c>
      <c r="K29" s="104">
        <v>15172</v>
      </c>
      <c r="L29" s="94">
        <f t="shared" si="9"/>
        <v>-0.21611986566778607</v>
      </c>
    </row>
    <row r="30" spans="2:12" hidden="1" outlineLevel="1">
      <c r="B30" s="39" t="s">
        <v>86</v>
      </c>
      <c r="C30" s="104">
        <v>1036</v>
      </c>
      <c r="D30" s="94">
        <f t="shared" si="5"/>
        <v>-0.29857819905213268</v>
      </c>
      <c r="E30" s="95">
        <v>4036</v>
      </c>
      <c r="F30" s="124">
        <f t="shared" si="6"/>
        <v>-0.35049887351142583</v>
      </c>
      <c r="G30" s="104">
        <v>3568</v>
      </c>
      <c r="H30" s="94">
        <f t="shared" si="7"/>
        <v>-7.660455486542439E-2</v>
      </c>
      <c r="I30" s="95">
        <v>4930</v>
      </c>
      <c r="J30" s="124">
        <f t="shared" si="8"/>
        <v>-9.1579141330385139E-2</v>
      </c>
      <c r="K30" s="104">
        <v>13570</v>
      </c>
      <c r="L30" s="94">
        <f t="shared" si="9"/>
        <v>-0.20091861971499236</v>
      </c>
    </row>
    <row r="31" spans="2:12" collapsed="1">
      <c r="B31" s="126">
        <v>2009</v>
      </c>
      <c r="C31" s="100">
        <v>10332</v>
      </c>
      <c r="D31" s="101">
        <f t="shared" si="5"/>
        <v>-0.40607036100252936</v>
      </c>
      <c r="E31" s="100">
        <v>48863</v>
      </c>
      <c r="F31" s="101">
        <f t="shared" si="6"/>
        <v>-0.32709495283343659</v>
      </c>
      <c r="G31" s="100">
        <v>44447</v>
      </c>
      <c r="H31" s="101">
        <f t="shared" si="7"/>
        <v>-4.5279776608312727E-2</v>
      </c>
      <c r="I31" s="100">
        <v>50731</v>
      </c>
      <c r="J31" s="101">
        <f t="shared" si="8"/>
        <v>-0.19795421488648579</v>
      </c>
      <c r="K31" s="100">
        <v>154373</v>
      </c>
      <c r="L31" s="101">
        <f t="shared" si="9"/>
        <v>-0.22743196308640867</v>
      </c>
    </row>
    <row r="32" spans="2:12" hidden="1" outlineLevel="1">
      <c r="B32" s="39" t="s">
        <v>75</v>
      </c>
      <c r="C32" s="104">
        <v>1692</v>
      </c>
      <c r="D32" s="94">
        <f t="shared" si="5"/>
        <v>6.2814070351758788E-2</v>
      </c>
      <c r="E32" s="95">
        <v>5978</v>
      </c>
      <c r="F32" s="124">
        <f t="shared" si="6"/>
        <v>-0.10522376889687168</v>
      </c>
      <c r="G32" s="104">
        <v>3671</v>
      </c>
      <c r="H32" s="94">
        <f t="shared" si="7"/>
        <v>-0.14983788791106989</v>
      </c>
      <c r="I32" s="95">
        <v>4791</v>
      </c>
      <c r="J32" s="124">
        <f t="shared" si="8"/>
        <v>0.1134092493609109</v>
      </c>
      <c r="K32" s="104">
        <v>16132</v>
      </c>
      <c r="L32" s="94">
        <f t="shared" si="9"/>
        <v>-4.5104770924588644E-2</v>
      </c>
    </row>
    <row r="33" spans="2:12" hidden="1" outlineLevel="1">
      <c r="B33" s="39" t="s">
        <v>76</v>
      </c>
      <c r="C33" s="104">
        <v>1563</v>
      </c>
      <c r="D33" s="94">
        <f t="shared" si="5"/>
        <v>-3.8153846153846205E-2</v>
      </c>
      <c r="E33" s="95">
        <v>6351</v>
      </c>
      <c r="F33" s="124">
        <f t="shared" si="6"/>
        <v>-0.14024637877352109</v>
      </c>
      <c r="G33" s="104">
        <v>4279</v>
      </c>
      <c r="H33" s="94">
        <f t="shared" si="7"/>
        <v>-0.17932489451476796</v>
      </c>
      <c r="I33" s="95">
        <v>5650</v>
      </c>
      <c r="J33" s="124">
        <f t="shared" si="8"/>
        <v>0.2064915652359598</v>
      </c>
      <c r="K33" s="104">
        <v>17843</v>
      </c>
      <c r="L33" s="94">
        <f t="shared" si="9"/>
        <v>-5.6375271034956875E-2</v>
      </c>
    </row>
    <row r="34" spans="2:12" hidden="1" outlineLevel="1">
      <c r="B34" s="39" t="s">
        <v>77</v>
      </c>
      <c r="C34" s="104">
        <v>1798</v>
      </c>
      <c r="D34" s="94">
        <f t="shared" si="5"/>
        <v>0.17824377457404972</v>
      </c>
      <c r="E34" s="95">
        <v>6903</v>
      </c>
      <c r="F34" s="124">
        <f t="shared" si="6"/>
        <v>9.8010532475132361E-3</v>
      </c>
      <c r="G34" s="104">
        <v>4544</v>
      </c>
      <c r="H34" s="94">
        <f t="shared" si="7"/>
        <v>-4.2965459140690831E-2</v>
      </c>
      <c r="I34" s="95">
        <v>5461</v>
      </c>
      <c r="J34" s="124">
        <f t="shared" si="8"/>
        <v>0.28918791312559011</v>
      </c>
      <c r="K34" s="104">
        <v>18706</v>
      </c>
      <c r="L34" s="94">
        <f t="shared" si="9"/>
        <v>7.8404243053153522E-2</v>
      </c>
    </row>
    <row r="35" spans="2:12" hidden="1" outlineLevel="1">
      <c r="B35" s="39" t="s">
        <v>78</v>
      </c>
      <c r="C35" s="104">
        <v>1397</v>
      </c>
      <c r="D35" s="94">
        <f t="shared" si="5"/>
        <v>4.8798798798798781E-2</v>
      </c>
      <c r="E35" s="95">
        <v>5318</v>
      </c>
      <c r="F35" s="124">
        <f t="shared" si="6"/>
        <v>-5.5081734186211762E-2</v>
      </c>
      <c r="G35" s="104">
        <v>3955</v>
      </c>
      <c r="H35" s="94">
        <f t="shared" si="7"/>
        <v>5.0464807436918946E-2</v>
      </c>
      <c r="I35" s="95">
        <v>4464</v>
      </c>
      <c r="J35" s="124">
        <f t="shared" si="8"/>
        <v>0.33652694610778444</v>
      </c>
      <c r="K35" s="104">
        <v>15134</v>
      </c>
      <c r="L35" s="94">
        <f t="shared" si="9"/>
        <v>7.6004265908282909E-2</v>
      </c>
    </row>
    <row r="36" spans="2:12" hidden="1" outlineLevel="1">
      <c r="B36" s="39" t="s">
        <v>79</v>
      </c>
      <c r="C36" s="104">
        <v>1277</v>
      </c>
      <c r="D36" s="94">
        <f t="shared" si="5"/>
        <v>1.8341307814992103E-2</v>
      </c>
      <c r="E36" s="95">
        <v>3654</v>
      </c>
      <c r="F36" s="124">
        <f t="shared" si="6"/>
        <v>9.139784946236551E-2</v>
      </c>
      <c r="G36" s="104">
        <v>2975</v>
      </c>
      <c r="H36" s="94">
        <f t="shared" si="7"/>
        <v>5.2352316943756527E-2</v>
      </c>
      <c r="I36" s="95">
        <v>4402</v>
      </c>
      <c r="J36" s="124">
        <f t="shared" si="8"/>
        <v>0.73443656422379822</v>
      </c>
      <c r="K36" s="104">
        <v>12308</v>
      </c>
      <c r="L36" s="94">
        <f t="shared" si="9"/>
        <v>0.23487508778970612</v>
      </c>
    </row>
    <row r="37" spans="2:12" hidden="1" outlineLevel="1">
      <c r="B37" s="39" t="s">
        <v>80</v>
      </c>
      <c r="C37" s="104">
        <v>1170</v>
      </c>
      <c r="D37" s="94">
        <f t="shared" si="5"/>
        <v>-0.20785375761679081</v>
      </c>
      <c r="E37" s="95">
        <v>5970</v>
      </c>
      <c r="F37" s="124">
        <f t="shared" si="6"/>
        <v>0.32050431320504313</v>
      </c>
      <c r="G37" s="104">
        <v>3604</v>
      </c>
      <c r="H37" s="94">
        <f t="shared" si="7"/>
        <v>-0.10836219693221183</v>
      </c>
      <c r="I37" s="95">
        <v>5593</v>
      </c>
      <c r="J37" s="124">
        <f t="shared" si="8"/>
        <v>0.29467592592592595</v>
      </c>
      <c r="K37" s="104">
        <v>16337</v>
      </c>
      <c r="L37" s="94">
        <f t="shared" si="9"/>
        <v>0.13767409470752079</v>
      </c>
    </row>
    <row r="38" spans="2:12" hidden="1" outlineLevel="1">
      <c r="B38" s="39" t="s">
        <v>81</v>
      </c>
      <c r="C38" s="104">
        <v>1086</v>
      </c>
      <c r="D38" s="94">
        <f t="shared" si="5"/>
        <v>-0.22428571428571431</v>
      </c>
      <c r="E38" s="95">
        <v>5713</v>
      </c>
      <c r="F38" s="124">
        <f t="shared" si="6"/>
        <v>0.96120837624442146</v>
      </c>
      <c r="G38" s="104">
        <v>3573</v>
      </c>
      <c r="H38" s="94">
        <f t="shared" si="7"/>
        <v>-7.1465696465696449E-2</v>
      </c>
      <c r="I38" s="95">
        <v>5068</v>
      </c>
      <c r="J38" s="124">
        <f t="shared" si="8"/>
        <v>1.1576846307385313E-2</v>
      </c>
      <c r="K38" s="104">
        <v>15440</v>
      </c>
      <c r="L38" s="94">
        <f t="shared" si="9"/>
        <v>0.17227241667299364</v>
      </c>
    </row>
    <row r="39" spans="2:12" hidden="1" outlineLevel="1">
      <c r="B39" s="39" t="s">
        <v>82</v>
      </c>
      <c r="C39" s="104">
        <v>1379</v>
      </c>
      <c r="D39" s="94">
        <f t="shared" si="5"/>
        <v>-3.0239099859353025E-2</v>
      </c>
      <c r="E39" s="95">
        <v>6427</v>
      </c>
      <c r="F39" s="124">
        <f t="shared" si="6"/>
        <v>0.38782120492334271</v>
      </c>
      <c r="G39" s="104">
        <v>3790</v>
      </c>
      <c r="H39" s="94">
        <f t="shared" si="7"/>
        <v>-1.0443864229765065E-2</v>
      </c>
      <c r="I39" s="95">
        <v>5841</v>
      </c>
      <c r="J39" s="124">
        <f t="shared" si="8"/>
        <v>0.20607061738591792</v>
      </c>
      <c r="K39" s="104">
        <v>17437</v>
      </c>
      <c r="L39" s="94">
        <f t="shared" si="9"/>
        <v>0.18409615645796551</v>
      </c>
    </row>
    <row r="40" spans="2:12" hidden="1" outlineLevel="1">
      <c r="B40" s="39" t="s">
        <v>83</v>
      </c>
      <c r="C40" s="104">
        <v>1381</v>
      </c>
      <c r="D40" s="94">
        <f t="shared" si="5"/>
        <v>-8.8448844884488453E-2</v>
      </c>
      <c r="E40" s="95">
        <v>6551</v>
      </c>
      <c r="F40" s="124">
        <f t="shared" si="6"/>
        <v>0.36110533970496572</v>
      </c>
      <c r="G40" s="104">
        <v>4154</v>
      </c>
      <c r="H40" s="94">
        <f t="shared" si="7"/>
        <v>-1.0009532888465178E-2</v>
      </c>
      <c r="I40" s="95">
        <v>5507</v>
      </c>
      <c r="J40" s="124">
        <f t="shared" si="8"/>
        <v>0.10849436392914646</v>
      </c>
      <c r="K40" s="104">
        <v>17593</v>
      </c>
      <c r="L40" s="94">
        <f t="shared" si="9"/>
        <v>0.13561838368190027</v>
      </c>
    </row>
    <row r="41" spans="2:12" hidden="1" outlineLevel="1">
      <c r="B41" s="39" t="s">
        <v>84</v>
      </c>
      <c r="C41" s="104">
        <v>1494</v>
      </c>
      <c r="D41" s="94">
        <f t="shared" si="5"/>
        <v>-0.19763694951664879</v>
      </c>
      <c r="E41" s="95">
        <v>6270</v>
      </c>
      <c r="F41" s="124">
        <f t="shared" si="6"/>
        <v>-3.9816232771822335E-2</v>
      </c>
      <c r="G41" s="104">
        <v>3896</v>
      </c>
      <c r="H41" s="94">
        <f t="shared" si="7"/>
        <v>-0.16412786955588932</v>
      </c>
      <c r="I41" s="95">
        <v>4891</v>
      </c>
      <c r="J41" s="124">
        <f t="shared" si="8"/>
        <v>-0.1783974466655468</v>
      </c>
      <c r="K41" s="104">
        <v>16551</v>
      </c>
      <c r="L41" s="94">
        <f t="shared" si="9"/>
        <v>-0.12916973587288227</v>
      </c>
    </row>
    <row r="42" spans="2:12" hidden="1" outlineLevel="1">
      <c r="B42" s="39" t="s">
        <v>85</v>
      </c>
      <c r="C42" s="104">
        <v>1682</v>
      </c>
      <c r="D42" s="94">
        <f t="shared" si="5"/>
        <v>-2.1524141942990127E-2</v>
      </c>
      <c r="E42" s="95">
        <v>7266</v>
      </c>
      <c r="F42" s="124">
        <f t="shared" si="6"/>
        <v>0.47144592952612396</v>
      </c>
      <c r="G42" s="104">
        <v>4250</v>
      </c>
      <c r="H42" s="94">
        <f t="shared" si="7"/>
        <v>0.15144947168788936</v>
      </c>
      <c r="I42" s="95">
        <v>6157</v>
      </c>
      <c r="J42" s="124">
        <f t="shared" si="8"/>
        <v>0.26323348379154687</v>
      </c>
      <c r="K42" s="104">
        <v>19355</v>
      </c>
      <c r="L42" s="94">
        <f t="shared" si="9"/>
        <v>0.27151491262646177</v>
      </c>
    </row>
    <row r="43" spans="2:12" hidden="1" outlineLevel="1">
      <c r="B43" s="39" t="s">
        <v>86</v>
      </c>
      <c r="C43" s="104">
        <v>1477</v>
      </c>
      <c r="D43" s="94">
        <f t="shared" si="5"/>
        <v>-5.6832694763729208E-2</v>
      </c>
      <c r="E43" s="95">
        <v>6214</v>
      </c>
      <c r="F43" s="124">
        <f t="shared" si="6"/>
        <v>0.36811977102597981</v>
      </c>
      <c r="G43" s="104">
        <v>3864</v>
      </c>
      <c r="H43" s="94">
        <f t="shared" si="7"/>
        <v>0.14015933903806443</v>
      </c>
      <c r="I43" s="95">
        <v>5427</v>
      </c>
      <c r="J43" s="124">
        <f t="shared" si="8"/>
        <v>8.3233532934131826E-2</v>
      </c>
      <c r="K43" s="104">
        <v>16982</v>
      </c>
      <c r="L43" s="94">
        <f t="shared" si="9"/>
        <v>0.17060729303095057</v>
      </c>
    </row>
    <row r="44" spans="2:12" collapsed="1">
      <c r="B44" s="127">
        <v>2008</v>
      </c>
      <c r="C44" s="93">
        <v>17396</v>
      </c>
      <c r="D44" s="103">
        <f t="shared" si="5"/>
        <v>-4.8879168944778617E-2</v>
      </c>
      <c r="E44" s="93">
        <v>72615</v>
      </c>
      <c r="F44" s="103">
        <f t="shared" si="6"/>
        <v>0.15687930155493235</v>
      </c>
      <c r="G44" s="93">
        <v>46555</v>
      </c>
      <c r="H44" s="103">
        <f t="shared" si="7"/>
        <v>-4.067670877207441E-2</v>
      </c>
      <c r="I44" s="93">
        <v>63252</v>
      </c>
      <c r="J44" s="103">
        <f t="shared" si="8"/>
        <v>0.1696438477754354</v>
      </c>
      <c r="K44" s="93">
        <v>199818</v>
      </c>
      <c r="L44" s="103">
        <f t="shared" si="9"/>
        <v>8.7948166498788449E-2</v>
      </c>
    </row>
    <row r="45" spans="2:12" hidden="1" outlineLevel="1">
      <c r="B45" s="39" t="s">
        <v>75</v>
      </c>
      <c r="C45" s="104">
        <v>1592</v>
      </c>
      <c r="D45" s="94">
        <f t="shared" si="5"/>
        <v>6.9892473118279508E-2</v>
      </c>
      <c r="E45" s="95">
        <v>6681</v>
      </c>
      <c r="F45" s="124">
        <f t="shared" si="6"/>
        <v>7.0330022428708672E-2</v>
      </c>
      <c r="G45" s="104">
        <v>4318</v>
      </c>
      <c r="H45" s="94">
        <f t="shared" si="7"/>
        <v>0.1601289629231597</v>
      </c>
      <c r="I45" s="95">
        <v>4303</v>
      </c>
      <c r="J45" s="124">
        <f t="shared" si="8"/>
        <v>-0.19973963176492471</v>
      </c>
      <c r="K45" s="104">
        <v>16894</v>
      </c>
      <c r="L45" s="94">
        <f t="shared" si="9"/>
        <v>3.8623804147601692E-3</v>
      </c>
    </row>
    <row r="46" spans="2:12" hidden="1" outlineLevel="1">
      <c r="B46" s="39" t="s">
        <v>76</v>
      </c>
      <c r="C46" s="104">
        <v>1625</v>
      </c>
      <c r="D46" s="94">
        <f t="shared" si="5"/>
        <v>9.9458728010825448E-2</v>
      </c>
      <c r="E46" s="95">
        <v>7387</v>
      </c>
      <c r="F46" s="124">
        <f t="shared" si="6"/>
        <v>0.13698630136986312</v>
      </c>
      <c r="G46" s="104">
        <v>5214</v>
      </c>
      <c r="H46" s="94">
        <f t="shared" si="7"/>
        <v>0.34416086620262965</v>
      </c>
      <c r="I46" s="95">
        <v>4683</v>
      </c>
      <c r="J46" s="124">
        <f t="shared" si="8"/>
        <v>-0.24867639980747636</v>
      </c>
      <c r="K46" s="104">
        <v>18909</v>
      </c>
      <c r="L46" s="94">
        <f t="shared" si="9"/>
        <v>4.5447006137004475E-2</v>
      </c>
    </row>
    <row r="47" spans="2:12" hidden="1" outlineLevel="1">
      <c r="B47" s="39" t="s">
        <v>77</v>
      </c>
      <c r="C47" s="104">
        <v>1526</v>
      </c>
      <c r="D47" s="94">
        <f t="shared" si="5"/>
        <v>-0.10182460270747495</v>
      </c>
      <c r="E47" s="95">
        <v>6836</v>
      </c>
      <c r="F47" s="124">
        <f t="shared" si="6"/>
        <v>0.20436927413671602</v>
      </c>
      <c r="G47" s="104">
        <v>4748</v>
      </c>
      <c r="H47" s="94">
        <f t="shared" si="7"/>
        <v>0.64632454923717053</v>
      </c>
      <c r="I47" s="95">
        <v>4236</v>
      </c>
      <c r="J47" s="124">
        <f t="shared" si="8"/>
        <v>-0.22587719298245612</v>
      </c>
      <c r="K47" s="104">
        <v>17346</v>
      </c>
      <c r="L47" s="94">
        <f t="shared" si="9"/>
        <v>0.10266353060835298</v>
      </c>
    </row>
    <row r="48" spans="2:12" hidden="1" outlineLevel="1">
      <c r="B48" s="39" t="s">
        <v>78</v>
      </c>
      <c r="C48" s="104">
        <v>1332</v>
      </c>
      <c r="D48" s="94">
        <f t="shared" si="5"/>
        <v>-5.7991513437057995E-2</v>
      </c>
      <c r="E48" s="95">
        <v>5628</v>
      </c>
      <c r="F48" s="124">
        <f t="shared" si="6"/>
        <v>0.12989359566352143</v>
      </c>
      <c r="G48" s="104">
        <v>3765</v>
      </c>
      <c r="H48" s="94">
        <f t="shared" si="7"/>
        <v>0.27281947261663286</v>
      </c>
      <c r="I48" s="95">
        <v>3340</v>
      </c>
      <c r="J48" s="124">
        <f t="shared" si="8"/>
        <v>-0.33861386138613858</v>
      </c>
      <c r="K48" s="104">
        <v>14065</v>
      </c>
      <c r="L48" s="94">
        <f t="shared" si="9"/>
        <v>-2.3467333194473361E-2</v>
      </c>
    </row>
    <row r="49" spans="2:12" hidden="1" outlineLevel="1">
      <c r="B49" s="39" t="s">
        <v>79</v>
      </c>
      <c r="C49" s="104">
        <v>1254</v>
      </c>
      <c r="D49" s="94">
        <f t="shared" si="5"/>
        <v>-8.7999999999999967E-2</v>
      </c>
      <c r="E49" s="95">
        <v>3348</v>
      </c>
      <c r="F49" s="124">
        <f t="shared" si="6"/>
        <v>-0.23735763097949891</v>
      </c>
      <c r="G49" s="104">
        <v>2827</v>
      </c>
      <c r="H49" s="94">
        <f t="shared" si="7"/>
        <v>0.4029776674937966</v>
      </c>
      <c r="I49" s="95">
        <v>2538</v>
      </c>
      <c r="J49" s="124">
        <f t="shared" si="8"/>
        <v>-0.2645609968125181</v>
      </c>
      <c r="K49" s="104">
        <v>9967</v>
      </c>
      <c r="L49" s="94">
        <f t="shared" si="9"/>
        <v>-0.1125456326239872</v>
      </c>
    </row>
    <row r="50" spans="2:12" hidden="1" outlineLevel="1">
      <c r="B50" s="39" t="s">
        <v>80</v>
      </c>
      <c r="C50" s="104">
        <v>1477</v>
      </c>
      <c r="D50" s="94">
        <f t="shared" si="5"/>
        <v>4.761904761904745E-3</v>
      </c>
      <c r="E50" s="95">
        <v>4521</v>
      </c>
      <c r="F50" s="124">
        <f t="shared" si="6"/>
        <v>-0.13622468475353455</v>
      </c>
      <c r="G50" s="104">
        <v>4042</v>
      </c>
      <c r="H50" s="94">
        <f t="shared" si="7"/>
        <v>0.31191171697500808</v>
      </c>
      <c r="I50" s="95">
        <v>4320</v>
      </c>
      <c r="J50" s="124">
        <f t="shared" si="8"/>
        <v>-0.1313090689724512</v>
      </c>
      <c r="K50" s="104">
        <v>14360</v>
      </c>
      <c r="L50" s="94">
        <f t="shared" si="9"/>
        <v>-2.6968423905678329E-2</v>
      </c>
    </row>
    <row r="51" spans="2:12" hidden="1" outlineLevel="1">
      <c r="B51" s="39" t="s">
        <v>81</v>
      </c>
      <c r="C51" s="104">
        <v>1400</v>
      </c>
      <c r="D51" s="94">
        <f t="shared" si="5"/>
        <v>3.5842293906809264E-3</v>
      </c>
      <c r="E51" s="95">
        <v>2913</v>
      </c>
      <c r="F51" s="124">
        <f t="shared" si="6"/>
        <v>-0.40246153846153843</v>
      </c>
      <c r="G51" s="104">
        <v>3848</v>
      </c>
      <c r="H51" s="94">
        <f t="shared" si="7"/>
        <v>-4.4924298833457388E-2</v>
      </c>
      <c r="I51" s="95">
        <v>5010</v>
      </c>
      <c r="J51" s="124">
        <f t="shared" si="8"/>
        <v>-8.0396475770925124E-2</v>
      </c>
      <c r="K51" s="104">
        <v>13171</v>
      </c>
      <c r="L51" s="94">
        <f t="shared" si="9"/>
        <v>-0.1635867149298279</v>
      </c>
    </row>
    <row r="52" spans="2:12" hidden="1" outlineLevel="1">
      <c r="B52" s="39" t="s">
        <v>82</v>
      </c>
      <c r="C52" s="104">
        <v>1422</v>
      </c>
      <c r="D52" s="94">
        <f t="shared" si="5"/>
        <v>0.5</v>
      </c>
      <c r="E52" s="95">
        <v>4631</v>
      </c>
      <c r="F52" s="124">
        <f t="shared" si="6"/>
        <v>-4.6727048167970353E-2</v>
      </c>
      <c r="G52" s="104">
        <v>3830</v>
      </c>
      <c r="H52" s="94">
        <f t="shared" si="7"/>
        <v>-7.8267675450038876E-4</v>
      </c>
      <c r="I52" s="95">
        <v>4843</v>
      </c>
      <c r="J52" s="124">
        <f t="shared" si="8"/>
        <v>-5.2621283255086082E-2</v>
      </c>
      <c r="K52" s="104">
        <v>14726</v>
      </c>
      <c r="L52" s="94">
        <f t="shared" si="9"/>
        <v>-1.6948003525184552E-3</v>
      </c>
    </row>
    <row r="53" spans="2:12" hidden="1" outlineLevel="1">
      <c r="B53" s="39" t="s">
        <v>83</v>
      </c>
      <c r="C53" s="104">
        <v>1515</v>
      </c>
      <c r="D53" s="94">
        <f t="shared" si="5"/>
        <v>1.1956521739130435</v>
      </c>
      <c r="E53" s="95">
        <v>4813</v>
      </c>
      <c r="F53" s="124">
        <f t="shared" si="6"/>
        <v>5.966534566270365E-2</v>
      </c>
      <c r="G53" s="104">
        <v>4196</v>
      </c>
      <c r="H53" s="94">
        <f t="shared" si="7"/>
        <v>0.12222519390211284</v>
      </c>
      <c r="I53" s="95">
        <v>4968</v>
      </c>
      <c r="J53" s="124">
        <f t="shared" si="8"/>
        <v>1.8450184501844991E-2</v>
      </c>
      <c r="K53" s="104">
        <v>15492</v>
      </c>
      <c r="L53" s="94">
        <f t="shared" si="9"/>
        <v>0.11863672467326158</v>
      </c>
    </row>
    <row r="54" spans="2:12" hidden="1" outlineLevel="1">
      <c r="B54" s="39" t="s">
        <v>84</v>
      </c>
      <c r="C54" s="104">
        <v>1862</v>
      </c>
      <c r="D54" s="94">
        <f t="shared" si="5"/>
        <v>0.73532152842497678</v>
      </c>
      <c r="E54" s="95">
        <v>6530</v>
      </c>
      <c r="F54" s="124">
        <f t="shared" si="6"/>
        <v>0.13683844011142066</v>
      </c>
      <c r="G54" s="104">
        <v>4661</v>
      </c>
      <c r="H54" s="94">
        <f t="shared" si="7"/>
        <v>3.8084632516703687E-2</v>
      </c>
      <c r="I54" s="95">
        <v>5953</v>
      </c>
      <c r="J54" s="124">
        <f t="shared" si="8"/>
        <v>-2.7605357726233293E-2</v>
      </c>
      <c r="K54" s="104">
        <v>19006</v>
      </c>
      <c r="L54" s="94">
        <f t="shared" si="9"/>
        <v>9.0481381605370448E-2</v>
      </c>
    </row>
    <row r="55" spans="2:12" hidden="1" outlineLevel="1">
      <c r="B55" s="39" t="s">
        <v>85</v>
      </c>
      <c r="C55" s="104">
        <v>1719</v>
      </c>
      <c r="D55" s="94">
        <f t="shared" si="5"/>
        <v>0.6721789883268483</v>
      </c>
      <c r="E55" s="95">
        <v>4938</v>
      </c>
      <c r="F55" s="124">
        <f t="shared" si="6"/>
        <v>-6.4772727272727315E-2</v>
      </c>
      <c r="G55" s="104">
        <v>3691</v>
      </c>
      <c r="H55" s="94">
        <f t="shared" si="7"/>
        <v>-3.9302446642373812E-2</v>
      </c>
      <c r="I55" s="95">
        <v>4874</v>
      </c>
      <c r="J55" s="124">
        <f t="shared" si="8"/>
        <v>-0.12053410321183688</v>
      </c>
      <c r="K55" s="104">
        <v>15222</v>
      </c>
      <c r="L55" s="94">
        <f t="shared" si="9"/>
        <v>-2.9951567677797608E-2</v>
      </c>
    </row>
    <row r="56" spans="2:12" hidden="1" outlineLevel="1">
      <c r="B56" s="39" t="s">
        <v>86</v>
      </c>
      <c r="C56" s="104">
        <v>1566</v>
      </c>
      <c r="D56" s="94">
        <f t="shared" si="5"/>
        <v>0.55511420059582917</v>
      </c>
      <c r="E56" s="95">
        <v>4542</v>
      </c>
      <c r="F56" s="124">
        <f t="shared" si="6"/>
        <v>-3.7507946598855701E-2</v>
      </c>
      <c r="G56" s="104">
        <v>3389</v>
      </c>
      <c r="H56" s="94">
        <f t="shared" si="7"/>
        <v>-5.5725828921705189E-2</v>
      </c>
      <c r="I56" s="95">
        <v>5010</v>
      </c>
      <c r="J56" s="124">
        <f t="shared" si="8"/>
        <v>1.1916784487982168E-2</v>
      </c>
      <c r="K56" s="104">
        <v>14507</v>
      </c>
      <c r="L56" s="94">
        <f t="shared" si="9"/>
        <v>1.6893312771624869E-2</v>
      </c>
    </row>
    <row r="57" spans="2:12" collapsed="1">
      <c r="B57" s="127">
        <v>2007</v>
      </c>
      <c r="C57" s="93">
        <v>18290</v>
      </c>
      <c r="D57" s="103">
        <f t="shared" si="5"/>
        <v>0.21407235313640882</v>
      </c>
      <c r="E57" s="93">
        <v>62768</v>
      </c>
      <c r="F57" s="103">
        <f t="shared" si="6"/>
        <v>-4.2831308099876564E-3</v>
      </c>
      <c r="G57" s="93">
        <v>48529</v>
      </c>
      <c r="H57" s="103">
        <f t="shared" si="7"/>
        <v>0.15377665771141924</v>
      </c>
      <c r="I57" s="93">
        <v>54078</v>
      </c>
      <c r="J57" s="103">
        <f t="shared" si="8"/>
        <v>-0.13625836541072367</v>
      </c>
      <c r="K57" s="93">
        <v>183665</v>
      </c>
      <c r="L57" s="103">
        <f t="shared" si="9"/>
        <v>4.8803707330951074E-3</v>
      </c>
    </row>
    <row r="58" spans="2:12" hidden="1" outlineLevel="1">
      <c r="B58" s="39" t="s">
        <v>75</v>
      </c>
      <c r="C58" s="104">
        <v>1488</v>
      </c>
      <c r="D58" s="104"/>
      <c r="E58" s="95">
        <v>6242</v>
      </c>
      <c r="F58" s="95"/>
      <c r="G58" s="104">
        <v>3722</v>
      </c>
      <c r="H58" s="104"/>
      <c r="I58" s="95">
        <v>5377</v>
      </c>
      <c r="J58" s="95"/>
      <c r="K58" s="104">
        <v>16829</v>
      </c>
      <c r="L58" s="104"/>
    </row>
    <row r="59" spans="2:12" hidden="1" outlineLevel="1">
      <c r="B59" s="39" t="s">
        <v>76</v>
      </c>
      <c r="C59" s="104">
        <v>1478</v>
      </c>
      <c r="D59" s="104"/>
      <c r="E59" s="95">
        <v>6497</v>
      </c>
      <c r="F59" s="95"/>
      <c r="G59" s="104">
        <v>3879</v>
      </c>
      <c r="H59" s="104"/>
      <c r="I59" s="95">
        <v>6233</v>
      </c>
      <c r="J59" s="95"/>
      <c r="K59" s="104">
        <v>18087</v>
      </c>
      <c r="L59" s="104"/>
    </row>
    <row r="60" spans="2:12" hidden="1" outlineLevel="1">
      <c r="B60" s="39" t="s">
        <v>77</v>
      </c>
      <c r="C60" s="104">
        <v>1699</v>
      </c>
      <c r="D60" s="104"/>
      <c r="E60" s="95">
        <v>5676</v>
      </c>
      <c r="F60" s="95"/>
      <c r="G60" s="104">
        <v>2884</v>
      </c>
      <c r="H60" s="104"/>
      <c r="I60" s="95">
        <v>5472</v>
      </c>
      <c r="J60" s="95"/>
      <c r="K60" s="104">
        <v>15731</v>
      </c>
      <c r="L60" s="104"/>
    </row>
    <row r="61" spans="2:12" hidden="1" outlineLevel="1">
      <c r="B61" s="39" t="s">
        <v>78</v>
      </c>
      <c r="C61" s="104">
        <v>1414</v>
      </c>
      <c r="D61" s="104"/>
      <c r="E61" s="95">
        <v>4981</v>
      </c>
      <c r="F61" s="95"/>
      <c r="G61" s="104">
        <v>2958</v>
      </c>
      <c r="H61" s="104"/>
      <c r="I61" s="95">
        <v>5050</v>
      </c>
      <c r="J61" s="95"/>
      <c r="K61" s="104">
        <v>14403</v>
      </c>
      <c r="L61" s="104"/>
    </row>
    <row r="62" spans="2:12" hidden="1" outlineLevel="1">
      <c r="B62" s="39" t="s">
        <v>79</v>
      </c>
      <c r="C62" s="104">
        <v>1375</v>
      </c>
      <c r="D62" s="104"/>
      <c r="E62" s="95">
        <v>4390</v>
      </c>
      <c r="F62" s="95"/>
      <c r="G62" s="104">
        <v>2015</v>
      </c>
      <c r="H62" s="104"/>
      <c r="I62" s="95">
        <v>3451</v>
      </c>
      <c r="J62" s="95"/>
      <c r="K62" s="104">
        <v>11231</v>
      </c>
      <c r="L62" s="104"/>
    </row>
    <row r="63" spans="2:12" hidden="1" outlineLevel="1">
      <c r="B63" s="39" t="s">
        <v>80</v>
      </c>
      <c r="C63" s="104">
        <v>1470</v>
      </c>
      <c r="D63" s="104"/>
      <c r="E63" s="95">
        <v>5234</v>
      </c>
      <c r="F63" s="95"/>
      <c r="G63" s="104">
        <v>3081</v>
      </c>
      <c r="H63" s="104"/>
      <c r="I63" s="95">
        <v>4973</v>
      </c>
      <c r="J63" s="95"/>
      <c r="K63" s="104">
        <v>14758</v>
      </c>
      <c r="L63" s="104"/>
    </row>
    <row r="64" spans="2:12" hidden="1" outlineLevel="1">
      <c r="B64" s="39" t="s">
        <v>81</v>
      </c>
      <c r="C64" s="104">
        <v>1395</v>
      </c>
      <c r="D64" s="104"/>
      <c r="E64" s="95">
        <v>4875</v>
      </c>
      <c r="F64" s="95"/>
      <c r="G64" s="104">
        <v>4029</v>
      </c>
      <c r="H64" s="104"/>
      <c r="I64" s="95">
        <v>5448</v>
      </c>
      <c r="J64" s="95"/>
      <c r="K64" s="104">
        <v>15747</v>
      </c>
      <c r="L64" s="104"/>
    </row>
    <row r="65" spans="2:12" hidden="1" outlineLevel="1">
      <c r="B65" s="39" t="s">
        <v>82</v>
      </c>
      <c r="C65" s="104">
        <v>948</v>
      </c>
      <c r="D65" s="104"/>
      <c r="E65" s="95">
        <v>4858</v>
      </c>
      <c r="F65" s="95"/>
      <c r="G65" s="104">
        <v>3833</v>
      </c>
      <c r="H65" s="104"/>
      <c r="I65" s="95">
        <v>5112</v>
      </c>
      <c r="J65" s="95"/>
      <c r="K65" s="104">
        <v>14751</v>
      </c>
      <c r="L65" s="104"/>
    </row>
    <row r="66" spans="2:12" hidden="1" outlineLevel="1">
      <c r="B66" s="39" t="s">
        <v>83</v>
      </c>
      <c r="C66" s="104">
        <v>690</v>
      </c>
      <c r="D66" s="104"/>
      <c r="E66" s="95">
        <v>4542</v>
      </c>
      <c r="F66" s="95"/>
      <c r="G66" s="104">
        <v>3739</v>
      </c>
      <c r="H66" s="104"/>
      <c r="I66" s="95">
        <v>4878</v>
      </c>
      <c r="J66" s="95"/>
      <c r="K66" s="104">
        <v>13849</v>
      </c>
      <c r="L66" s="104"/>
    </row>
    <row r="67" spans="2:12" hidden="1" outlineLevel="1">
      <c r="B67" s="39" t="s">
        <v>84</v>
      </c>
      <c r="C67" s="104">
        <v>1073</v>
      </c>
      <c r="D67" s="104"/>
      <c r="E67" s="95">
        <v>5744</v>
      </c>
      <c r="F67" s="95"/>
      <c r="G67" s="104">
        <v>4490</v>
      </c>
      <c r="H67" s="104"/>
      <c r="I67" s="95">
        <v>6122</v>
      </c>
      <c r="J67" s="95"/>
      <c r="K67" s="104">
        <v>17429</v>
      </c>
      <c r="L67" s="104"/>
    </row>
    <row r="68" spans="2:12" hidden="1" outlineLevel="1">
      <c r="B68" s="39" t="s">
        <v>85</v>
      </c>
      <c r="C68" s="104">
        <v>1028</v>
      </c>
      <c r="D68" s="104"/>
      <c r="E68" s="95">
        <v>5280</v>
      </c>
      <c r="F68" s="95"/>
      <c r="G68" s="104">
        <v>3842</v>
      </c>
      <c r="H68" s="104"/>
      <c r="I68" s="95">
        <v>5542</v>
      </c>
      <c r="J68" s="95"/>
      <c r="K68" s="104">
        <v>15692</v>
      </c>
      <c r="L68" s="104"/>
    </row>
    <row r="69" spans="2:12" hidden="1" outlineLevel="1">
      <c r="B69" s="39" t="s">
        <v>86</v>
      </c>
      <c r="C69" s="104">
        <v>1007</v>
      </c>
      <c r="D69" s="104"/>
      <c r="E69" s="95">
        <v>4719</v>
      </c>
      <c r="F69" s="95"/>
      <c r="G69" s="104">
        <v>3589</v>
      </c>
      <c r="H69" s="104"/>
      <c r="I69" s="95">
        <v>4951</v>
      </c>
      <c r="J69" s="95"/>
      <c r="K69" s="104">
        <v>14266</v>
      </c>
      <c r="L69" s="104"/>
    </row>
    <row r="70" spans="2:12" collapsed="1">
      <c r="B70" s="127">
        <v>2006</v>
      </c>
      <c r="C70" s="93">
        <v>15065</v>
      </c>
      <c r="D70" s="93"/>
      <c r="E70" s="93">
        <v>63038</v>
      </c>
      <c r="F70" s="93"/>
      <c r="G70" s="93">
        <v>42061</v>
      </c>
      <c r="H70" s="93"/>
      <c r="I70" s="93">
        <v>62609</v>
      </c>
      <c r="J70" s="93"/>
      <c r="K70" s="93">
        <v>182773</v>
      </c>
      <c r="L70" s="93"/>
    </row>
    <row r="71" spans="2:12" ht="15" customHeight="1">
      <c r="B71" s="431" t="s">
        <v>68</v>
      </c>
      <c r="C71" s="431"/>
      <c r="D71" s="431"/>
      <c r="E71" s="431"/>
      <c r="F71" s="431"/>
      <c r="G71" s="431"/>
      <c r="H71" s="431"/>
      <c r="I71" s="431"/>
      <c r="J71" s="431"/>
      <c r="K71" s="431"/>
      <c r="L71" s="431"/>
    </row>
  </sheetData>
  <mergeCells count="2">
    <mergeCell ref="B5:L5"/>
    <mergeCell ref="B71:L71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7">
    <tabColor rgb="FF000099"/>
  </sheetPr>
  <dimension ref="L2:L24"/>
  <sheetViews>
    <sheetView showGridLines="0" showRowColHeaders="0" zoomScaleNormal="100" workbookViewId="0">
      <selection activeCell="B16" sqref="B16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58" t="s">
        <v>89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8">
    <tabColor rgb="FF000099"/>
  </sheetPr>
  <dimension ref="K2:K24"/>
  <sheetViews>
    <sheetView showGridLines="0" showRowColHeaders="0" zoomScaleNormal="100" workbookViewId="0">
      <selection activeCell="J24" sqref="J24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8" t="s">
        <v>89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9">
    <tabColor rgb="FF000099"/>
  </sheetPr>
  <dimension ref="K2:K24"/>
  <sheetViews>
    <sheetView showGridLines="0" showRowColHeaders="0" zoomScaleNormal="100" workbookViewId="0">
      <selection activeCell="F29" sqref="F29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8" t="s">
        <v>89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30">
    <tabColor rgb="FF000099"/>
  </sheetPr>
  <dimension ref="B1:G58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27" t="s">
        <v>150</v>
      </c>
      <c r="C5" s="427"/>
      <c r="D5" s="427"/>
      <c r="E5" s="427"/>
      <c r="F5" s="427"/>
      <c r="G5" s="427"/>
    </row>
    <row r="6" spans="2:7">
      <c r="B6" s="123"/>
      <c r="C6" s="109" t="s">
        <v>144</v>
      </c>
      <c r="D6" s="109" t="s">
        <v>145</v>
      </c>
      <c r="E6" s="109" t="s">
        <v>146</v>
      </c>
      <c r="F6" s="109" t="s">
        <v>147</v>
      </c>
      <c r="G6" s="128" t="s">
        <v>72</v>
      </c>
    </row>
    <row r="7" spans="2:7">
      <c r="B7" s="39" t="s">
        <v>76</v>
      </c>
      <c r="C7" s="124">
        <f>IFERROR('tablas turistas por categorías '!C7/'tablas turistas por categorías '!C20-1,"-")</f>
        <v>-0.14973958333333337</v>
      </c>
      <c r="D7" s="124">
        <f>IFERROR('tablas turistas por categorías '!E7/'tablas turistas por categorías '!E20-1,"-")</f>
        <v>0.17202141900937074</v>
      </c>
      <c r="E7" s="124">
        <f>IFERROR('tablas turistas por categorías '!G7/'tablas turistas por categorías '!G20-1,"-")</f>
        <v>3.7954177273779255E-2</v>
      </c>
      <c r="F7" s="124">
        <f>IFERROR('tablas turistas por categorías '!I7/'tablas turistas por categorías '!I20-1,"-")</f>
        <v>5.9515727540167429E-2</v>
      </c>
      <c r="G7" s="94">
        <f>IFERROR('tablas turistas por categorías '!K7/'tablas turistas por categorías '!K20-1,"-")</f>
        <v>7.7412437455325334E-2</v>
      </c>
    </row>
    <row r="8" spans="2:7">
      <c r="B8" s="39" t="s">
        <v>77</v>
      </c>
      <c r="C8" s="124">
        <f>IFERROR('tablas turistas por categorías '!C8/'tablas turistas por categorías '!C21-1,"-")</f>
        <v>-0.10094637223974767</v>
      </c>
      <c r="D8" s="124">
        <f>IFERROR('tablas turistas por categorías '!E8/'tablas turistas por categorías '!E21-1,"-")</f>
        <v>0.24096385542168686</v>
      </c>
      <c r="E8" s="124">
        <f>IFERROR('tablas turistas por categorías '!G8/'tablas turistas por categorías '!G21-1,"-")</f>
        <v>4.3706293706293753E-2</v>
      </c>
      <c r="F8" s="124">
        <f>IFERROR('tablas turistas por categorías '!I8/'tablas turistas por categorías '!I21-1,"-")</f>
        <v>5.8548009367680454E-3</v>
      </c>
      <c r="G8" s="94">
        <f>IFERROR('tablas turistas por categorías '!K8/'tablas turistas por categorías '!K21-1,"-")</f>
        <v>8.4003435084706091E-2</v>
      </c>
    </row>
    <row r="9" spans="2:7">
      <c r="B9" s="39" t="s">
        <v>78</v>
      </c>
      <c r="C9" s="124">
        <f>IFERROR('tablas turistas por categorías '!C9/'tablas turistas por categorías '!C22-1,"-")</f>
        <v>-0.33536585365853655</v>
      </c>
      <c r="D9" s="124">
        <f>IFERROR('tablas turistas por categorías '!E9/'tablas turistas por categorías '!E22-1,"-")</f>
        <v>0.13198127925117009</v>
      </c>
      <c r="E9" s="124">
        <f>IFERROR('tablas turistas por categorías '!G9/'tablas turistas por categorías '!G22-1,"-")</f>
        <v>-0.10402781802376126</v>
      </c>
      <c r="F9" s="124">
        <f>IFERROR('tablas turistas por categorías '!I9/'tablas turistas por categorías '!I22-1,"-")</f>
        <v>-0.13408554185253219</v>
      </c>
      <c r="G9" s="94">
        <f>IFERROR('tablas turistas por categorías '!K9/'tablas turistas por categorías '!K22-1,"-")</f>
        <v>-5.9965836554886298E-2</v>
      </c>
    </row>
    <row r="10" spans="2:7">
      <c r="B10" s="39" t="s">
        <v>79</v>
      </c>
      <c r="C10" s="124">
        <f>IFERROR('tablas turistas por categorías '!C10/'tablas turistas por categorías '!C23-1,"-")</f>
        <v>-0.29809358752166382</v>
      </c>
      <c r="D10" s="124">
        <f>IFERROR('tablas turistas por categorías '!E10/'tablas turistas por categorías '!E23-1,"-")</f>
        <v>0.20862422997946606</v>
      </c>
      <c r="E10" s="124">
        <f>IFERROR('tablas turistas por categorías '!G10/'tablas turistas por categorías '!G23-1,"-")</f>
        <v>0.17481609692773681</v>
      </c>
      <c r="F10" s="124">
        <f>IFERROR('tablas turistas por categorías '!I10/'tablas turistas por categorías '!I23-1,"-")</f>
        <v>0.51833740831295838</v>
      </c>
      <c r="G10" s="94">
        <f>IFERROR('tablas turistas por categorías '!K10/'tablas turistas por categorías '!K23-1,"-")</f>
        <v>0.25871158544425876</v>
      </c>
    </row>
    <row r="11" spans="2:7">
      <c r="B11" s="39" t="s">
        <v>80</v>
      </c>
      <c r="C11" s="124">
        <f>IFERROR('tablas turistas por categorías '!C11/'tablas turistas por categorías '!C24-1,"-")</f>
        <v>-0.31393775372124488</v>
      </c>
      <c r="D11" s="124">
        <f>IFERROR('tablas turistas por categorías '!E11/'tablas turistas por categorías '!E24-1,"-")</f>
        <v>-5.9326563335114879E-2</v>
      </c>
      <c r="E11" s="124">
        <f>IFERROR('tablas turistas por categorías '!G11/'tablas turistas por categorías '!G24-1,"-")</f>
        <v>-0.12443693693693691</v>
      </c>
      <c r="F11" s="124">
        <f>IFERROR('tablas turistas por categorías '!I11/'tablas turistas por categorías '!I24-1,"-")</f>
        <v>-9.9299974073113861E-2</v>
      </c>
      <c r="G11" s="94">
        <f>IFERROR('tablas turistas por categorías '!K11/'tablas turistas por categorías '!K24-1,"-")</f>
        <v>-0.10756938603868793</v>
      </c>
    </row>
    <row r="12" spans="2:7">
      <c r="B12" s="39" t="s">
        <v>81</v>
      </c>
      <c r="C12" s="124">
        <f>IFERROR('tablas turistas por categorías '!C12/'tablas turistas por categorías '!C25-1,"-")</f>
        <v>-0.35776397515527947</v>
      </c>
      <c r="D12" s="124">
        <f>IFERROR('tablas turistas por categorías '!E12/'tablas turistas por categorías '!E25-1,"-")</f>
        <v>0.11454545454545451</v>
      </c>
      <c r="E12" s="124">
        <f>IFERROR('tablas turistas por categorías '!G12/'tablas turistas por categorías '!G25-1,"-")</f>
        <v>0.19757365684575401</v>
      </c>
      <c r="F12" s="124">
        <f>IFERROR('tablas turistas por categorías '!I12/'tablas turistas por categorías '!I25-1,"-")</f>
        <v>-0.19533779408590546</v>
      </c>
      <c r="G12" s="94">
        <f>IFERROR('tablas turistas por categorías '!K12/'tablas turistas por categorías '!K25-1,"-")</f>
        <v>-5.3333333333333011E-3</v>
      </c>
    </row>
    <row r="13" spans="2:7">
      <c r="B13" s="39" t="s">
        <v>82</v>
      </c>
      <c r="C13" s="124">
        <f>IFERROR('tablas turistas por categorías '!C13/'tablas turistas por categorías '!C26-1,"-")</f>
        <v>-0.36374002280501705</v>
      </c>
      <c r="D13" s="124">
        <f>IFERROR('tablas turistas por categorías '!E13/'tablas turistas por categorías '!E26-1,"-")</f>
        <v>-3.3065658951346277E-2</v>
      </c>
      <c r="E13" s="124">
        <f>IFERROR('tablas turistas por categorías '!G13/'tablas turistas por categorías '!G26-1,"-")</f>
        <v>-2.6828650974436874E-2</v>
      </c>
      <c r="F13" s="124">
        <f>IFERROR('tablas turistas por categorías '!I13/'tablas turistas por categorías '!I26-1,"-")</f>
        <v>-0.11378059836808707</v>
      </c>
      <c r="G13" s="94">
        <f>IFERROR('tablas turistas por categorías '!K13/'tablas turistas por categorías '!K26-1,"-")</f>
        <v>-7.918955024491614E-2</v>
      </c>
    </row>
    <row r="14" spans="2:7">
      <c r="B14" s="39" t="s">
        <v>83</v>
      </c>
      <c r="C14" s="124">
        <f>IFERROR('tablas turistas por categorías '!C14/'tablas turistas por categorías '!C27-1,"-")</f>
        <v>-0.43358633776091082</v>
      </c>
      <c r="D14" s="124">
        <f>IFERROR('tablas turistas por categorías '!E14/'tablas turistas por categorías '!E27-1,"-")</f>
        <v>-8.799266727772681E-2</v>
      </c>
      <c r="E14" s="124">
        <f>IFERROR('tablas turistas por categorías '!G14/'tablas turistas por categorías '!G27-1,"-")</f>
        <v>4.0440165061898181E-2</v>
      </c>
      <c r="F14" s="124">
        <f>IFERROR('tablas turistas por categorías '!I14/'tablas turistas por categorías '!I27-1,"-")</f>
        <v>5.216095380029806E-2</v>
      </c>
      <c r="G14" s="94">
        <f>IFERROR('tablas turistas por categorías '!K14/'tablas turistas por categorías '!K27-1,"-")</f>
        <v>-3.7005887300252338E-2</v>
      </c>
    </row>
    <row r="15" spans="2:7">
      <c r="B15" s="39" t="s">
        <v>84</v>
      </c>
      <c r="C15" s="124">
        <f>IFERROR('tablas turistas por categorías '!C15/'tablas turistas por categorías '!C28-1,"-")</f>
        <v>-0.22408963585434172</v>
      </c>
      <c r="D15" s="124">
        <f>IFERROR('tablas turistas por categorías '!E15/'tablas turistas por categorías '!E28-1,"-")</f>
        <v>-0.12454212454212454</v>
      </c>
      <c r="E15" s="124">
        <f>IFERROR('tablas turistas por categorías '!G15/'tablas turistas por categorías '!G28-1,"-")</f>
        <v>-6.9852104664391401E-2</v>
      </c>
      <c r="F15" s="124">
        <f>IFERROR('tablas turistas por categorías '!I15/'tablas turistas por categorías '!I28-1,"-")</f>
        <v>2.2799999999999931E-2</v>
      </c>
      <c r="G15" s="94">
        <f>IFERROR('tablas turistas por categorías '!K15/'tablas turistas por categorías '!K28-1,"-")</f>
        <v>-6.8932473008369022E-2</v>
      </c>
    </row>
    <row r="16" spans="2:7">
      <c r="B16" s="39" t="s">
        <v>85</v>
      </c>
      <c r="C16" s="124">
        <f>IFERROR('tablas turistas por categorías '!C16/'tablas turistas por categorías '!C29-1,"-")</f>
        <v>-5.3665910808767925E-2</v>
      </c>
      <c r="D16" s="124">
        <f>IFERROR('tablas turistas por categorías '!E16/'tablas turistas por categorías '!E29-1,"-")</f>
        <v>0.14377682403433467</v>
      </c>
      <c r="E16" s="124">
        <f>IFERROR('tablas turistas por categorías '!G16/'tablas turistas por categorías '!G29-1,"-")</f>
        <v>0.17955239064089512</v>
      </c>
      <c r="F16" s="124">
        <f>IFERROR('tablas turistas por categorías '!I16/'tablas turistas por categorías '!I29-1,"-")</f>
        <v>5.3642762031576918E-2</v>
      </c>
      <c r="G16" s="94">
        <f>IFERROR('tablas turistas por categorías '!K16/'tablas turistas por categorías '!K29-1,"-")</f>
        <v>0.10460058001581851</v>
      </c>
    </row>
    <row r="17" spans="2:7">
      <c r="B17" s="39" t="s">
        <v>86</v>
      </c>
      <c r="C17" s="124">
        <f>IFERROR('tablas turistas por categorías '!C17/'tablas turistas por categorías '!C30-1,"-")</f>
        <v>-0.33783783783783783</v>
      </c>
      <c r="D17" s="124">
        <f>IFERROR('tablas turistas por categorías '!E17/'tablas turistas por categorías '!E30-1,"-")</f>
        <v>7.6808721506442801E-3</v>
      </c>
      <c r="E17" s="124">
        <f>IFERROR('tablas turistas por categorías '!G17/'tablas turistas por categorías '!G30-1,"-")</f>
        <v>0.12976457399103136</v>
      </c>
      <c r="F17" s="124">
        <f>IFERROR('tablas turistas por categorías '!I17/'tablas turistas por categorías '!I30-1,"-")</f>
        <v>-0.10669371196754562</v>
      </c>
      <c r="G17" s="94">
        <f>IFERROR('tablas turistas por categorías '!K17/'tablas turistas por categorías '!K30-1,"-")</f>
        <v>-2.8150331613854052E-2</v>
      </c>
    </row>
    <row r="18" spans="2:7" ht="30" customHeight="1">
      <c r="B18" s="96" t="str">
        <f>actualizaciones!$A$2</f>
        <v xml:space="preserve">acum. nov. 2010 </v>
      </c>
      <c r="C18" s="125">
        <v>-0.26498951781970648</v>
      </c>
      <c r="D18" s="125">
        <v>5.4245283018867996E-2</v>
      </c>
      <c r="E18" s="125">
        <v>3.767680252328609E-2</v>
      </c>
      <c r="F18" s="125">
        <v>-1.4043213155155221E-2</v>
      </c>
      <c r="G18" s="125">
        <v>5.1809437527867708E-3</v>
      </c>
    </row>
    <row r="19" spans="2:7" ht="15" hidden="1" customHeight="1" outlineLevel="1">
      <c r="B19" s="39" t="s">
        <v>75</v>
      </c>
      <c r="C19" s="124">
        <f>IFERROR('tablas turistas por categorías '!C19/'tablas turistas por categorías '!C32-1,"-")</f>
        <v>-0.53191489361702127</v>
      </c>
      <c r="D19" s="124">
        <f>IFERROR('tablas turistas por categorías '!E19/'tablas turistas por categorías '!E32-1,"-")</f>
        <v>-0.20257611241217799</v>
      </c>
      <c r="E19" s="124">
        <f>IFERROR('tablas turistas por categorías '!G19/'tablas turistas por categorías '!G32-1,"-")</f>
        <v>5.2846635794061569E-2</v>
      </c>
      <c r="F19" s="124">
        <f>IFERROR('tablas turistas por categorías '!I19/'tablas turistas por categorías '!I32-1,"-")</f>
        <v>-0.23565017741598826</v>
      </c>
      <c r="G19" s="94">
        <f>IFERROR('tablas turistas por categorías '!K19/'tablas turistas por categorías '!K32-1,"-")</f>
        <v>-0.18881725762459711</v>
      </c>
    </row>
    <row r="20" spans="2:7" ht="15" hidden="1" customHeight="1" outlineLevel="1">
      <c r="B20" s="39" t="s">
        <v>76</v>
      </c>
      <c r="C20" s="124">
        <f>IFERROR('tablas turistas por categorías '!C20/'tablas turistas por categorías '!C33-1,"-")</f>
        <v>-0.50863723608445299</v>
      </c>
      <c r="D20" s="124">
        <f>IFERROR('tablas turistas por categorías '!E20/'tablas turistas por categorías '!E33-1,"-")</f>
        <v>-0.2942843646669816</v>
      </c>
      <c r="E20" s="124">
        <f>IFERROR('tablas turistas por categorías '!G20/'tablas turistas por categorías '!G33-1,"-")</f>
        <v>9.8153774246318992E-3</v>
      </c>
      <c r="F20" s="124">
        <f>IFERROR('tablas turistas por categorías '!I20/'tablas turistas por categorías '!I33-1,"-")</f>
        <v>-0.21787610619469022</v>
      </c>
      <c r="G20" s="94">
        <f>IFERROR('tablas turistas por categorías '!K20/'tablas turistas por categorías '!K33-1,"-")</f>
        <v>-0.21593902370677576</v>
      </c>
    </row>
    <row r="21" spans="2:7" ht="15" hidden="1" customHeight="1" outlineLevel="1">
      <c r="B21" s="39" t="s">
        <v>77</v>
      </c>
      <c r="C21" s="124">
        <f>IFERROR('tablas turistas por categorías '!C21/'tablas turistas por categorías '!C34-1,"-")</f>
        <v>-0.64738598442714124</v>
      </c>
      <c r="D21" s="124">
        <f>IFERROR('tablas turistas por categorías '!E21/'tablas turistas por categorías '!E34-1,"-")</f>
        <v>-0.43488338403592641</v>
      </c>
      <c r="E21" s="124">
        <f>IFERROR('tablas turistas por categorías '!G21/'tablas turistas por categorías '!G34-1,"-")</f>
        <v>-0.11883802816901412</v>
      </c>
      <c r="F21" s="124">
        <f>IFERROR('tablas turistas por categorías '!I21/'tablas turistas por categorías '!I34-1,"-")</f>
        <v>-0.21809192455594217</v>
      </c>
      <c r="G21" s="94">
        <f>IFERROR('tablas turistas por categorías '!K21/'tablas turistas por categorías '!K34-1,"-")</f>
        <v>-0.31524644499091203</v>
      </c>
    </row>
    <row r="22" spans="2:7" ht="15" hidden="1" customHeight="1" outlineLevel="1">
      <c r="B22" s="39" t="s">
        <v>78</v>
      </c>
      <c r="C22" s="124">
        <f>IFERROR('tablas turistas por categorías '!C22/'tablas turistas por categorías '!C35-1,"-")</f>
        <v>-0.5304223335719398</v>
      </c>
      <c r="D22" s="124">
        <f>IFERROR('tablas turistas por categorías '!E22/'tablas turistas por categorías '!E35-1,"-")</f>
        <v>-0.3973298232418202</v>
      </c>
      <c r="E22" s="124">
        <f>IFERROR('tablas turistas por categorías '!G22/'tablas turistas por categorías '!G35-1,"-")</f>
        <v>-0.12743362831858407</v>
      </c>
      <c r="F22" s="124">
        <f>IFERROR('tablas turistas por categorías '!I22/'tablas turistas por categorías '!I35-1,"-")</f>
        <v>-0.14628136200716846</v>
      </c>
      <c r="G22" s="94">
        <f>IFERROR('tablas turistas por categorías '!K22/'tablas turistas por categorías '!K35-1,"-")</f>
        <v>-0.2650323774283071</v>
      </c>
    </row>
    <row r="23" spans="2:7" ht="15" hidden="1" customHeight="1" outlineLevel="1">
      <c r="B23" s="39" t="s">
        <v>79</v>
      </c>
      <c r="C23" s="124">
        <f>IFERROR('tablas turistas por categorías '!C23/'tablas turistas por categorías '!C36-1,"-")</f>
        <v>-0.54815974941268597</v>
      </c>
      <c r="D23" s="124">
        <f>IFERROR('tablas turistas por categorías '!E23/'tablas turistas por categorías '!E36-1,"-")</f>
        <v>-0.33360700602079918</v>
      </c>
      <c r="E23" s="124">
        <f>IFERROR('tablas turistas por categorías '!G23/'tablas turistas por categorías '!G36-1,"-")</f>
        <v>-0.22319327731092442</v>
      </c>
      <c r="F23" s="124">
        <f>IFERROR('tablas turistas por categorías '!I23/'tablas turistas por categorías '!I36-1,"-")</f>
        <v>-0.44252612448886874</v>
      </c>
      <c r="G23" s="94">
        <f>IFERROR('tablas turistas por categorías '!K23/'tablas turistas por categorías '!K36-1,"-")</f>
        <v>-0.36813454663633405</v>
      </c>
    </row>
    <row r="24" spans="2:7" ht="15" hidden="1" customHeight="1" outlineLevel="1">
      <c r="B24" s="39" t="s">
        <v>80</v>
      </c>
      <c r="C24" s="124">
        <f>IFERROR('tablas turistas por categorías '!C24/'tablas turistas por categorías '!C37-1,"-")</f>
        <v>-0.3683760683760684</v>
      </c>
      <c r="D24" s="124">
        <f>IFERROR('tablas turistas por categorías '!E24/'tablas turistas por categorías '!E37-1,"-")</f>
        <v>-0.37319932998324956</v>
      </c>
      <c r="E24" s="124">
        <f>IFERROR('tablas turistas por categorías '!G24/'tablas turistas por categorías '!G37-1,"-")</f>
        <v>-1.442841287458374E-2</v>
      </c>
      <c r="F24" s="124">
        <f>IFERROR('tablas turistas por categorías '!I24/'tablas turistas por categorías '!I37-1,"-")</f>
        <v>-0.31038798498122655</v>
      </c>
      <c r="G24" s="94">
        <f>IFERROR('tablas turistas por categorías '!K24/'tablas turistas por categorías '!K37-1,"-")</f>
        <v>-0.27220419905735449</v>
      </c>
    </row>
    <row r="25" spans="2:7" ht="15" hidden="1" customHeight="1" outlineLevel="1">
      <c r="B25" s="39" t="s">
        <v>81</v>
      </c>
      <c r="C25" s="124">
        <f>IFERROR('tablas turistas por categorías '!C25/'tablas turistas por categorías '!C38-1,"-")</f>
        <v>-0.25874769797421726</v>
      </c>
      <c r="D25" s="124">
        <f>IFERROR('tablas turistas por categorías '!E25/'tablas turistas por categorías '!E38-1,"-")</f>
        <v>-0.32609837213373005</v>
      </c>
      <c r="E25" s="124">
        <f>IFERROR('tablas turistas por categorías '!G25/'tablas turistas por categorías '!G38-1,"-")</f>
        <v>-3.1066330814441656E-2</v>
      </c>
      <c r="F25" s="124">
        <f>IFERROR('tablas turistas por categorías '!I25/'tablas turistas por categorías '!I38-1,"-")</f>
        <v>-8.5832675611681175E-2</v>
      </c>
      <c r="G25" s="94">
        <f>IFERROR('tablas turistas por categorías '!K25/'tablas turistas por categorías '!K38-1,"-")</f>
        <v>-0.17422279792746109</v>
      </c>
    </row>
    <row r="26" spans="2:7" ht="15" hidden="1" customHeight="1" outlineLevel="1">
      <c r="B26" s="39" t="s">
        <v>82</v>
      </c>
      <c r="C26" s="124">
        <f>IFERROR('tablas turistas por categorías '!C26/'tablas turistas por categorías '!C39-1,"-")</f>
        <v>-0.36403190717911527</v>
      </c>
      <c r="D26" s="124">
        <f>IFERROR('tablas turistas por categorías '!E26/'tablas turistas por categorías '!E39-1,"-")</f>
        <v>-0.34121674187023499</v>
      </c>
      <c r="E26" s="124">
        <f>IFERROR('tablas turistas por categorías '!G26/'tablas turistas por categorías '!G39-1,"-")</f>
        <v>4.2480211081794117E-2</v>
      </c>
      <c r="F26" s="124">
        <f>IFERROR('tablas turistas por categorías '!I26/'tablas turistas por categorías '!I39-1,"-")</f>
        <v>-0.24464988871768534</v>
      </c>
      <c r="G26" s="94">
        <f>IFERROR('tablas turistas por categorías '!K26/'tablas turistas por categorías '!K39-1,"-")</f>
        <v>-0.22727533405975797</v>
      </c>
    </row>
    <row r="27" spans="2:7" ht="15" hidden="1" customHeight="1" outlineLevel="1">
      <c r="B27" s="39" t="s">
        <v>83</v>
      </c>
      <c r="C27" s="124">
        <f>IFERROR('tablas turistas por categorías '!C27/'tablas turistas por categorías '!C40-1,"-")</f>
        <v>-0.23678493845039827</v>
      </c>
      <c r="D27" s="124">
        <f>IFERROR('tablas turistas por categorías '!E27/'tablas turistas por categorías '!E40-1,"-")</f>
        <v>-0.33384216150206081</v>
      </c>
      <c r="E27" s="124">
        <f>IFERROR('tablas turistas por categorías '!G27/'tablas turistas por categorías '!G40-1,"-")</f>
        <v>-0.12493981704381318</v>
      </c>
      <c r="F27" s="124">
        <f>IFERROR('tablas turistas por categorías '!I27/'tablas turistas por categorías '!I40-1,"-")</f>
        <v>-0.26893045215180678</v>
      </c>
      <c r="G27" s="94">
        <f>IFERROR('tablas turistas por categorías '!K27/'tablas turistas por categorías '!K40-1,"-")</f>
        <v>-0.25657932132097994</v>
      </c>
    </row>
    <row r="28" spans="2:7" ht="15" hidden="1" customHeight="1" outlineLevel="1">
      <c r="B28" s="39" t="s">
        <v>84</v>
      </c>
      <c r="C28" s="124">
        <f>IFERROR('tablas turistas por categorías '!C28/'tablas turistas por categorías '!C41-1,"-")</f>
        <v>-0.2831325301204819</v>
      </c>
      <c r="D28" s="124">
        <f>IFERROR('tablas turistas por categorías '!E28/'tablas turistas por categorías '!E41-1,"-")</f>
        <v>-0.17272727272727273</v>
      </c>
      <c r="E28" s="124">
        <f>IFERROR('tablas turistas por categorías '!G28/'tablas turistas por categorías '!G41-1,"-")</f>
        <v>0.12808008213552369</v>
      </c>
      <c r="F28" s="124">
        <f>IFERROR('tablas turistas por categorías '!I28/'tablas turistas por categorías '!I41-1,"-")</f>
        <v>2.2285831118380672E-2</v>
      </c>
      <c r="G28" s="94">
        <f>IFERROR('tablas turistas por categorías '!K28/'tablas turistas por categorías '!K41-1,"-")</f>
        <v>-5.4256540390308694E-2</v>
      </c>
    </row>
    <row r="29" spans="2:7" ht="15" hidden="1" customHeight="1" outlineLevel="1">
      <c r="B29" s="39" t="s">
        <v>85</v>
      </c>
      <c r="C29" s="124">
        <f>IFERROR('tablas turistas por categorías '!C29/'tablas turistas por categorías '!C42-1,"-")</f>
        <v>-0.21343638525564801</v>
      </c>
      <c r="D29" s="124">
        <f>IFERROR('tablas turistas por categorías '!E29/'tablas turistas por categorías '!E42-1,"-")</f>
        <v>-0.35865675750068815</v>
      </c>
      <c r="E29" s="124">
        <f>IFERROR('tablas turistas por categorías '!G29/'tablas turistas por categorías '!G42-1,"-")</f>
        <v>-7.4823529411764733E-2</v>
      </c>
      <c r="F29" s="124">
        <f>IFERROR('tablas turistas por categorías '!I29/'tablas turistas por categorías '!I42-1,"-")</f>
        <v>-0.14617508526879974</v>
      </c>
      <c r="G29" s="94">
        <f>IFERROR('tablas turistas por categorías '!K29/'tablas turistas por categorías '!K42-1,"-")</f>
        <v>-0.21611986566778607</v>
      </c>
    </row>
    <row r="30" spans="2:7" ht="15" hidden="1" customHeight="1" outlineLevel="1">
      <c r="B30" s="39" t="s">
        <v>86</v>
      </c>
      <c r="C30" s="124">
        <f>IFERROR('tablas turistas por categorías '!C30/'tablas turistas por categorías '!C43-1,"-")</f>
        <v>-0.29857819905213268</v>
      </c>
      <c r="D30" s="124">
        <f>IFERROR('tablas turistas por categorías '!E30/'tablas turistas por categorías '!E43-1,"-")</f>
        <v>-0.35049887351142583</v>
      </c>
      <c r="E30" s="124">
        <f>IFERROR('tablas turistas por categorías '!G30/'tablas turistas por categorías '!G43-1,"-")</f>
        <v>-7.660455486542439E-2</v>
      </c>
      <c r="F30" s="124">
        <f>IFERROR('tablas turistas por categorías '!I30/'tablas turistas por categorías '!I43-1,"-")</f>
        <v>-9.1579141330385139E-2</v>
      </c>
      <c r="G30" s="94">
        <f>IFERROR('tablas turistas por categorías '!K30/'tablas turistas por categorías '!K43-1,"-")</f>
        <v>-0.20091861971499236</v>
      </c>
    </row>
    <row r="31" spans="2:7" collapsed="1">
      <c r="B31" s="126">
        <v>2009</v>
      </c>
      <c r="C31" s="101">
        <f>IFERROR('tablas turistas por categorías '!C31/'tablas turistas por categorías '!C44-1,"-")</f>
        <v>-0.40607036100252936</v>
      </c>
      <c r="D31" s="101">
        <f>IFERROR('tablas turistas por categorías '!E31/'tablas turistas por categorías '!E44-1,"-")</f>
        <v>-0.32709495283343659</v>
      </c>
      <c r="E31" s="101">
        <f>IFERROR('tablas turistas por categorías '!G31/'tablas turistas por categorías '!G44-1,"-")</f>
        <v>-4.5279776608312727E-2</v>
      </c>
      <c r="F31" s="101">
        <f>IFERROR('tablas turistas por categorías '!I31/'tablas turistas por categorías '!I44-1,"-")</f>
        <v>-0.19795421488648579</v>
      </c>
      <c r="G31" s="101">
        <f>IFERROR('tablas turistas por categorías '!K31/'tablas turistas por categorías '!K44-1,"-")</f>
        <v>-0.22743196308640867</v>
      </c>
    </row>
    <row r="32" spans="2:7" ht="15" hidden="1" customHeight="1" outlineLevel="1">
      <c r="B32" s="39" t="s">
        <v>75</v>
      </c>
      <c r="C32" s="124">
        <f>IFERROR('tablas turistas por categorías '!C32/'tablas turistas por categorías '!C45-1,"-")</f>
        <v>6.2814070351758788E-2</v>
      </c>
      <c r="D32" s="124">
        <f>IFERROR('tablas turistas por categorías '!E32/'tablas turistas por categorías '!E45-1,"-")</f>
        <v>-0.10522376889687168</v>
      </c>
      <c r="E32" s="124">
        <f>IFERROR('tablas turistas por categorías '!G32/'tablas turistas por categorías '!G45-1,"-")</f>
        <v>-0.14983788791106989</v>
      </c>
      <c r="F32" s="124">
        <f>IFERROR('tablas turistas por categorías '!I32/'tablas turistas por categorías '!I45-1,"-")</f>
        <v>0.1134092493609109</v>
      </c>
      <c r="G32" s="94">
        <f>IFERROR('tablas turistas por categorías '!K32/'tablas turistas por categorías '!K45-1,"-")</f>
        <v>-4.5104770924588644E-2</v>
      </c>
    </row>
    <row r="33" spans="2:7" ht="15" hidden="1" customHeight="1" outlineLevel="1">
      <c r="B33" s="39" t="s">
        <v>76</v>
      </c>
      <c r="C33" s="124">
        <f>IFERROR('tablas turistas por categorías '!C33/'tablas turistas por categorías '!C46-1,"-")</f>
        <v>-3.8153846153846205E-2</v>
      </c>
      <c r="D33" s="124">
        <f>IFERROR('tablas turistas por categorías '!E33/'tablas turistas por categorías '!E46-1,"-")</f>
        <v>-0.14024637877352109</v>
      </c>
      <c r="E33" s="124">
        <f>IFERROR('tablas turistas por categorías '!G33/'tablas turistas por categorías '!G46-1,"-")</f>
        <v>-0.17932489451476796</v>
      </c>
      <c r="F33" s="124">
        <f>IFERROR('tablas turistas por categorías '!I33/'tablas turistas por categorías '!I46-1,"-")</f>
        <v>0.2064915652359598</v>
      </c>
      <c r="G33" s="94">
        <f>IFERROR('tablas turistas por categorías '!K33/'tablas turistas por categorías '!K46-1,"-")</f>
        <v>-5.6375271034956875E-2</v>
      </c>
    </row>
    <row r="34" spans="2:7" ht="15" hidden="1" customHeight="1" outlineLevel="1">
      <c r="B34" s="39" t="s">
        <v>77</v>
      </c>
      <c r="C34" s="124">
        <f>IFERROR('tablas turistas por categorías '!C34/'tablas turistas por categorías '!C47-1,"-")</f>
        <v>0.17824377457404972</v>
      </c>
      <c r="D34" s="124">
        <f>IFERROR('tablas turistas por categorías '!E34/'tablas turistas por categorías '!E47-1,"-")</f>
        <v>9.8010532475132361E-3</v>
      </c>
      <c r="E34" s="124">
        <f>IFERROR('tablas turistas por categorías '!G34/'tablas turistas por categorías '!G47-1,"-")</f>
        <v>-4.2965459140690831E-2</v>
      </c>
      <c r="F34" s="124">
        <f>IFERROR('tablas turistas por categorías '!I34/'tablas turistas por categorías '!I47-1,"-")</f>
        <v>0.28918791312559011</v>
      </c>
      <c r="G34" s="94">
        <f>IFERROR('tablas turistas por categorías '!K34/'tablas turistas por categorías '!K47-1,"-")</f>
        <v>7.8404243053153522E-2</v>
      </c>
    </row>
    <row r="35" spans="2:7" ht="15" hidden="1" customHeight="1" outlineLevel="1">
      <c r="B35" s="39" t="s">
        <v>78</v>
      </c>
      <c r="C35" s="124">
        <f>IFERROR('tablas turistas por categorías '!C35/'tablas turistas por categorías '!C48-1,"-")</f>
        <v>4.8798798798798781E-2</v>
      </c>
      <c r="D35" s="124">
        <f>IFERROR('tablas turistas por categorías '!E35/'tablas turistas por categorías '!E48-1,"-")</f>
        <v>-5.5081734186211762E-2</v>
      </c>
      <c r="E35" s="124">
        <f>IFERROR('tablas turistas por categorías '!G35/'tablas turistas por categorías '!G48-1,"-")</f>
        <v>5.0464807436918946E-2</v>
      </c>
      <c r="F35" s="124">
        <f>IFERROR('tablas turistas por categorías '!I35/'tablas turistas por categorías '!I48-1,"-")</f>
        <v>0.33652694610778444</v>
      </c>
      <c r="G35" s="94">
        <f>IFERROR('tablas turistas por categorías '!K35/'tablas turistas por categorías '!K48-1,"-")</f>
        <v>7.6004265908282909E-2</v>
      </c>
    </row>
    <row r="36" spans="2:7" ht="15" hidden="1" customHeight="1" outlineLevel="1">
      <c r="B36" s="39" t="s">
        <v>79</v>
      </c>
      <c r="C36" s="124">
        <f>IFERROR('tablas turistas por categorías '!C36/'tablas turistas por categorías '!C49-1,"-")</f>
        <v>1.8341307814992103E-2</v>
      </c>
      <c r="D36" s="124">
        <f>IFERROR('tablas turistas por categorías '!E36/'tablas turistas por categorías '!E49-1,"-")</f>
        <v>9.139784946236551E-2</v>
      </c>
      <c r="E36" s="124">
        <f>IFERROR('tablas turistas por categorías '!G36/'tablas turistas por categorías '!G49-1,"-")</f>
        <v>5.2352316943756527E-2</v>
      </c>
      <c r="F36" s="124">
        <f>IFERROR('tablas turistas por categorías '!I36/'tablas turistas por categorías '!I49-1,"-")</f>
        <v>0.73443656422379822</v>
      </c>
      <c r="G36" s="94">
        <f>IFERROR('tablas turistas por categorías '!K36/'tablas turistas por categorías '!K49-1,"-")</f>
        <v>0.23487508778970612</v>
      </c>
    </row>
    <row r="37" spans="2:7" ht="15" hidden="1" customHeight="1" outlineLevel="1">
      <c r="B37" s="39" t="s">
        <v>80</v>
      </c>
      <c r="C37" s="124">
        <f>IFERROR('tablas turistas por categorías '!C37/'tablas turistas por categorías '!C50-1,"-")</f>
        <v>-0.20785375761679081</v>
      </c>
      <c r="D37" s="124">
        <f>IFERROR('tablas turistas por categorías '!E37/'tablas turistas por categorías '!E50-1,"-")</f>
        <v>0.32050431320504313</v>
      </c>
      <c r="E37" s="124">
        <f>IFERROR('tablas turistas por categorías '!G37/'tablas turistas por categorías '!G50-1,"-")</f>
        <v>-0.10836219693221183</v>
      </c>
      <c r="F37" s="124">
        <f>IFERROR('tablas turistas por categorías '!I37/'tablas turistas por categorías '!I50-1,"-")</f>
        <v>0.29467592592592595</v>
      </c>
      <c r="G37" s="94">
        <f>IFERROR('tablas turistas por categorías '!K37/'tablas turistas por categorías '!K50-1,"-")</f>
        <v>0.13767409470752079</v>
      </c>
    </row>
    <row r="38" spans="2:7" ht="15" hidden="1" customHeight="1" outlineLevel="1">
      <c r="B38" s="39" t="s">
        <v>81</v>
      </c>
      <c r="C38" s="124">
        <f>IFERROR('tablas turistas por categorías '!C38/'tablas turistas por categorías '!C51-1,"-")</f>
        <v>-0.22428571428571431</v>
      </c>
      <c r="D38" s="124">
        <f>IFERROR('tablas turistas por categorías '!E38/'tablas turistas por categorías '!E51-1,"-")</f>
        <v>0.96120837624442146</v>
      </c>
      <c r="E38" s="124">
        <f>IFERROR('tablas turistas por categorías '!G38/'tablas turistas por categorías '!G51-1,"-")</f>
        <v>-7.1465696465696449E-2</v>
      </c>
      <c r="F38" s="124">
        <f>IFERROR('tablas turistas por categorías '!I38/'tablas turistas por categorías '!I51-1,"-")</f>
        <v>1.1576846307385313E-2</v>
      </c>
      <c r="G38" s="94">
        <f>IFERROR('tablas turistas por categorías '!K38/'tablas turistas por categorías '!K51-1,"-")</f>
        <v>0.17227241667299364</v>
      </c>
    </row>
    <row r="39" spans="2:7" ht="15" hidden="1" customHeight="1" outlineLevel="1">
      <c r="B39" s="39" t="s">
        <v>82</v>
      </c>
      <c r="C39" s="124">
        <f>IFERROR('tablas turistas por categorías '!C39/'tablas turistas por categorías '!C52-1,"-")</f>
        <v>-3.0239099859353025E-2</v>
      </c>
      <c r="D39" s="124">
        <f>IFERROR('tablas turistas por categorías '!E39/'tablas turistas por categorías '!E52-1,"-")</f>
        <v>0.38782120492334271</v>
      </c>
      <c r="E39" s="124">
        <f>IFERROR('tablas turistas por categorías '!G39/'tablas turistas por categorías '!G52-1,"-")</f>
        <v>-1.0443864229765065E-2</v>
      </c>
      <c r="F39" s="124">
        <f>IFERROR('tablas turistas por categorías '!I39/'tablas turistas por categorías '!I52-1,"-")</f>
        <v>0.20607061738591792</v>
      </c>
      <c r="G39" s="94">
        <f>IFERROR('tablas turistas por categorías '!K39/'tablas turistas por categorías '!K52-1,"-")</f>
        <v>0.18409615645796551</v>
      </c>
    </row>
    <row r="40" spans="2:7" ht="15" hidden="1" customHeight="1" outlineLevel="1">
      <c r="B40" s="39" t="s">
        <v>83</v>
      </c>
      <c r="C40" s="124">
        <f>IFERROR('tablas turistas por categorías '!C40/'tablas turistas por categorías '!C53-1,"-")</f>
        <v>-8.8448844884488453E-2</v>
      </c>
      <c r="D40" s="124">
        <f>IFERROR('tablas turistas por categorías '!E40/'tablas turistas por categorías '!E53-1,"-")</f>
        <v>0.36110533970496572</v>
      </c>
      <c r="E40" s="124">
        <f>IFERROR('tablas turistas por categorías '!G40/'tablas turistas por categorías '!G53-1,"-")</f>
        <v>-1.0009532888465178E-2</v>
      </c>
      <c r="F40" s="124">
        <f>IFERROR('tablas turistas por categorías '!I40/'tablas turistas por categorías '!I53-1,"-")</f>
        <v>0.10849436392914646</v>
      </c>
      <c r="G40" s="94">
        <f>IFERROR('tablas turistas por categorías '!K40/'tablas turistas por categorías '!K53-1,"-")</f>
        <v>0.13561838368190027</v>
      </c>
    </row>
    <row r="41" spans="2:7" ht="15" hidden="1" customHeight="1" outlineLevel="1">
      <c r="B41" s="39" t="s">
        <v>84</v>
      </c>
      <c r="C41" s="124">
        <f>IFERROR('tablas turistas por categorías '!C41/'tablas turistas por categorías '!C54-1,"-")</f>
        <v>-0.19763694951664879</v>
      </c>
      <c r="D41" s="124">
        <f>IFERROR('tablas turistas por categorías '!E41/'tablas turistas por categorías '!E54-1,"-")</f>
        <v>-3.9816232771822335E-2</v>
      </c>
      <c r="E41" s="124">
        <f>IFERROR('tablas turistas por categorías '!G41/'tablas turistas por categorías '!G54-1,"-")</f>
        <v>-0.16412786955588932</v>
      </c>
      <c r="F41" s="124">
        <f>IFERROR('tablas turistas por categorías '!I41/'tablas turistas por categorías '!I54-1,"-")</f>
        <v>-0.1783974466655468</v>
      </c>
      <c r="G41" s="94">
        <f>IFERROR('tablas turistas por categorías '!K41/'tablas turistas por categorías '!K54-1,"-")</f>
        <v>-0.12916973587288227</v>
      </c>
    </row>
    <row r="42" spans="2:7" ht="15" hidden="1" customHeight="1" outlineLevel="1">
      <c r="B42" s="39" t="s">
        <v>85</v>
      </c>
      <c r="C42" s="124">
        <f>IFERROR('tablas turistas por categorías '!C42/'tablas turistas por categorías '!C55-1,"-")</f>
        <v>-2.1524141942990127E-2</v>
      </c>
      <c r="D42" s="124">
        <f>IFERROR('tablas turistas por categorías '!E42/'tablas turistas por categorías '!E55-1,"-")</f>
        <v>0.47144592952612396</v>
      </c>
      <c r="E42" s="124">
        <f>IFERROR('tablas turistas por categorías '!G42/'tablas turistas por categorías '!G55-1,"-")</f>
        <v>0.15144947168788936</v>
      </c>
      <c r="F42" s="124">
        <f>IFERROR('tablas turistas por categorías '!I42/'tablas turistas por categorías '!I55-1,"-")</f>
        <v>0.26323348379154687</v>
      </c>
      <c r="G42" s="94">
        <f>IFERROR('tablas turistas por categorías '!K42/'tablas turistas por categorías '!K55-1,"-")</f>
        <v>0.27151491262646177</v>
      </c>
    </row>
    <row r="43" spans="2:7" ht="15" hidden="1" customHeight="1" outlineLevel="1">
      <c r="B43" s="39" t="s">
        <v>86</v>
      </c>
      <c r="C43" s="124">
        <f>IFERROR('tablas turistas por categorías '!C43/'tablas turistas por categorías '!C56-1,"-")</f>
        <v>-5.6832694763729208E-2</v>
      </c>
      <c r="D43" s="124">
        <f>IFERROR('tablas turistas por categorías '!E43/'tablas turistas por categorías '!E56-1,"-")</f>
        <v>0.36811977102597981</v>
      </c>
      <c r="E43" s="124">
        <f>IFERROR('tablas turistas por categorías '!G43/'tablas turistas por categorías '!G56-1,"-")</f>
        <v>0.14015933903806443</v>
      </c>
      <c r="F43" s="124">
        <f>IFERROR('tablas turistas por categorías '!I43/'tablas turistas por categorías '!I56-1,"-")</f>
        <v>8.3233532934131826E-2</v>
      </c>
      <c r="G43" s="94">
        <f>IFERROR('tablas turistas por categorías '!K43/'tablas turistas por categorías '!K56-1,"-")</f>
        <v>0.17060729303095057</v>
      </c>
    </row>
    <row r="44" spans="2:7" collapsed="1">
      <c r="B44" s="127">
        <v>2008</v>
      </c>
      <c r="C44" s="103">
        <f>IFERROR('tablas turistas por categorías '!C44/'tablas turistas por categorías '!C57-1,"-")</f>
        <v>-4.8879168944778617E-2</v>
      </c>
      <c r="D44" s="103">
        <f>IFERROR('tablas turistas por categorías '!E44/'tablas turistas por categorías '!E57-1,"-")</f>
        <v>0.15687930155493235</v>
      </c>
      <c r="E44" s="103">
        <f>IFERROR('tablas turistas por categorías '!G44/'tablas turistas por categorías '!G57-1,"-")</f>
        <v>-4.067670877207441E-2</v>
      </c>
      <c r="F44" s="103">
        <f>IFERROR('tablas turistas por categorías '!I44/'tablas turistas por categorías '!I57-1,"-")</f>
        <v>0.1696438477754354</v>
      </c>
      <c r="G44" s="103">
        <f>IFERROR('tablas turistas por categorías '!K44/'tablas turistas por categorías '!K57-1,"-")</f>
        <v>8.7948166498788449E-2</v>
      </c>
    </row>
    <row r="45" spans="2:7" ht="15" hidden="1" customHeight="1" outlineLevel="1">
      <c r="B45" s="39" t="s">
        <v>75</v>
      </c>
      <c r="C45" s="124">
        <f>IFERROR('tablas turistas por categorías '!C45/'tablas turistas por categorías '!C58-1,"-")</f>
        <v>6.9892473118279508E-2</v>
      </c>
      <c r="D45" s="124">
        <f>IFERROR('tablas turistas por categorías '!E45/'tablas turistas por categorías '!E58-1,"-")</f>
        <v>7.0330022428708672E-2</v>
      </c>
      <c r="E45" s="124">
        <f>IFERROR('tablas turistas por categorías '!G45/'tablas turistas por categorías '!G58-1,"-")</f>
        <v>0.1601289629231597</v>
      </c>
      <c r="F45" s="124">
        <f>IFERROR('tablas turistas por categorías '!I45/'tablas turistas por categorías '!I58-1,"-")</f>
        <v>-0.19973963176492471</v>
      </c>
      <c r="G45" s="94">
        <f>IFERROR('tablas turistas por categorías '!K45/'tablas turistas por categorías '!K58-1,"-")</f>
        <v>3.8623804147601692E-3</v>
      </c>
    </row>
    <row r="46" spans="2:7" ht="15" hidden="1" customHeight="1" outlineLevel="1">
      <c r="B46" s="39" t="s">
        <v>76</v>
      </c>
      <c r="C46" s="124">
        <f>IFERROR('tablas turistas por categorías '!C46/'tablas turistas por categorías '!C59-1,"-")</f>
        <v>9.9458728010825448E-2</v>
      </c>
      <c r="D46" s="124">
        <f>IFERROR('tablas turistas por categorías '!E46/'tablas turistas por categorías '!E59-1,"-")</f>
        <v>0.13698630136986312</v>
      </c>
      <c r="E46" s="124">
        <f>IFERROR('tablas turistas por categorías '!G46/'tablas turistas por categorías '!G59-1,"-")</f>
        <v>0.34416086620262965</v>
      </c>
      <c r="F46" s="124">
        <f>IFERROR('tablas turistas por categorías '!I46/'tablas turistas por categorías '!I59-1,"-")</f>
        <v>-0.24867639980747636</v>
      </c>
      <c r="G46" s="94">
        <f>IFERROR('tablas turistas por categorías '!K46/'tablas turistas por categorías '!K59-1,"-")</f>
        <v>4.5447006137004475E-2</v>
      </c>
    </row>
    <row r="47" spans="2:7" ht="15" hidden="1" customHeight="1" outlineLevel="1">
      <c r="B47" s="39" t="s">
        <v>77</v>
      </c>
      <c r="C47" s="124">
        <f>IFERROR('tablas turistas por categorías '!C47/'tablas turistas por categorías '!C60-1,"-")</f>
        <v>-0.10182460270747495</v>
      </c>
      <c r="D47" s="124">
        <f>IFERROR('tablas turistas por categorías '!E47/'tablas turistas por categorías '!E60-1,"-")</f>
        <v>0.20436927413671602</v>
      </c>
      <c r="E47" s="124">
        <f>IFERROR('tablas turistas por categorías '!G47/'tablas turistas por categorías '!G60-1,"-")</f>
        <v>0.64632454923717053</v>
      </c>
      <c r="F47" s="124">
        <f>IFERROR('tablas turistas por categorías '!I47/'tablas turistas por categorías '!I60-1,"-")</f>
        <v>-0.22587719298245612</v>
      </c>
      <c r="G47" s="94">
        <f>IFERROR('tablas turistas por categorías '!K47/'tablas turistas por categorías '!K60-1,"-")</f>
        <v>0.10266353060835298</v>
      </c>
    </row>
    <row r="48" spans="2:7" ht="15" hidden="1" customHeight="1" outlineLevel="1">
      <c r="B48" s="39" t="s">
        <v>78</v>
      </c>
      <c r="C48" s="124">
        <f>IFERROR('tablas turistas por categorías '!C48/'tablas turistas por categorías '!C61-1,"-")</f>
        <v>-5.7991513437057995E-2</v>
      </c>
      <c r="D48" s="124">
        <f>IFERROR('tablas turistas por categorías '!E48/'tablas turistas por categorías '!E61-1,"-")</f>
        <v>0.12989359566352143</v>
      </c>
      <c r="E48" s="124">
        <f>IFERROR('tablas turistas por categorías '!G48/'tablas turistas por categorías '!G61-1,"-")</f>
        <v>0.27281947261663286</v>
      </c>
      <c r="F48" s="124">
        <f>IFERROR('tablas turistas por categorías '!I48/'tablas turistas por categorías '!I61-1,"-")</f>
        <v>-0.33861386138613858</v>
      </c>
      <c r="G48" s="94">
        <f>IFERROR('tablas turistas por categorías '!K48/'tablas turistas por categorías '!K61-1,"-")</f>
        <v>-2.3467333194473361E-2</v>
      </c>
    </row>
    <row r="49" spans="2:7" ht="15" hidden="1" customHeight="1" outlineLevel="1">
      <c r="B49" s="39" t="s">
        <v>79</v>
      </c>
      <c r="C49" s="124">
        <f>IFERROR('tablas turistas por categorías '!C49/'tablas turistas por categorías '!C62-1,"-")</f>
        <v>-8.7999999999999967E-2</v>
      </c>
      <c r="D49" s="124">
        <f>IFERROR('tablas turistas por categorías '!E49/'tablas turistas por categorías '!E62-1,"-")</f>
        <v>-0.23735763097949891</v>
      </c>
      <c r="E49" s="124">
        <f>IFERROR('tablas turistas por categorías '!G49/'tablas turistas por categorías '!G62-1,"-")</f>
        <v>0.4029776674937966</v>
      </c>
      <c r="F49" s="124">
        <f>IFERROR('tablas turistas por categorías '!I49/'tablas turistas por categorías '!I62-1,"-")</f>
        <v>-0.2645609968125181</v>
      </c>
      <c r="G49" s="94">
        <f>IFERROR('tablas turistas por categorías '!K49/'tablas turistas por categorías '!K62-1,"-")</f>
        <v>-0.1125456326239872</v>
      </c>
    </row>
    <row r="50" spans="2:7" ht="15" hidden="1" customHeight="1" outlineLevel="1">
      <c r="B50" s="39" t="s">
        <v>80</v>
      </c>
      <c r="C50" s="124">
        <f>IFERROR('tablas turistas por categorías '!C50/'tablas turistas por categorías '!C63-1,"-")</f>
        <v>4.761904761904745E-3</v>
      </c>
      <c r="D50" s="124">
        <f>IFERROR('tablas turistas por categorías '!E50/'tablas turistas por categorías '!E63-1,"-")</f>
        <v>-0.13622468475353455</v>
      </c>
      <c r="E50" s="124">
        <f>IFERROR('tablas turistas por categorías '!G50/'tablas turistas por categorías '!G63-1,"-")</f>
        <v>0.31191171697500808</v>
      </c>
      <c r="F50" s="124">
        <f>IFERROR('tablas turistas por categorías '!I50/'tablas turistas por categorías '!I63-1,"-")</f>
        <v>-0.1313090689724512</v>
      </c>
      <c r="G50" s="94">
        <f>IFERROR('tablas turistas por categorías '!K50/'tablas turistas por categorías '!K63-1,"-")</f>
        <v>-2.6968423905678329E-2</v>
      </c>
    </row>
    <row r="51" spans="2:7" ht="15" hidden="1" customHeight="1" outlineLevel="1">
      <c r="B51" s="39" t="s">
        <v>81</v>
      </c>
      <c r="C51" s="124">
        <f>IFERROR('tablas turistas por categorías '!C51/'tablas turistas por categorías '!C64-1,"-")</f>
        <v>3.5842293906809264E-3</v>
      </c>
      <c r="D51" s="124">
        <f>IFERROR('tablas turistas por categorías '!E51/'tablas turistas por categorías '!E64-1,"-")</f>
        <v>-0.40246153846153843</v>
      </c>
      <c r="E51" s="124">
        <f>IFERROR('tablas turistas por categorías '!G51/'tablas turistas por categorías '!G64-1,"-")</f>
        <v>-4.4924298833457388E-2</v>
      </c>
      <c r="F51" s="124">
        <f>IFERROR('tablas turistas por categorías '!I51/'tablas turistas por categorías '!I64-1,"-")</f>
        <v>-8.0396475770925124E-2</v>
      </c>
      <c r="G51" s="94">
        <f>IFERROR('tablas turistas por categorías '!K51/'tablas turistas por categorías '!K64-1,"-")</f>
        <v>-0.1635867149298279</v>
      </c>
    </row>
    <row r="52" spans="2:7" ht="15" hidden="1" customHeight="1" outlineLevel="1">
      <c r="B52" s="39" t="s">
        <v>82</v>
      </c>
      <c r="C52" s="124">
        <f>IFERROR('tablas turistas por categorías '!C52/'tablas turistas por categorías '!C65-1,"-")</f>
        <v>0.5</v>
      </c>
      <c r="D52" s="124">
        <f>IFERROR('tablas turistas por categorías '!E52/'tablas turistas por categorías '!E65-1,"-")</f>
        <v>-4.6727048167970353E-2</v>
      </c>
      <c r="E52" s="124">
        <f>IFERROR('tablas turistas por categorías '!G52/'tablas turistas por categorías '!G65-1,"-")</f>
        <v>-7.8267675450038876E-4</v>
      </c>
      <c r="F52" s="124">
        <f>IFERROR('tablas turistas por categorías '!I52/'tablas turistas por categorías '!I65-1,"-")</f>
        <v>-5.2621283255086082E-2</v>
      </c>
      <c r="G52" s="94">
        <f>IFERROR('tablas turistas por categorías '!K52/'tablas turistas por categorías '!K65-1,"-")</f>
        <v>-1.6948003525184552E-3</v>
      </c>
    </row>
    <row r="53" spans="2:7" ht="15" hidden="1" customHeight="1" outlineLevel="1">
      <c r="B53" s="39" t="s">
        <v>83</v>
      </c>
      <c r="C53" s="124">
        <f>IFERROR('tablas turistas por categorías '!C53/'tablas turistas por categorías '!C66-1,"-")</f>
        <v>1.1956521739130435</v>
      </c>
      <c r="D53" s="124">
        <f>IFERROR('tablas turistas por categorías '!E53/'tablas turistas por categorías '!E66-1,"-")</f>
        <v>5.966534566270365E-2</v>
      </c>
      <c r="E53" s="124">
        <f>IFERROR('tablas turistas por categorías '!G53/'tablas turistas por categorías '!G66-1,"-")</f>
        <v>0.12222519390211284</v>
      </c>
      <c r="F53" s="124">
        <f>IFERROR('tablas turistas por categorías '!I53/'tablas turistas por categorías '!I66-1,"-")</f>
        <v>1.8450184501844991E-2</v>
      </c>
      <c r="G53" s="94">
        <f>IFERROR('tablas turistas por categorías '!K53/'tablas turistas por categorías '!K66-1,"-")</f>
        <v>0.11863672467326158</v>
      </c>
    </row>
    <row r="54" spans="2:7" ht="15" hidden="1" customHeight="1" outlineLevel="1">
      <c r="B54" s="39" t="s">
        <v>84</v>
      </c>
      <c r="C54" s="124">
        <f>IFERROR('tablas turistas por categorías '!C54/'tablas turistas por categorías '!C67-1,"-")</f>
        <v>0.73532152842497678</v>
      </c>
      <c r="D54" s="124">
        <f>IFERROR('tablas turistas por categorías '!E54/'tablas turistas por categorías '!E67-1,"-")</f>
        <v>0.13683844011142066</v>
      </c>
      <c r="E54" s="124">
        <f>IFERROR('tablas turistas por categorías '!G54/'tablas turistas por categorías '!G67-1,"-")</f>
        <v>3.8084632516703687E-2</v>
      </c>
      <c r="F54" s="124">
        <f>IFERROR('tablas turistas por categorías '!I54/'tablas turistas por categorías '!I67-1,"-")</f>
        <v>-2.7605357726233293E-2</v>
      </c>
      <c r="G54" s="94">
        <f>IFERROR('tablas turistas por categorías '!K54/'tablas turistas por categorías '!K67-1,"-")</f>
        <v>9.0481381605370448E-2</v>
      </c>
    </row>
    <row r="55" spans="2:7" ht="15" hidden="1" customHeight="1" outlineLevel="1">
      <c r="B55" s="39" t="s">
        <v>85</v>
      </c>
      <c r="C55" s="124">
        <f>IFERROR('tablas turistas por categorías '!C55/'tablas turistas por categorías '!C68-1,"-")</f>
        <v>0.6721789883268483</v>
      </c>
      <c r="D55" s="124">
        <f>IFERROR('tablas turistas por categorías '!E55/'tablas turistas por categorías '!E68-1,"-")</f>
        <v>-6.4772727272727315E-2</v>
      </c>
      <c r="E55" s="124">
        <f>IFERROR('tablas turistas por categorías '!G55/'tablas turistas por categorías '!G68-1,"-")</f>
        <v>-3.9302446642373812E-2</v>
      </c>
      <c r="F55" s="124">
        <f>IFERROR('tablas turistas por categorías '!I55/'tablas turistas por categorías '!I68-1,"-")</f>
        <v>-0.12053410321183688</v>
      </c>
      <c r="G55" s="94">
        <f>IFERROR('tablas turistas por categorías '!K55/'tablas turistas por categorías '!K68-1,"-")</f>
        <v>-2.9951567677797608E-2</v>
      </c>
    </row>
    <row r="56" spans="2:7" ht="15" hidden="1" customHeight="1" outlineLevel="1">
      <c r="B56" s="39" t="s">
        <v>86</v>
      </c>
      <c r="C56" s="124">
        <f>IFERROR('tablas turistas por categorías '!C56/'tablas turistas por categorías '!C69-1,"-")</f>
        <v>0.55511420059582917</v>
      </c>
      <c r="D56" s="124">
        <f>IFERROR('tablas turistas por categorías '!E56/'tablas turistas por categorías '!E69-1,"-")</f>
        <v>-3.7507946598855701E-2</v>
      </c>
      <c r="E56" s="124">
        <f>IFERROR('tablas turistas por categorías '!G56/'tablas turistas por categorías '!G69-1,"-")</f>
        <v>-5.5725828921705189E-2</v>
      </c>
      <c r="F56" s="124">
        <f>IFERROR('tablas turistas por categorías '!I56/'tablas turistas por categorías '!I69-1,"-")</f>
        <v>1.1916784487982168E-2</v>
      </c>
      <c r="G56" s="94">
        <f>IFERROR('tablas turistas por categorías '!K56/'tablas turistas por categorías '!K69-1,"-")</f>
        <v>1.6893312771624869E-2</v>
      </c>
    </row>
    <row r="57" spans="2:7" collapsed="1">
      <c r="B57" s="127">
        <v>2007</v>
      </c>
      <c r="C57" s="103">
        <f>IFERROR('tablas turistas por categorías '!C57/'tablas turistas por categorías '!C70-1,"-")</f>
        <v>0.21407235313640882</v>
      </c>
      <c r="D57" s="103">
        <f>IFERROR('tablas turistas por categorías '!E57/'tablas turistas por categorías '!E70-1,"-")</f>
        <v>-4.2831308099876564E-3</v>
      </c>
      <c r="E57" s="103">
        <f>IFERROR('tablas turistas por categorías '!G57/'tablas turistas por categorías '!G70-1,"-")</f>
        <v>0.15377665771141924</v>
      </c>
      <c r="F57" s="103">
        <f>IFERROR('tablas turistas por categorías '!I57/'tablas turistas por categorías '!I70-1,"-")</f>
        <v>-0.13625836541072367</v>
      </c>
      <c r="G57" s="103">
        <f>IFERROR('tablas turistas por categorías '!K57/'tablas turistas por categorías '!K70-1,"-")</f>
        <v>4.8803707330951074E-3</v>
      </c>
    </row>
    <row r="58" spans="2:7" ht="15" customHeight="1">
      <c r="B58" s="436" t="s">
        <v>68</v>
      </c>
      <c r="C58" s="436"/>
      <c r="D58" s="436"/>
      <c r="E58" s="436"/>
      <c r="F58" s="436"/>
      <c r="G58" s="436"/>
    </row>
  </sheetData>
  <mergeCells count="2">
    <mergeCell ref="B5:G5"/>
    <mergeCell ref="B58:G5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/>
  </sheetPr>
  <dimension ref="B1:K23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1" customWidth="1"/>
    <col min="2" max="2" width="36.7109375" style="11" customWidth="1"/>
    <col min="3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15" t="s">
        <v>60</v>
      </c>
      <c r="C5" s="415"/>
      <c r="D5" s="415"/>
      <c r="E5" s="415"/>
      <c r="F5" s="415"/>
      <c r="G5" s="415"/>
    </row>
    <row r="6" spans="2:7" ht="30" customHeight="1">
      <c r="B6" s="22" t="s">
        <v>61</v>
      </c>
      <c r="C6" s="23" t="str">
        <f>actualizaciones!A3</f>
        <v>acum. nov. 2009</v>
      </c>
      <c r="D6" s="24" t="s">
        <v>62</v>
      </c>
      <c r="E6" s="23" t="str">
        <f>actualizaciones!A2</f>
        <v xml:space="preserve">acum. nov. 2010 </v>
      </c>
      <c r="F6" s="24" t="s">
        <v>62</v>
      </c>
      <c r="G6" s="25" t="s">
        <v>63</v>
      </c>
    </row>
    <row r="7" spans="2:7" ht="15" customHeight="1">
      <c r="B7" s="26" t="s">
        <v>64</v>
      </c>
      <c r="C7" s="27">
        <v>141287</v>
      </c>
      <c r="D7" s="28">
        <f>C7/C7</f>
        <v>1</v>
      </c>
      <c r="E7" s="27">
        <v>142019</v>
      </c>
      <c r="F7" s="28">
        <f>E7/E7</f>
        <v>1</v>
      </c>
      <c r="G7" s="28">
        <f>(E7-C7)/C7</f>
        <v>5.1809437527868809E-3</v>
      </c>
    </row>
    <row r="8" spans="2:7" ht="15" customHeight="1">
      <c r="B8" s="29" t="s">
        <v>65</v>
      </c>
      <c r="C8" s="30">
        <v>141287</v>
      </c>
      <c r="D8" s="31">
        <f>C8/C7</f>
        <v>1</v>
      </c>
      <c r="E8" s="30">
        <v>142019</v>
      </c>
      <c r="F8" s="31">
        <f>E8/E7</f>
        <v>1</v>
      </c>
      <c r="G8" s="32">
        <f>(E8-C8)/C8</f>
        <v>5.1809437527868809E-3</v>
      </c>
    </row>
    <row r="9" spans="2:7" ht="15" customHeight="1">
      <c r="B9" s="29" t="s">
        <v>66</v>
      </c>
      <c r="C9" s="30" t="s">
        <v>67</v>
      </c>
      <c r="D9" s="31" t="s">
        <v>67</v>
      </c>
      <c r="E9" s="30" t="s">
        <v>67</v>
      </c>
      <c r="F9" s="31" t="s">
        <v>67</v>
      </c>
      <c r="G9" s="32" t="s">
        <v>67</v>
      </c>
    </row>
    <row r="10" spans="2:7" ht="15" customHeight="1">
      <c r="B10" s="416" t="s">
        <v>68</v>
      </c>
      <c r="C10" s="416"/>
      <c r="D10" s="416"/>
      <c r="E10" s="416"/>
      <c r="F10" s="416"/>
      <c r="G10" s="416"/>
    </row>
    <row r="12" spans="2:7">
      <c r="B12" s="33"/>
      <c r="C12" s="33"/>
      <c r="D12" s="33"/>
      <c r="E12" s="33"/>
      <c r="F12" s="33"/>
    </row>
    <row r="23" spans="2:11">
      <c r="B23" s="34"/>
      <c r="C23" s="34"/>
      <c r="D23" s="34"/>
      <c r="E23" s="34"/>
      <c r="F23" s="34"/>
      <c r="G23" s="34"/>
      <c r="H23" s="34"/>
      <c r="I23" s="34"/>
      <c r="J23" s="34"/>
      <c r="K23" s="34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I41"/>
  <sheetViews>
    <sheetView showGridLines="0" showRowColHeaders="0" zoomScaleNormal="100" workbookViewId="0">
      <selection activeCell="D2" sqref="D2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27" t="s">
        <v>151</v>
      </c>
      <c r="C5" s="427"/>
      <c r="D5" s="427"/>
      <c r="E5" s="427"/>
      <c r="F5" s="427"/>
      <c r="G5" s="427"/>
    </row>
    <row r="6" spans="2:7" ht="18" customHeight="1">
      <c r="B6" s="437">
        <v>2009</v>
      </c>
      <c r="C6" s="437"/>
      <c r="D6" s="437"/>
      <c r="E6" s="437"/>
      <c r="F6" s="437"/>
      <c r="G6" s="437"/>
    </row>
    <row r="7" spans="2:7" ht="15" customHeight="1">
      <c r="B7" s="129" t="s">
        <v>152</v>
      </c>
      <c r="C7" s="109" t="s">
        <v>144</v>
      </c>
      <c r="D7" s="109" t="s">
        <v>145</v>
      </c>
      <c r="E7" s="109" t="s">
        <v>146</v>
      </c>
      <c r="F7" s="109" t="s">
        <v>147</v>
      </c>
      <c r="G7" s="128" t="s">
        <v>72</v>
      </c>
    </row>
    <row r="8" spans="2:7">
      <c r="B8" s="130" t="s">
        <v>96</v>
      </c>
      <c r="C8" s="95">
        <v>4036</v>
      </c>
      <c r="D8" s="95">
        <v>4036</v>
      </c>
      <c r="E8" s="95">
        <v>3568</v>
      </c>
      <c r="F8" s="95">
        <v>4930</v>
      </c>
      <c r="G8" s="104">
        <v>13570</v>
      </c>
    </row>
    <row r="9" spans="2:7">
      <c r="B9" s="130" t="s">
        <v>97</v>
      </c>
      <c r="C9" s="95">
        <v>4660</v>
      </c>
      <c r="D9" s="95">
        <v>4660</v>
      </c>
      <c r="E9" s="95">
        <v>3932</v>
      </c>
      <c r="F9" s="95">
        <v>5257</v>
      </c>
      <c r="G9" s="104">
        <v>15172</v>
      </c>
    </row>
    <row r="10" spans="2:7">
      <c r="B10" s="130" t="s">
        <v>98</v>
      </c>
      <c r="C10" s="95">
        <v>5187</v>
      </c>
      <c r="D10" s="95">
        <v>5187</v>
      </c>
      <c r="E10" s="95">
        <v>4395</v>
      </c>
      <c r="F10" s="95">
        <v>5000</v>
      </c>
      <c r="G10" s="104">
        <v>15653</v>
      </c>
    </row>
    <row r="11" spans="2:7">
      <c r="B11" s="130" t="s">
        <v>99</v>
      </c>
      <c r="C11" s="95">
        <v>4364</v>
      </c>
      <c r="D11" s="95">
        <v>4364</v>
      </c>
      <c r="E11" s="95">
        <v>3635</v>
      </c>
      <c r="F11" s="95">
        <v>4026</v>
      </c>
      <c r="G11" s="104">
        <v>13079</v>
      </c>
    </row>
    <row r="12" spans="2:7">
      <c r="B12" s="130" t="s">
        <v>100</v>
      </c>
      <c r="C12" s="95">
        <v>4234</v>
      </c>
      <c r="D12" s="95">
        <v>4234</v>
      </c>
      <c r="E12" s="95">
        <v>3951</v>
      </c>
      <c r="F12" s="95">
        <v>4412</v>
      </c>
      <c r="G12" s="104">
        <v>13474</v>
      </c>
    </row>
    <row r="13" spans="2:7">
      <c r="B13" s="130" t="s">
        <v>101</v>
      </c>
      <c r="C13" s="95">
        <v>3850</v>
      </c>
      <c r="D13" s="95">
        <v>3850</v>
      </c>
      <c r="E13" s="95">
        <v>3462</v>
      </c>
      <c r="F13" s="95">
        <v>4633</v>
      </c>
      <c r="G13" s="104">
        <v>12750</v>
      </c>
    </row>
    <row r="14" spans="2:7">
      <c r="B14" s="130" t="s">
        <v>102</v>
      </c>
      <c r="C14" s="95">
        <v>3742</v>
      </c>
      <c r="D14" s="95">
        <v>3742</v>
      </c>
      <c r="E14" s="95">
        <v>3552</v>
      </c>
      <c r="F14" s="95">
        <v>3857</v>
      </c>
      <c r="G14" s="104">
        <v>11890</v>
      </c>
    </row>
    <row r="15" spans="2:7">
      <c r="B15" s="130" t="s">
        <v>103</v>
      </c>
      <c r="C15" s="95">
        <v>2435</v>
      </c>
      <c r="D15" s="95">
        <v>2435</v>
      </c>
      <c r="E15" s="95">
        <v>2311</v>
      </c>
      <c r="F15" s="95">
        <v>2454</v>
      </c>
      <c r="G15" s="104">
        <v>7777</v>
      </c>
    </row>
    <row r="16" spans="2:7" ht="15.75" customHeight="1">
      <c r="B16" s="130" t="s">
        <v>104</v>
      </c>
      <c r="C16" s="95">
        <v>3205</v>
      </c>
      <c r="D16" s="95">
        <v>3205</v>
      </c>
      <c r="E16" s="95">
        <v>3451</v>
      </c>
      <c r="F16" s="95">
        <v>3811</v>
      </c>
      <c r="G16" s="104">
        <v>11123</v>
      </c>
    </row>
    <row r="17" spans="2:9">
      <c r="B17" s="130" t="s">
        <v>105</v>
      </c>
      <c r="C17" s="95">
        <v>3901</v>
      </c>
      <c r="D17" s="95">
        <v>3901</v>
      </c>
      <c r="E17" s="95">
        <v>4004</v>
      </c>
      <c r="F17" s="95">
        <v>4270</v>
      </c>
      <c r="G17" s="104">
        <v>12809</v>
      </c>
    </row>
    <row r="18" spans="2:9">
      <c r="B18" s="130" t="s">
        <v>106</v>
      </c>
      <c r="C18" s="95">
        <v>4482</v>
      </c>
      <c r="D18" s="95">
        <v>4482</v>
      </c>
      <c r="E18" s="95">
        <v>4321</v>
      </c>
      <c r="F18" s="95">
        <v>4419</v>
      </c>
      <c r="G18" s="104">
        <v>13990</v>
      </c>
    </row>
    <row r="19" spans="2:9">
      <c r="B19" s="130" t="s">
        <v>107</v>
      </c>
      <c r="C19" s="95">
        <v>4767</v>
      </c>
      <c r="D19" s="95">
        <v>4767</v>
      </c>
      <c r="E19" s="95">
        <v>3865</v>
      </c>
      <c r="F19" s="95">
        <v>3662</v>
      </c>
      <c r="G19" s="104">
        <v>13086</v>
      </c>
    </row>
    <row r="20" spans="2:9" ht="15.75" thickBot="1">
      <c r="B20" s="131" t="s">
        <v>136</v>
      </c>
      <c r="C20" s="119">
        <v>48863</v>
      </c>
      <c r="D20" s="119">
        <v>48863</v>
      </c>
      <c r="E20" s="119">
        <v>44447</v>
      </c>
      <c r="F20" s="119">
        <v>50731</v>
      </c>
      <c r="G20" s="119">
        <v>154373</v>
      </c>
    </row>
    <row r="21" spans="2:9" ht="16.5" customHeight="1" thickBot="1">
      <c r="B21" s="431" t="s">
        <v>68</v>
      </c>
      <c r="C21" s="431"/>
      <c r="D21" s="431"/>
      <c r="E21" s="431"/>
      <c r="F21" s="431"/>
      <c r="G21" s="431"/>
      <c r="I21" s="58" t="s">
        <v>87</v>
      </c>
    </row>
    <row r="25" spans="2:9" ht="18" customHeight="1">
      <c r="B25" s="427" t="s">
        <v>151</v>
      </c>
      <c r="C25" s="427"/>
      <c r="D25" s="427"/>
      <c r="E25" s="427"/>
      <c r="F25" s="427"/>
      <c r="G25" s="427"/>
    </row>
    <row r="26" spans="2:9" ht="18.75" customHeight="1">
      <c r="B26" s="437">
        <v>2010</v>
      </c>
      <c r="C26" s="437"/>
      <c r="D26" s="437"/>
      <c r="E26" s="437"/>
      <c r="F26" s="437"/>
      <c r="G26" s="437"/>
    </row>
    <row r="27" spans="2:9">
      <c r="B27" s="129" t="s">
        <v>152</v>
      </c>
      <c r="C27" s="109" t="s">
        <v>144</v>
      </c>
      <c r="D27" s="109" t="s">
        <v>145</v>
      </c>
      <c r="E27" s="109" t="s">
        <v>146</v>
      </c>
      <c r="F27" s="109" t="s">
        <v>147</v>
      </c>
      <c r="G27" s="128" t="s">
        <v>72</v>
      </c>
    </row>
    <row r="28" spans="2:9">
      <c r="B28" s="130" t="s">
        <v>96</v>
      </c>
      <c r="C28" s="95">
        <v>4067</v>
      </c>
      <c r="D28" s="95">
        <v>4067</v>
      </c>
      <c r="E28" s="95">
        <v>4031</v>
      </c>
      <c r="F28" s="95">
        <v>4404</v>
      </c>
      <c r="G28" s="104">
        <v>13188</v>
      </c>
    </row>
    <row r="29" spans="2:9">
      <c r="B29" s="130" t="s">
        <v>97</v>
      </c>
      <c r="C29" s="95">
        <v>5330</v>
      </c>
      <c r="D29" s="95">
        <v>5330</v>
      </c>
      <c r="E29" s="95">
        <v>4638</v>
      </c>
      <c r="F29" s="95">
        <v>5539</v>
      </c>
      <c r="G29" s="104">
        <v>16759</v>
      </c>
    </row>
    <row r="30" spans="2:9">
      <c r="B30" s="130" t="s">
        <v>98</v>
      </c>
      <c r="C30" s="95">
        <v>4541</v>
      </c>
      <c r="D30" s="95">
        <v>4541</v>
      </c>
      <c r="E30" s="95">
        <v>4088</v>
      </c>
      <c r="F30" s="95">
        <v>5114</v>
      </c>
      <c r="G30" s="104">
        <v>14574</v>
      </c>
    </row>
    <row r="31" spans="2:9">
      <c r="B31" s="130" t="s">
        <v>99</v>
      </c>
      <c r="C31" s="95">
        <v>3980</v>
      </c>
      <c r="D31" s="95">
        <v>3980</v>
      </c>
      <c r="E31" s="95">
        <v>3782</v>
      </c>
      <c r="F31" s="95">
        <v>4236</v>
      </c>
      <c r="G31" s="104">
        <v>12595</v>
      </c>
    </row>
    <row r="32" spans="2:9">
      <c r="B32" s="130" t="s">
        <v>100</v>
      </c>
      <c r="C32" s="95">
        <v>4094</v>
      </c>
      <c r="D32" s="95">
        <v>4094</v>
      </c>
      <c r="E32" s="95">
        <v>3845</v>
      </c>
      <c r="F32" s="95">
        <v>3910</v>
      </c>
      <c r="G32" s="104">
        <v>12407</v>
      </c>
    </row>
    <row r="33" spans="2:7">
      <c r="B33" s="130" t="s">
        <v>101</v>
      </c>
      <c r="C33" s="95">
        <v>4291</v>
      </c>
      <c r="D33" s="95">
        <v>4291</v>
      </c>
      <c r="E33" s="95">
        <v>4146</v>
      </c>
      <c r="F33" s="95">
        <v>3728</v>
      </c>
      <c r="G33" s="104">
        <v>12682</v>
      </c>
    </row>
    <row r="34" spans="2:7">
      <c r="B34" s="130" t="s">
        <v>102</v>
      </c>
      <c r="C34" s="95">
        <v>3520</v>
      </c>
      <c r="D34" s="95">
        <v>3520</v>
      </c>
      <c r="E34" s="95">
        <v>3110</v>
      </c>
      <c r="F34" s="95">
        <v>3474</v>
      </c>
      <c r="G34" s="104">
        <v>10611</v>
      </c>
    </row>
    <row r="35" spans="2:7">
      <c r="B35" s="130" t="s">
        <v>103</v>
      </c>
      <c r="C35" s="95">
        <v>2943</v>
      </c>
      <c r="D35" s="95">
        <v>2943</v>
      </c>
      <c r="E35" s="95">
        <v>2715</v>
      </c>
      <c r="F35" s="95">
        <v>3726</v>
      </c>
      <c r="G35" s="104">
        <v>9789</v>
      </c>
    </row>
    <row r="36" spans="2:7">
      <c r="B36" s="130" t="s">
        <v>104</v>
      </c>
      <c r="C36" s="95">
        <v>3628</v>
      </c>
      <c r="D36" s="95">
        <v>3628</v>
      </c>
      <c r="E36" s="95">
        <v>3092</v>
      </c>
      <c r="F36" s="95">
        <v>3300</v>
      </c>
      <c r="G36" s="104">
        <v>10456</v>
      </c>
    </row>
    <row r="37" spans="2:7">
      <c r="B37" s="130" t="s">
        <v>105</v>
      </c>
      <c r="C37" s="95">
        <v>4841</v>
      </c>
      <c r="D37" s="95">
        <v>4841</v>
      </c>
      <c r="E37" s="95">
        <v>4179</v>
      </c>
      <c r="F37" s="95">
        <v>4295</v>
      </c>
      <c r="G37" s="104">
        <v>13885</v>
      </c>
    </row>
    <row r="38" spans="2:7">
      <c r="B38" s="130" t="s">
        <v>106</v>
      </c>
      <c r="C38" s="95">
        <v>5253</v>
      </c>
      <c r="D38" s="95">
        <v>5253</v>
      </c>
      <c r="E38" s="95">
        <v>4485</v>
      </c>
      <c r="F38" s="95">
        <v>4682</v>
      </c>
      <c r="G38" s="104">
        <v>15073</v>
      </c>
    </row>
    <row r="39" spans="2:7">
      <c r="B39" s="130" t="s">
        <v>107</v>
      </c>
      <c r="C39" s="95"/>
      <c r="D39" s="95"/>
      <c r="E39" s="95"/>
      <c r="F39" s="95"/>
      <c r="G39" s="104"/>
    </row>
    <row r="40" spans="2:7">
      <c r="B40" s="131" t="s">
        <v>136</v>
      </c>
      <c r="C40" s="119">
        <v>7012</v>
      </c>
      <c r="D40" s="119">
        <v>46488</v>
      </c>
      <c r="E40" s="119">
        <v>42111</v>
      </c>
      <c r="F40" s="119">
        <v>46408</v>
      </c>
      <c r="G40" s="119">
        <v>142019</v>
      </c>
    </row>
    <row r="41" spans="2:7" ht="15" customHeight="1">
      <c r="B41" s="431" t="s">
        <v>68</v>
      </c>
      <c r="C41" s="431"/>
      <c r="D41" s="431"/>
      <c r="E41" s="431"/>
      <c r="F41" s="431"/>
      <c r="G41" s="431"/>
    </row>
  </sheetData>
  <mergeCells count="6">
    <mergeCell ref="B41:G41"/>
    <mergeCell ref="B5:G5"/>
    <mergeCell ref="B6:G6"/>
    <mergeCell ref="B21:G21"/>
    <mergeCell ref="B25:G25"/>
    <mergeCell ref="B26:G26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>
      <selection activeCell="B16" sqref="B16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440" t="s">
        <v>153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</row>
    <row r="6" spans="2:14"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</row>
    <row r="7" spans="2:14" ht="36" customHeight="1">
      <c r="B7" s="439" t="s">
        <v>154</v>
      </c>
      <c r="C7" s="439"/>
      <c r="D7" s="439"/>
      <c r="E7" s="439"/>
      <c r="F7" s="439"/>
      <c r="G7" s="439"/>
      <c r="H7" s="132"/>
      <c r="I7" s="132"/>
      <c r="J7" s="132"/>
      <c r="K7" s="132"/>
      <c r="L7" s="132"/>
      <c r="M7" s="132"/>
      <c r="N7" s="132"/>
    </row>
    <row r="8" spans="2:14">
      <c r="B8" s="133"/>
      <c r="C8" s="134">
        <v>2008</v>
      </c>
      <c r="D8" s="134">
        <v>2009</v>
      </c>
      <c r="E8" s="134">
        <v>2010</v>
      </c>
      <c r="F8" s="135" t="s">
        <v>155</v>
      </c>
      <c r="G8" s="135" t="s">
        <v>156</v>
      </c>
      <c r="H8" s="132"/>
      <c r="I8" s="132"/>
      <c r="J8" s="132"/>
      <c r="K8" s="132"/>
      <c r="L8" s="132"/>
      <c r="M8" s="132"/>
      <c r="N8" s="132"/>
    </row>
    <row r="9" spans="2:14">
      <c r="B9" s="136" t="s">
        <v>86</v>
      </c>
      <c r="C9" s="137">
        <v>16982</v>
      </c>
      <c r="D9" s="137">
        <v>13570</v>
      </c>
      <c r="E9" s="137">
        <v>13188</v>
      </c>
      <c r="F9" s="138">
        <v>-0.20091861971499236</v>
      </c>
      <c r="G9" s="138">
        <v>-2.8150331613854052E-2</v>
      </c>
      <c r="H9" s="132"/>
      <c r="I9" s="132"/>
      <c r="J9" s="132"/>
      <c r="K9" s="132"/>
      <c r="L9" s="132"/>
      <c r="M9" s="132"/>
      <c r="N9" s="132"/>
    </row>
    <row r="10" spans="2:14">
      <c r="B10" s="136" t="s">
        <v>85</v>
      </c>
      <c r="C10" s="137">
        <v>19355</v>
      </c>
      <c r="D10" s="137">
        <v>15172</v>
      </c>
      <c r="E10" s="137">
        <v>16759</v>
      </c>
      <c r="F10" s="138">
        <v>-0.21611986566778607</v>
      </c>
      <c r="G10" s="138">
        <v>0.10460058001581851</v>
      </c>
      <c r="H10" s="132"/>
      <c r="I10" s="132"/>
      <c r="J10" s="132"/>
      <c r="K10" s="132"/>
      <c r="L10" s="132"/>
      <c r="M10" s="132"/>
      <c r="N10" s="132"/>
    </row>
    <row r="11" spans="2:14">
      <c r="B11" s="136" t="s">
        <v>84</v>
      </c>
      <c r="C11" s="137">
        <v>16551</v>
      </c>
      <c r="D11" s="137">
        <v>15653</v>
      </c>
      <c r="E11" s="137">
        <v>14574</v>
      </c>
      <c r="F11" s="138">
        <v>-5.4256540390308694E-2</v>
      </c>
      <c r="G11" s="138">
        <v>-6.8932473008369022E-2</v>
      </c>
      <c r="H11" s="132"/>
      <c r="I11" s="132"/>
      <c r="J11" s="132"/>
      <c r="K11" s="132"/>
      <c r="L11" s="132"/>
      <c r="M11" s="132"/>
      <c r="N11" s="132"/>
    </row>
    <row r="12" spans="2:14">
      <c r="B12" s="136" t="s">
        <v>83</v>
      </c>
      <c r="C12" s="137">
        <v>17593</v>
      </c>
      <c r="D12" s="137">
        <v>13079</v>
      </c>
      <c r="E12" s="137">
        <v>12595</v>
      </c>
      <c r="F12" s="138">
        <v>-0.25657932132097994</v>
      </c>
      <c r="G12" s="138">
        <v>-3.7005887300252338E-2</v>
      </c>
      <c r="H12" s="132"/>
      <c r="I12" s="132"/>
      <c r="J12" s="132"/>
      <c r="K12" s="132"/>
      <c r="L12" s="132"/>
      <c r="M12" s="132"/>
      <c r="N12" s="132"/>
    </row>
    <row r="13" spans="2:14">
      <c r="B13" s="136" t="s">
        <v>82</v>
      </c>
      <c r="C13" s="137">
        <v>17437</v>
      </c>
      <c r="D13" s="137">
        <v>13474</v>
      </c>
      <c r="E13" s="137">
        <v>12407</v>
      </c>
      <c r="F13" s="138">
        <v>-0.22727533405975797</v>
      </c>
      <c r="G13" s="138">
        <v>-7.918955024491614E-2</v>
      </c>
      <c r="H13" s="132"/>
      <c r="I13" s="132"/>
      <c r="J13" s="132"/>
      <c r="K13" s="132"/>
      <c r="L13" s="132"/>
      <c r="M13" s="132"/>
      <c r="N13" s="132"/>
    </row>
    <row r="14" spans="2:14">
      <c r="B14" s="136" t="s">
        <v>81</v>
      </c>
      <c r="C14" s="137">
        <v>15440</v>
      </c>
      <c r="D14" s="137">
        <v>12750</v>
      </c>
      <c r="E14" s="137">
        <v>12682</v>
      </c>
      <c r="F14" s="138">
        <v>-0.17422279792746109</v>
      </c>
      <c r="G14" s="138">
        <v>-5.3333333333333011E-3</v>
      </c>
      <c r="H14" s="132"/>
      <c r="I14" s="132"/>
      <c r="J14" s="132"/>
      <c r="K14" s="132"/>
      <c r="L14" s="132"/>
      <c r="M14" s="132"/>
      <c r="N14" s="132"/>
    </row>
    <row r="15" spans="2:14">
      <c r="B15" s="136" t="s">
        <v>80</v>
      </c>
      <c r="C15" s="137">
        <v>16337</v>
      </c>
      <c r="D15" s="137">
        <v>11890</v>
      </c>
      <c r="E15" s="137">
        <v>10611</v>
      </c>
      <c r="F15" s="138">
        <v>-0.27220419905735449</v>
      </c>
      <c r="G15" s="138">
        <v>-0.10756938603868793</v>
      </c>
      <c r="H15" s="132"/>
      <c r="I15" s="132"/>
      <c r="J15" s="132"/>
      <c r="K15" s="132"/>
      <c r="L15" s="132"/>
      <c r="M15" s="132"/>
      <c r="N15" s="132"/>
    </row>
    <row r="16" spans="2:14">
      <c r="B16" s="136" t="s">
        <v>79</v>
      </c>
      <c r="C16" s="137">
        <v>12308</v>
      </c>
      <c r="D16" s="137">
        <v>7777</v>
      </c>
      <c r="E16" s="137">
        <v>9789</v>
      </c>
      <c r="F16" s="138">
        <v>-0.36813454663633405</v>
      </c>
      <c r="G16" s="138">
        <v>0.25871158544425876</v>
      </c>
      <c r="H16" s="132"/>
      <c r="I16" s="132"/>
      <c r="J16" s="132"/>
      <c r="K16" s="132"/>
      <c r="L16" s="132"/>
      <c r="M16" s="132"/>
      <c r="N16" s="132"/>
    </row>
    <row r="17" spans="2:14">
      <c r="B17" s="136" t="s">
        <v>78</v>
      </c>
      <c r="C17" s="137">
        <v>15134</v>
      </c>
      <c r="D17" s="137">
        <v>11123</v>
      </c>
      <c r="E17" s="137">
        <v>10456</v>
      </c>
      <c r="F17" s="138">
        <v>-0.2650323774283071</v>
      </c>
      <c r="G17" s="138">
        <v>-5.9965836554886298E-2</v>
      </c>
      <c r="H17" s="132"/>
      <c r="I17" s="132"/>
      <c r="J17" s="132"/>
      <c r="K17" s="132"/>
      <c r="L17" s="132"/>
      <c r="M17" s="132"/>
      <c r="N17" s="132"/>
    </row>
    <row r="18" spans="2:14">
      <c r="B18" s="136" t="s">
        <v>77</v>
      </c>
      <c r="C18" s="137">
        <v>18706</v>
      </c>
      <c r="D18" s="137">
        <v>12809</v>
      </c>
      <c r="E18" s="137">
        <v>13885</v>
      </c>
      <c r="F18" s="138">
        <v>-0.31524644499091203</v>
      </c>
      <c r="G18" s="138">
        <v>8.4003435084706091E-2</v>
      </c>
      <c r="H18" s="132"/>
      <c r="I18" s="132"/>
      <c r="J18" s="132"/>
      <c r="K18" s="132"/>
      <c r="L18" s="132"/>
      <c r="M18" s="132"/>
      <c r="N18" s="132"/>
    </row>
    <row r="19" spans="2:14">
      <c r="B19" s="136" t="s">
        <v>76</v>
      </c>
      <c r="C19" s="137">
        <v>17843</v>
      </c>
      <c r="D19" s="137">
        <v>13990</v>
      </c>
      <c r="E19" s="137">
        <v>15073</v>
      </c>
      <c r="F19" s="138">
        <v>-0.21593902370677576</v>
      </c>
      <c r="G19" s="138">
        <v>7.7412437455325334E-2</v>
      </c>
      <c r="H19" s="132"/>
      <c r="I19" s="132"/>
      <c r="J19" s="132"/>
      <c r="K19" s="132"/>
      <c r="L19" s="132"/>
      <c r="M19" s="132"/>
      <c r="N19" s="132"/>
    </row>
    <row r="20" spans="2:14">
      <c r="B20" s="136" t="s">
        <v>75</v>
      </c>
      <c r="C20" s="137">
        <v>16132</v>
      </c>
      <c r="D20" s="137">
        <v>13086</v>
      </c>
      <c r="E20" s="137"/>
      <c r="F20" s="138">
        <v>-0.18881725762459711</v>
      </c>
      <c r="G20" s="138"/>
      <c r="H20" s="132"/>
      <c r="I20" s="132"/>
      <c r="J20" s="132"/>
      <c r="K20" s="132"/>
      <c r="L20" s="132"/>
      <c r="M20" s="132"/>
      <c r="N20" s="132"/>
    </row>
    <row r="21" spans="2:14">
      <c r="B21" s="139" t="s">
        <v>157</v>
      </c>
      <c r="C21" s="48">
        <v>199818</v>
      </c>
      <c r="D21" s="48">
        <v>154373</v>
      </c>
      <c r="E21" s="48">
        <v>142019</v>
      </c>
      <c r="F21" s="140">
        <v>-0.22743196308640867</v>
      </c>
      <c r="G21" s="140"/>
      <c r="H21" s="132"/>
      <c r="I21" s="132"/>
      <c r="J21" s="132"/>
      <c r="K21" s="132"/>
      <c r="L21" s="132"/>
      <c r="M21" s="132"/>
      <c r="N21" s="132"/>
    </row>
    <row r="22" spans="2:14" ht="15" customHeight="1">
      <c r="B22" s="438" t="s">
        <v>158</v>
      </c>
      <c r="C22" s="438"/>
      <c r="D22" s="438"/>
      <c r="E22" s="438"/>
      <c r="F22" s="438"/>
      <c r="G22" s="438"/>
      <c r="H22" s="132"/>
      <c r="I22" s="132"/>
      <c r="J22" s="132"/>
      <c r="K22" s="132"/>
      <c r="L22" s="132"/>
      <c r="M22" s="132"/>
      <c r="N22" s="132"/>
    </row>
    <row r="23" spans="2:14" ht="7.5" customHeight="1">
      <c r="B23" s="141"/>
      <c r="C23" s="141"/>
      <c r="D23" s="141"/>
      <c r="E23" s="141"/>
      <c r="F23" s="141"/>
      <c r="G23" s="141"/>
      <c r="H23" s="132"/>
      <c r="I23" s="132"/>
      <c r="J23" s="132"/>
      <c r="K23" s="132"/>
      <c r="L23" s="132"/>
      <c r="M23" s="132"/>
      <c r="N23" s="132"/>
    </row>
    <row r="24" spans="2:14" ht="7.5" customHeight="1">
      <c r="B24" s="141"/>
      <c r="C24" s="141"/>
      <c r="D24" s="141"/>
      <c r="E24" s="141"/>
      <c r="F24" s="141"/>
      <c r="G24" s="141"/>
      <c r="H24" s="132"/>
      <c r="I24" s="132"/>
      <c r="J24" s="132"/>
      <c r="K24" s="132"/>
      <c r="L24" s="132"/>
      <c r="M24" s="132"/>
      <c r="N24" s="132"/>
    </row>
    <row r="25" spans="2:14" ht="36" customHeight="1">
      <c r="B25" s="439" t="s">
        <v>159</v>
      </c>
      <c r="C25" s="439"/>
      <c r="D25" s="439"/>
      <c r="E25" s="439"/>
      <c r="F25" s="439"/>
      <c r="G25" s="439"/>
      <c r="H25" s="132"/>
      <c r="I25" s="132"/>
      <c r="J25" s="132"/>
      <c r="K25" s="132"/>
      <c r="L25" s="132"/>
      <c r="M25" s="132"/>
      <c r="N25" s="132"/>
    </row>
    <row r="26" spans="2:14">
      <c r="B26" s="133"/>
      <c r="C26" s="133">
        <v>2008</v>
      </c>
      <c r="D26" s="133">
        <v>2009</v>
      </c>
      <c r="E26" s="133">
        <v>2010</v>
      </c>
      <c r="F26" s="142" t="s">
        <v>155</v>
      </c>
      <c r="G26" s="142" t="s">
        <v>156</v>
      </c>
      <c r="H26" s="132"/>
      <c r="I26" s="132"/>
      <c r="J26" s="132"/>
      <c r="K26" s="132"/>
      <c r="L26" s="132"/>
      <c r="M26" s="132"/>
      <c r="N26" s="132"/>
    </row>
    <row r="27" spans="2:14">
      <c r="B27" s="136" t="s">
        <v>86</v>
      </c>
      <c r="C27" s="137">
        <v>348</v>
      </c>
      <c r="D27" s="137">
        <v>355</v>
      </c>
      <c r="E27" s="137">
        <v>517</v>
      </c>
      <c r="F27" s="138">
        <v>2.0114942528735691E-2</v>
      </c>
      <c r="G27" s="138">
        <v>0.45633802816901414</v>
      </c>
      <c r="H27" s="132"/>
      <c r="I27" s="132"/>
      <c r="J27" s="132"/>
      <c r="K27" s="132"/>
      <c r="L27" s="132"/>
      <c r="M27" s="132"/>
      <c r="N27" s="132"/>
    </row>
    <row r="28" spans="2:14">
      <c r="B28" s="136" t="s">
        <v>85</v>
      </c>
      <c r="C28" s="137">
        <v>402</v>
      </c>
      <c r="D28" s="137">
        <v>322</v>
      </c>
      <c r="E28" s="137">
        <v>348</v>
      </c>
      <c r="F28" s="138">
        <v>-0.19900497512437809</v>
      </c>
      <c r="G28" s="138">
        <v>8.0745341614906874E-2</v>
      </c>
      <c r="H28" s="132"/>
      <c r="I28" s="132"/>
      <c r="J28" s="132"/>
      <c r="K28" s="132"/>
      <c r="L28" s="132"/>
      <c r="M28" s="132"/>
      <c r="N28" s="132"/>
    </row>
    <row r="29" spans="2:14">
      <c r="B29" s="136" t="s">
        <v>84</v>
      </c>
      <c r="C29" s="137">
        <v>349</v>
      </c>
      <c r="D29" s="137">
        <v>271</v>
      </c>
      <c r="E29" s="137">
        <v>248</v>
      </c>
      <c r="F29" s="138">
        <v>-0.22349570200573066</v>
      </c>
      <c r="G29" s="138">
        <v>-8.4870848708487046E-2</v>
      </c>
      <c r="H29" s="132"/>
      <c r="I29" s="132"/>
      <c r="J29" s="132"/>
      <c r="K29" s="132"/>
      <c r="L29" s="132"/>
      <c r="M29" s="132"/>
      <c r="N29" s="132"/>
    </row>
    <row r="30" spans="2:14">
      <c r="B30" s="136" t="s">
        <v>83</v>
      </c>
      <c r="C30" s="137">
        <v>256</v>
      </c>
      <c r="D30" s="137">
        <v>182</v>
      </c>
      <c r="E30" s="137">
        <v>172</v>
      </c>
      <c r="F30" s="138">
        <v>-0.2890625</v>
      </c>
      <c r="G30" s="138">
        <v>-5.4945054945054972E-2</v>
      </c>
      <c r="H30" s="132"/>
      <c r="I30" s="132"/>
      <c r="J30" s="132"/>
      <c r="K30" s="132"/>
      <c r="L30" s="132"/>
      <c r="M30" s="132"/>
      <c r="N30" s="132"/>
    </row>
    <row r="31" spans="2:14">
      <c r="B31" s="136" t="s">
        <v>82</v>
      </c>
      <c r="C31" s="137">
        <v>192</v>
      </c>
      <c r="D31" s="137">
        <v>200</v>
      </c>
      <c r="E31" s="137">
        <v>144</v>
      </c>
      <c r="F31" s="138">
        <v>4.1666666666666741E-2</v>
      </c>
      <c r="G31" s="138">
        <v>-0.28000000000000003</v>
      </c>
      <c r="H31" s="132"/>
      <c r="I31" s="132"/>
      <c r="J31" s="132"/>
      <c r="K31" s="132"/>
      <c r="L31" s="132"/>
      <c r="M31" s="132"/>
      <c r="N31" s="132"/>
    </row>
    <row r="32" spans="2:14">
      <c r="B32" s="136" t="s">
        <v>81</v>
      </c>
      <c r="C32" s="137">
        <v>122</v>
      </c>
      <c r="D32" s="137">
        <v>141</v>
      </c>
      <c r="E32" s="137">
        <v>181</v>
      </c>
      <c r="F32" s="138">
        <v>0.15573770491803285</v>
      </c>
      <c r="G32" s="138">
        <v>0.28368794326241131</v>
      </c>
      <c r="H32" s="132"/>
      <c r="I32" s="132"/>
      <c r="J32" s="132"/>
      <c r="K32" s="132"/>
      <c r="L32" s="132"/>
      <c r="M32" s="132"/>
      <c r="N32" s="132"/>
    </row>
    <row r="33" spans="2:14">
      <c r="B33" s="136" t="s">
        <v>80</v>
      </c>
      <c r="C33" s="137">
        <v>180</v>
      </c>
      <c r="D33" s="137">
        <v>156</v>
      </c>
      <c r="E33" s="137">
        <v>125</v>
      </c>
      <c r="F33" s="138">
        <v>-0.1333333333333333</v>
      </c>
      <c r="G33" s="138">
        <v>-0.19871794871794868</v>
      </c>
      <c r="H33" s="132"/>
      <c r="I33" s="132"/>
      <c r="J33" s="132"/>
      <c r="K33" s="132"/>
      <c r="L33" s="132"/>
      <c r="M33" s="132"/>
      <c r="N33" s="132"/>
    </row>
    <row r="34" spans="2:14">
      <c r="B34" s="136" t="s">
        <v>79</v>
      </c>
      <c r="C34" s="137">
        <v>144</v>
      </c>
      <c r="D34" s="137">
        <v>103</v>
      </c>
      <c r="E34" s="137">
        <v>135</v>
      </c>
      <c r="F34" s="138">
        <v>-0.28472222222222221</v>
      </c>
      <c r="G34" s="138"/>
      <c r="H34" s="132"/>
      <c r="I34" s="132"/>
      <c r="J34" s="132"/>
      <c r="K34" s="132"/>
      <c r="L34" s="132"/>
      <c r="M34" s="132"/>
      <c r="N34" s="132"/>
    </row>
    <row r="35" spans="2:14">
      <c r="B35" s="136" t="s">
        <v>78</v>
      </c>
      <c r="C35" s="137">
        <v>171</v>
      </c>
      <c r="D35" s="137">
        <v>122</v>
      </c>
      <c r="E35" s="137">
        <v>121</v>
      </c>
      <c r="F35" s="138">
        <v>-0.28654970760233922</v>
      </c>
      <c r="G35" s="138"/>
      <c r="H35" s="132"/>
      <c r="I35" s="132"/>
      <c r="J35" s="132"/>
      <c r="K35" s="132"/>
      <c r="L35" s="132"/>
      <c r="M35" s="132"/>
      <c r="N35" s="132"/>
    </row>
    <row r="36" spans="2:14">
      <c r="B36" s="136" t="s">
        <v>77</v>
      </c>
      <c r="C36" s="137">
        <v>430</v>
      </c>
      <c r="D36" s="137">
        <v>215</v>
      </c>
      <c r="E36" s="137">
        <v>193</v>
      </c>
      <c r="F36" s="138">
        <v>-0.5</v>
      </c>
      <c r="G36" s="138"/>
      <c r="H36" s="132"/>
      <c r="I36" s="132"/>
      <c r="J36" s="132"/>
      <c r="K36" s="132"/>
      <c r="L36" s="132"/>
      <c r="M36" s="132"/>
      <c r="N36" s="132"/>
    </row>
    <row r="37" spans="2:14">
      <c r="B37" s="136" t="s">
        <v>76</v>
      </c>
      <c r="C37" s="137">
        <v>402</v>
      </c>
      <c r="D37" s="137">
        <v>258</v>
      </c>
      <c r="E37" s="137">
        <v>299</v>
      </c>
      <c r="F37" s="138">
        <v>-0.35820895522388063</v>
      </c>
      <c r="G37" s="138"/>
      <c r="H37" s="132"/>
      <c r="I37" s="132"/>
      <c r="J37" s="132"/>
      <c r="K37" s="132"/>
      <c r="L37" s="132"/>
      <c r="M37" s="132"/>
      <c r="N37" s="132"/>
    </row>
    <row r="38" spans="2:14">
      <c r="B38" s="136" t="s">
        <v>75</v>
      </c>
      <c r="C38" s="137">
        <v>467</v>
      </c>
      <c r="D38" s="137">
        <v>385</v>
      </c>
      <c r="E38" s="137"/>
      <c r="F38" s="138">
        <v>-0.17558886509635974</v>
      </c>
      <c r="G38" s="138"/>
      <c r="H38" s="132"/>
      <c r="I38" s="132"/>
      <c r="J38" s="132"/>
      <c r="K38" s="132"/>
      <c r="L38" s="132"/>
      <c r="M38" s="132"/>
      <c r="N38" s="132"/>
    </row>
    <row r="39" spans="2:14">
      <c r="B39" s="139" t="s">
        <v>157</v>
      </c>
      <c r="C39" s="48">
        <v>3463</v>
      </c>
      <c r="D39" s="48">
        <v>2710</v>
      </c>
      <c r="E39" s="48">
        <v>2483</v>
      </c>
      <c r="F39" s="140">
        <v>-0.21744152468957556</v>
      </c>
      <c r="G39" s="140"/>
      <c r="H39" s="132"/>
      <c r="I39" s="132"/>
      <c r="J39" s="132"/>
      <c r="K39" s="132"/>
      <c r="L39" s="132"/>
      <c r="M39" s="132"/>
      <c r="N39" s="132"/>
    </row>
    <row r="40" spans="2:14" ht="15" customHeight="1">
      <c r="B40" s="438" t="s">
        <v>158</v>
      </c>
      <c r="C40" s="438"/>
      <c r="D40" s="438"/>
      <c r="E40" s="438"/>
      <c r="F40" s="438"/>
      <c r="G40" s="438"/>
      <c r="H40" s="132"/>
      <c r="I40" s="132"/>
      <c r="J40" s="132"/>
      <c r="K40" s="132"/>
      <c r="L40" s="132"/>
      <c r="M40" s="132"/>
      <c r="N40" s="132"/>
    </row>
    <row r="41" spans="2:14" ht="7.5" customHeight="1">
      <c r="B41" s="143"/>
      <c r="C41" s="143"/>
      <c r="D41" s="143"/>
      <c r="E41" s="143"/>
      <c r="F41" s="143"/>
      <c r="G41" s="141"/>
      <c r="H41" s="132"/>
      <c r="I41" s="132"/>
      <c r="J41" s="132"/>
      <c r="K41" s="132"/>
      <c r="L41" s="132"/>
      <c r="M41" s="132"/>
      <c r="N41" s="132"/>
    </row>
    <row r="42" spans="2:14" ht="8.25" customHeight="1">
      <c r="B42" s="141"/>
      <c r="C42" s="141"/>
      <c r="D42" s="141"/>
      <c r="E42" s="141"/>
      <c r="F42" s="141"/>
      <c r="G42" s="141"/>
      <c r="H42" s="132"/>
      <c r="I42" s="132"/>
      <c r="J42" s="132"/>
      <c r="K42" s="132"/>
      <c r="L42" s="132"/>
      <c r="M42" s="132"/>
      <c r="N42" s="132"/>
    </row>
    <row r="43" spans="2:14" ht="36" customHeight="1">
      <c r="B43" s="439" t="s">
        <v>160</v>
      </c>
      <c r="C43" s="439"/>
      <c r="D43" s="439"/>
      <c r="E43" s="439"/>
      <c r="F43" s="439"/>
      <c r="G43" s="439"/>
      <c r="H43" s="132"/>
      <c r="I43" s="132"/>
      <c r="J43" s="132"/>
      <c r="K43" s="132"/>
      <c r="L43" s="132"/>
      <c r="M43" s="132"/>
      <c r="N43" s="132"/>
    </row>
    <row r="44" spans="2:14">
      <c r="B44" s="133"/>
      <c r="C44" s="133">
        <v>2008</v>
      </c>
      <c r="D44" s="133">
        <v>2009</v>
      </c>
      <c r="E44" s="133">
        <v>2010</v>
      </c>
      <c r="F44" s="142" t="s">
        <v>155</v>
      </c>
      <c r="G44" s="142" t="s">
        <v>156</v>
      </c>
      <c r="H44" s="132"/>
      <c r="I44" s="132"/>
      <c r="J44" s="132"/>
      <c r="K44" s="132"/>
      <c r="L44" s="132"/>
      <c r="M44" s="132"/>
      <c r="N44" s="132"/>
    </row>
    <row r="45" spans="2:14">
      <c r="B45" s="136" t="s">
        <v>86</v>
      </c>
      <c r="C45" s="137">
        <v>14198</v>
      </c>
      <c r="D45" s="137">
        <v>10846</v>
      </c>
      <c r="E45" s="137">
        <v>10110</v>
      </c>
      <c r="F45" s="138">
        <v>-0.23608959008311026</v>
      </c>
      <c r="G45" s="138">
        <v>-6.7859118569057686E-2</v>
      </c>
      <c r="H45" s="132"/>
      <c r="I45" s="132"/>
      <c r="J45" s="132"/>
      <c r="K45" s="132"/>
      <c r="L45" s="132"/>
      <c r="M45" s="132"/>
      <c r="N45" s="132"/>
    </row>
    <row r="46" spans="2:14">
      <c r="B46" s="136" t="s">
        <v>85</v>
      </c>
      <c r="C46" s="137">
        <v>16399</v>
      </c>
      <c r="D46" s="137">
        <v>12703</v>
      </c>
      <c r="E46" s="137">
        <v>13462</v>
      </c>
      <c r="F46" s="138">
        <v>-0.22537959631684856</v>
      </c>
      <c r="G46" s="138">
        <v>5.9749665433362242E-2</v>
      </c>
      <c r="H46" s="132"/>
      <c r="I46" s="132"/>
      <c r="J46" s="132"/>
      <c r="K46" s="132"/>
      <c r="L46" s="132"/>
      <c r="M46" s="132"/>
      <c r="N46" s="132"/>
    </row>
    <row r="47" spans="2:14">
      <c r="B47" s="136" t="s">
        <v>84</v>
      </c>
      <c r="C47" s="137">
        <v>13318</v>
      </c>
      <c r="D47" s="137">
        <v>12934</v>
      </c>
      <c r="E47" s="137">
        <v>12149</v>
      </c>
      <c r="F47" s="138">
        <v>-2.8833158131851611E-2</v>
      </c>
      <c r="G47" s="138">
        <v>-6.0692747796505353E-2</v>
      </c>
      <c r="H47" s="132"/>
      <c r="I47" s="132"/>
      <c r="J47" s="132"/>
      <c r="K47" s="132"/>
      <c r="L47" s="132"/>
      <c r="M47" s="132"/>
      <c r="N47" s="132"/>
    </row>
    <row r="48" spans="2:14">
      <c r="B48" s="136" t="s">
        <v>83</v>
      </c>
      <c r="C48" s="137">
        <v>15192</v>
      </c>
      <c r="D48" s="137">
        <v>10795</v>
      </c>
      <c r="E48" s="137">
        <v>10416</v>
      </c>
      <c r="F48" s="138">
        <v>-0.28942864665613477</v>
      </c>
      <c r="G48" s="138">
        <v>-3.5108846688281625E-2</v>
      </c>
      <c r="H48" s="132"/>
      <c r="I48" s="132"/>
      <c r="J48" s="132"/>
      <c r="K48" s="132"/>
      <c r="L48" s="132"/>
      <c r="M48" s="132"/>
      <c r="N48" s="132"/>
    </row>
    <row r="49" spans="2:14">
      <c r="B49" s="136" t="s">
        <v>82</v>
      </c>
      <c r="C49" s="137">
        <v>15275</v>
      </c>
      <c r="D49" s="137">
        <v>11456</v>
      </c>
      <c r="E49" s="137">
        <v>10629</v>
      </c>
      <c r="F49" s="138">
        <v>-0.25001636661211124</v>
      </c>
      <c r="G49" s="138">
        <v>-7.2189245810055813E-2</v>
      </c>
      <c r="H49" s="132"/>
      <c r="I49" s="132"/>
      <c r="J49" s="132"/>
      <c r="K49" s="132"/>
      <c r="L49" s="132"/>
      <c r="M49" s="132"/>
      <c r="N49" s="132"/>
    </row>
    <row r="50" spans="2:14">
      <c r="B50" s="136" t="s">
        <v>81</v>
      </c>
      <c r="C50" s="137">
        <v>13617</v>
      </c>
      <c r="D50" s="137">
        <v>11084</v>
      </c>
      <c r="E50" s="137">
        <v>10858</v>
      </c>
      <c r="F50" s="138">
        <v>-0.18601747815230962</v>
      </c>
      <c r="G50" s="138">
        <v>-2.0389750992421463E-2</v>
      </c>
      <c r="H50" s="132"/>
      <c r="I50" s="132"/>
      <c r="J50" s="132"/>
      <c r="K50" s="132"/>
      <c r="L50" s="132"/>
      <c r="M50" s="132"/>
      <c r="N50" s="132"/>
    </row>
    <row r="51" spans="2:14">
      <c r="B51" s="136" t="s">
        <v>80</v>
      </c>
      <c r="C51" s="137">
        <v>14383</v>
      </c>
      <c r="D51" s="137">
        <v>9952</v>
      </c>
      <c r="E51" s="137">
        <v>8749</v>
      </c>
      <c r="F51" s="138">
        <v>-0.30807202947924628</v>
      </c>
      <c r="G51" s="138">
        <v>-0.12088022508038587</v>
      </c>
      <c r="H51" s="132"/>
      <c r="I51" s="132"/>
      <c r="J51" s="132"/>
      <c r="K51" s="132"/>
      <c r="L51" s="132"/>
      <c r="M51" s="132"/>
      <c r="N51" s="132"/>
    </row>
    <row r="52" spans="2:14">
      <c r="B52" s="136" t="s">
        <v>79</v>
      </c>
      <c r="C52" s="137">
        <v>9618</v>
      </c>
      <c r="D52" s="137">
        <v>6016</v>
      </c>
      <c r="E52" s="137">
        <v>7495</v>
      </c>
      <c r="F52" s="138">
        <v>-0.37450613433146185</v>
      </c>
      <c r="G52" s="138">
        <v>0.24584441489361697</v>
      </c>
      <c r="H52" s="132"/>
      <c r="I52" s="132"/>
      <c r="J52" s="132"/>
      <c r="K52" s="132"/>
      <c r="L52" s="132"/>
      <c r="M52" s="132"/>
      <c r="N52" s="132"/>
    </row>
    <row r="53" spans="2:14">
      <c r="B53" s="136" t="s">
        <v>78</v>
      </c>
      <c r="C53" s="137">
        <v>12814</v>
      </c>
      <c r="D53" s="137">
        <v>9249</v>
      </c>
      <c r="E53" s="137">
        <v>8742</v>
      </c>
      <c r="F53" s="138">
        <v>-0.27821133135632903</v>
      </c>
      <c r="G53" s="138">
        <v>-5.4816736944534594E-2</v>
      </c>
      <c r="H53" s="132"/>
      <c r="I53" s="132"/>
      <c r="J53" s="132"/>
      <c r="K53" s="132"/>
      <c r="L53" s="132"/>
      <c r="M53" s="132"/>
      <c r="N53" s="132"/>
    </row>
    <row r="54" spans="2:14">
      <c r="B54" s="136" t="s">
        <v>77</v>
      </c>
      <c r="C54" s="137">
        <v>15287</v>
      </c>
      <c r="D54" s="137">
        <v>10689</v>
      </c>
      <c r="E54" s="137">
        <v>11295</v>
      </c>
      <c r="F54" s="138">
        <v>-0.30077843919670311</v>
      </c>
      <c r="G54" s="138">
        <v>5.6693797361773823E-2</v>
      </c>
      <c r="H54" s="132"/>
      <c r="I54" s="132"/>
      <c r="J54" s="132"/>
      <c r="K54" s="132"/>
      <c r="L54" s="132"/>
      <c r="M54" s="132"/>
      <c r="N54" s="132"/>
    </row>
    <row r="55" spans="2:14">
      <c r="B55" s="136" t="s">
        <v>76</v>
      </c>
      <c r="C55" s="137">
        <v>14430</v>
      </c>
      <c r="D55" s="137">
        <v>11166</v>
      </c>
      <c r="E55" s="137">
        <v>11942</v>
      </c>
      <c r="F55" s="138">
        <v>-0.22619542619542621</v>
      </c>
      <c r="G55" s="138">
        <v>6.9496686369335592E-2</v>
      </c>
      <c r="H55" s="132"/>
      <c r="I55" s="132"/>
      <c r="J55" s="132"/>
      <c r="K55" s="132"/>
      <c r="L55" s="132"/>
      <c r="M55" s="132"/>
      <c r="N55" s="132"/>
    </row>
    <row r="56" spans="2:14">
      <c r="B56" s="136" t="s">
        <v>75</v>
      </c>
      <c r="C56" s="137">
        <v>12528</v>
      </c>
      <c r="D56" s="137">
        <v>10029</v>
      </c>
      <c r="E56" s="137"/>
      <c r="F56" s="138">
        <v>-0.1994731800766284</v>
      </c>
      <c r="G56" s="138"/>
      <c r="H56" s="132"/>
      <c r="I56" s="132"/>
      <c r="J56" s="132"/>
      <c r="K56" s="132"/>
      <c r="L56" s="132"/>
      <c r="M56" s="132"/>
      <c r="N56" s="132"/>
    </row>
    <row r="57" spans="2:14">
      <c r="B57" s="139" t="s">
        <v>157</v>
      </c>
      <c r="C57" s="48">
        <v>167059</v>
      </c>
      <c r="D57" s="48">
        <v>126919</v>
      </c>
      <c r="E57" s="48">
        <v>115847</v>
      </c>
      <c r="F57" s="140">
        <v>-0.24027439407634432</v>
      </c>
      <c r="G57" s="140"/>
      <c r="H57" s="132"/>
      <c r="I57" s="132"/>
      <c r="J57" s="132"/>
      <c r="K57" s="132"/>
      <c r="L57" s="132"/>
      <c r="M57" s="132"/>
      <c r="N57" s="132"/>
    </row>
    <row r="58" spans="2:14" ht="15" customHeight="1">
      <c r="B58" s="438" t="s">
        <v>158</v>
      </c>
      <c r="C58" s="438"/>
      <c r="D58" s="438"/>
      <c r="E58" s="438"/>
      <c r="F58" s="438"/>
      <c r="G58" s="438"/>
      <c r="H58" s="132"/>
      <c r="I58" s="132"/>
      <c r="J58" s="132"/>
      <c r="K58" s="132"/>
      <c r="L58" s="132"/>
      <c r="M58" s="132"/>
      <c r="N58" s="132"/>
    </row>
    <row r="59" spans="2:14" ht="8.25" customHeight="1">
      <c r="B59" s="141"/>
      <c r="C59" s="141"/>
      <c r="D59" s="141"/>
      <c r="E59" s="141"/>
      <c r="F59" s="141"/>
      <c r="G59" s="141"/>
      <c r="H59" s="132"/>
      <c r="I59" s="132"/>
      <c r="J59" s="132"/>
      <c r="K59" s="132"/>
      <c r="L59" s="132"/>
      <c r="M59" s="132"/>
      <c r="N59" s="132"/>
    </row>
    <row r="60" spans="2:14" ht="7.5" customHeight="1">
      <c r="B60" s="141"/>
      <c r="C60" s="141"/>
      <c r="D60" s="141"/>
      <c r="E60" s="141"/>
      <c r="F60" s="141"/>
      <c r="G60" s="141"/>
      <c r="H60" s="132"/>
      <c r="I60" s="132"/>
      <c r="J60" s="132"/>
      <c r="K60" s="132"/>
      <c r="L60" s="132"/>
      <c r="M60" s="132"/>
      <c r="N60" s="132"/>
    </row>
    <row r="61" spans="2:14" ht="36" customHeight="1">
      <c r="B61" s="439" t="s">
        <v>161</v>
      </c>
      <c r="C61" s="439"/>
      <c r="D61" s="439"/>
      <c r="E61" s="439"/>
      <c r="F61" s="439"/>
      <c r="G61" s="439"/>
      <c r="H61" s="132"/>
      <c r="I61" s="132"/>
      <c r="J61" s="132"/>
      <c r="K61" s="132"/>
      <c r="L61" s="132"/>
      <c r="M61" s="132"/>
      <c r="N61" s="132"/>
    </row>
    <row r="62" spans="2:14">
      <c r="B62" s="133"/>
      <c r="C62" s="133">
        <v>2008</v>
      </c>
      <c r="D62" s="133">
        <v>2009</v>
      </c>
      <c r="E62" s="133">
        <v>2010</v>
      </c>
      <c r="F62" s="142" t="s">
        <v>155</v>
      </c>
      <c r="G62" s="142" t="s">
        <v>156</v>
      </c>
      <c r="H62" s="132"/>
      <c r="I62" s="132"/>
      <c r="J62" s="132"/>
      <c r="K62" s="132"/>
      <c r="L62" s="132"/>
      <c r="M62" s="132"/>
      <c r="N62" s="132"/>
    </row>
    <row r="63" spans="2:14">
      <c r="B63" s="136" t="s">
        <v>86</v>
      </c>
      <c r="C63" s="137">
        <v>483</v>
      </c>
      <c r="D63" s="137">
        <v>415</v>
      </c>
      <c r="E63" s="137">
        <v>382</v>
      </c>
      <c r="F63" s="138">
        <v>-0.14078674948240166</v>
      </c>
      <c r="G63" s="138">
        <v>-7.9518072289156638E-2</v>
      </c>
      <c r="H63" s="132"/>
      <c r="I63" s="132"/>
      <c r="J63" s="132"/>
      <c r="K63" s="132"/>
      <c r="L63" s="132"/>
      <c r="M63" s="132"/>
      <c r="N63" s="132"/>
    </row>
    <row r="64" spans="2:14">
      <c r="B64" s="136" t="s">
        <v>85</v>
      </c>
      <c r="C64" s="137">
        <v>453</v>
      </c>
      <c r="D64" s="137">
        <v>362</v>
      </c>
      <c r="E64" s="137">
        <v>407</v>
      </c>
      <c r="F64" s="138">
        <v>-0.20088300220750555</v>
      </c>
      <c r="G64" s="138">
        <v>0.12430939226519344</v>
      </c>
      <c r="H64" s="132"/>
      <c r="I64" s="132"/>
      <c r="J64" s="132"/>
      <c r="K64" s="132"/>
      <c r="L64" s="132"/>
      <c r="M64" s="132"/>
      <c r="N64" s="132"/>
    </row>
    <row r="65" spans="2:14">
      <c r="B65" s="136" t="s">
        <v>84</v>
      </c>
      <c r="C65" s="137">
        <v>571</v>
      </c>
      <c r="D65" s="137">
        <v>366</v>
      </c>
      <c r="E65" s="137">
        <v>388</v>
      </c>
      <c r="F65" s="138">
        <v>-0.35901926444833621</v>
      </c>
      <c r="G65" s="138">
        <v>6.0109289617486406E-2</v>
      </c>
      <c r="H65" s="132"/>
      <c r="I65" s="132"/>
      <c r="J65" s="132"/>
      <c r="K65" s="132"/>
      <c r="L65" s="132"/>
      <c r="M65" s="132"/>
      <c r="N65" s="132"/>
    </row>
    <row r="66" spans="2:14">
      <c r="B66" s="136" t="s">
        <v>83</v>
      </c>
      <c r="C66" s="137">
        <v>381</v>
      </c>
      <c r="D66" s="137">
        <v>218</v>
      </c>
      <c r="E66" s="137">
        <v>266</v>
      </c>
      <c r="F66" s="138">
        <v>-0.42782152230971127</v>
      </c>
      <c r="G66" s="138">
        <v>0.22018348623853212</v>
      </c>
      <c r="H66" s="132"/>
      <c r="I66" s="132"/>
      <c r="J66" s="132"/>
      <c r="K66" s="132"/>
      <c r="L66" s="132"/>
      <c r="M66" s="132"/>
      <c r="N66" s="132"/>
    </row>
    <row r="67" spans="2:14">
      <c r="B67" s="136" t="s">
        <v>82</v>
      </c>
      <c r="C67" s="137">
        <v>249</v>
      </c>
      <c r="D67" s="137">
        <v>226</v>
      </c>
      <c r="E67" s="137">
        <v>192</v>
      </c>
      <c r="F67" s="138">
        <v>-9.2369477911646625E-2</v>
      </c>
      <c r="G67" s="138">
        <v>-0.15044247787610621</v>
      </c>
      <c r="H67" s="132"/>
      <c r="I67" s="132"/>
      <c r="J67" s="132"/>
      <c r="K67" s="132"/>
      <c r="L67" s="132"/>
      <c r="M67" s="132"/>
      <c r="N67" s="132"/>
    </row>
    <row r="68" spans="2:14">
      <c r="B68" s="136" t="s">
        <v>81</v>
      </c>
      <c r="C68" s="137">
        <v>189</v>
      </c>
      <c r="D68" s="137">
        <v>153</v>
      </c>
      <c r="E68" s="137">
        <v>149</v>
      </c>
      <c r="F68" s="138">
        <v>-0.19047619047619047</v>
      </c>
      <c r="G68" s="138">
        <v>-2.6143790849673221E-2</v>
      </c>
      <c r="H68" s="132"/>
      <c r="I68" s="132"/>
      <c r="J68" s="132"/>
      <c r="K68" s="132"/>
      <c r="L68" s="132"/>
      <c r="M68" s="132"/>
      <c r="N68" s="132"/>
    </row>
    <row r="69" spans="2:14">
      <c r="B69" s="136" t="s">
        <v>80</v>
      </c>
      <c r="C69" s="137">
        <v>178</v>
      </c>
      <c r="D69" s="137">
        <v>125</v>
      </c>
      <c r="E69" s="137">
        <v>166</v>
      </c>
      <c r="F69" s="138">
        <v>-0.297752808988764</v>
      </c>
      <c r="G69" s="138">
        <v>0.32800000000000007</v>
      </c>
      <c r="H69" s="132"/>
      <c r="I69" s="132"/>
      <c r="J69" s="132"/>
      <c r="K69" s="132"/>
      <c r="L69" s="132"/>
      <c r="M69" s="132"/>
      <c r="N69" s="132"/>
    </row>
    <row r="70" spans="2:14">
      <c r="B70" s="136" t="s">
        <v>79</v>
      </c>
      <c r="C70" s="137">
        <v>225</v>
      </c>
      <c r="D70" s="137">
        <v>128</v>
      </c>
      <c r="E70" s="137">
        <v>176</v>
      </c>
      <c r="F70" s="138">
        <v>-0.43111111111111111</v>
      </c>
      <c r="G70" s="138">
        <v>0.375</v>
      </c>
      <c r="H70" s="132"/>
      <c r="I70" s="132"/>
      <c r="J70" s="132"/>
      <c r="K70" s="132"/>
      <c r="L70" s="132"/>
      <c r="M70" s="132"/>
      <c r="N70" s="132"/>
    </row>
    <row r="71" spans="2:14">
      <c r="B71" s="136" t="s">
        <v>78</v>
      </c>
      <c r="C71" s="137">
        <v>246</v>
      </c>
      <c r="D71" s="137">
        <v>198</v>
      </c>
      <c r="E71" s="137">
        <v>264</v>
      </c>
      <c r="F71" s="138">
        <v>-0.19512195121951215</v>
      </c>
      <c r="G71" s="138">
        <v>0.33333333333333326</v>
      </c>
      <c r="H71" s="132"/>
      <c r="I71" s="132"/>
      <c r="J71" s="132"/>
      <c r="K71" s="132"/>
      <c r="L71" s="132"/>
      <c r="M71" s="132"/>
      <c r="N71" s="132"/>
    </row>
    <row r="72" spans="2:14">
      <c r="B72" s="136" t="s">
        <v>77</v>
      </c>
      <c r="C72" s="137">
        <v>337</v>
      </c>
      <c r="D72" s="137">
        <v>319</v>
      </c>
      <c r="E72" s="137">
        <v>437</v>
      </c>
      <c r="F72" s="138">
        <v>-5.3412462908011826E-2</v>
      </c>
      <c r="G72" s="138">
        <v>0.3699059561128526</v>
      </c>
      <c r="H72" s="132"/>
      <c r="I72" s="132"/>
      <c r="J72" s="132"/>
      <c r="K72" s="132"/>
      <c r="L72" s="132"/>
      <c r="M72" s="132"/>
      <c r="N72" s="132"/>
    </row>
    <row r="73" spans="2:14">
      <c r="B73" s="136" t="s">
        <v>76</v>
      </c>
      <c r="C73" s="137">
        <v>415</v>
      </c>
      <c r="D73" s="137">
        <v>564</v>
      </c>
      <c r="E73" s="137">
        <v>461</v>
      </c>
      <c r="F73" s="138">
        <v>0.35903614457831323</v>
      </c>
      <c r="G73" s="138">
        <v>-0.18262411347517726</v>
      </c>
      <c r="H73" s="132"/>
      <c r="I73" s="132"/>
      <c r="J73" s="132"/>
      <c r="K73" s="132"/>
      <c r="L73" s="132"/>
      <c r="M73" s="132"/>
      <c r="N73" s="132"/>
    </row>
    <row r="74" spans="2:14">
      <c r="B74" s="136" t="s">
        <v>75</v>
      </c>
      <c r="C74" s="137">
        <v>542</v>
      </c>
      <c r="D74" s="137">
        <v>546</v>
      </c>
      <c r="E74" s="137"/>
      <c r="F74" s="138">
        <v>7.3800738007379074E-3</v>
      </c>
      <c r="G74" s="138"/>
      <c r="H74" s="132"/>
      <c r="I74" s="132"/>
      <c r="J74" s="132"/>
      <c r="K74" s="132"/>
      <c r="L74" s="132"/>
      <c r="M74" s="132"/>
      <c r="N74" s="132"/>
    </row>
    <row r="75" spans="2:14">
      <c r="B75" s="139" t="s">
        <v>157</v>
      </c>
      <c r="C75" s="48">
        <v>4269</v>
      </c>
      <c r="D75" s="48">
        <v>3620</v>
      </c>
      <c r="E75" s="48">
        <v>3288</v>
      </c>
      <c r="F75" s="140">
        <v>-0.15202623565237761</v>
      </c>
      <c r="G75" s="140"/>
      <c r="H75" s="132"/>
      <c r="I75" s="132"/>
      <c r="J75" s="132"/>
      <c r="K75" s="132"/>
      <c r="L75" s="132"/>
      <c r="M75" s="132"/>
      <c r="N75" s="132"/>
    </row>
    <row r="76" spans="2:14" ht="15" customHeight="1">
      <c r="B76" s="438" t="s">
        <v>158</v>
      </c>
      <c r="C76" s="438"/>
      <c r="D76" s="438"/>
      <c r="E76" s="438"/>
      <c r="F76" s="438"/>
      <c r="G76" s="438"/>
      <c r="H76" s="132"/>
      <c r="I76" s="132"/>
      <c r="J76" s="132"/>
      <c r="K76" s="132"/>
      <c r="L76" s="132"/>
      <c r="M76" s="132"/>
      <c r="N76" s="132"/>
    </row>
    <row r="77" spans="2:14" ht="9" customHeight="1">
      <c r="B77" s="141"/>
      <c r="C77" s="141"/>
      <c r="D77" s="141"/>
      <c r="E77" s="141"/>
      <c r="F77" s="141"/>
      <c r="G77" s="141"/>
      <c r="H77" s="132"/>
      <c r="I77" s="132"/>
      <c r="J77" s="132"/>
      <c r="K77" s="132"/>
      <c r="L77" s="132"/>
      <c r="M77" s="132"/>
      <c r="N77" s="132"/>
    </row>
    <row r="78" spans="2:14" ht="9.75" customHeight="1">
      <c r="B78" s="141"/>
      <c r="C78" s="141"/>
      <c r="D78" s="141"/>
      <c r="E78" s="141"/>
      <c r="F78" s="141"/>
      <c r="G78" s="141"/>
      <c r="H78" s="132"/>
      <c r="I78" s="132"/>
      <c r="J78" s="132"/>
      <c r="K78" s="132"/>
      <c r="L78" s="132"/>
      <c r="M78" s="132"/>
      <c r="N78" s="132"/>
    </row>
    <row r="79" spans="2:14" ht="36" customHeight="1">
      <c r="B79" s="439" t="s">
        <v>162</v>
      </c>
      <c r="C79" s="439"/>
      <c r="D79" s="439"/>
      <c r="E79" s="439"/>
      <c r="F79" s="439"/>
      <c r="G79" s="439"/>
      <c r="H79" s="132"/>
      <c r="I79" s="132"/>
      <c r="J79" s="132"/>
      <c r="K79" s="132"/>
      <c r="L79" s="132"/>
      <c r="M79" s="132"/>
      <c r="N79" s="132"/>
    </row>
    <row r="80" spans="2:14">
      <c r="B80" s="133"/>
      <c r="C80" s="133">
        <v>2008</v>
      </c>
      <c r="D80" s="133">
        <v>2009</v>
      </c>
      <c r="E80" s="133">
        <v>2010</v>
      </c>
      <c r="F80" s="142" t="s">
        <v>155</v>
      </c>
      <c r="G80" s="142" t="s">
        <v>156</v>
      </c>
      <c r="H80" s="132"/>
      <c r="I80" s="132"/>
      <c r="J80" s="132"/>
      <c r="K80" s="132"/>
      <c r="L80" s="132"/>
      <c r="M80" s="132"/>
      <c r="N80" s="132"/>
    </row>
    <row r="81" spans="2:14">
      <c r="B81" s="136" t="s">
        <v>86</v>
      </c>
      <c r="C81" s="137">
        <v>33</v>
      </c>
      <c r="D81" s="137">
        <v>54</v>
      </c>
      <c r="E81" s="137">
        <v>38</v>
      </c>
      <c r="F81" s="138">
        <v>0.63636363636363646</v>
      </c>
      <c r="G81" s="138">
        <v>-0.29629629629629628</v>
      </c>
      <c r="H81" s="132"/>
      <c r="I81" s="132"/>
      <c r="J81" s="132"/>
      <c r="K81" s="132"/>
      <c r="L81" s="132"/>
      <c r="M81" s="132"/>
      <c r="N81" s="132"/>
    </row>
    <row r="82" spans="2:14">
      <c r="B82" s="136" t="s">
        <v>85</v>
      </c>
      <c r="C82" s="137">
        <v>98</v>
      </c>
      <c r="D82" s="137">
        <v>66</v>
      </c>
      <c r="E82" s="137">
        <v>75</v>
      </c>
      <c r="F82" s="138">
        <v>-0.32653061224489799</v>
      </c>
      <c r="G82" s="138">
        <v>0.13636363636363646</v>
      </c>
      <c r="H82" s="132"/>
      <c r="I82" s="132"/>
      <c r="J82" s="132"/>
      <c r="K82" s="132"/>
      <c r="L82" s="132"/>
      <c r="M82" s="132"/>
      <c r="N82" s="132"/>
    </row>
    <row r="83" spans="2:14">
      <c r="B83" s="136" t="s">
        <v>84</v>
      </c>
      <c r="C83" s="137">
        <v>56</v>
      </c>
      <c r="D83" s="137">
        <v>51</v>
      </c>
      <c r="E83" s="137">
        <v>27</v>
      </c>
      <c r="F83" s="138">
        <v>-8.9285714285714302E-2</v>
      </c>
      <c r="G83" s="138">
        <v>-0.47058823529411764</v>
      </c>
      <c r="H83" s="132"/>
      <c r="I83" s="132"/>
      <c r="J83" s="132"/>
      <c r="K83" s="132"/>
      <c r="L83" s="132"/>
      <c r="M83" s="132"/>
      <c r="N83" s="132"/>
    </row>
    <row r="84" spans="2:14">
      <c r="B84" s="136" t="s">
        <v>83</v>
      </c>
      <c r="C84" s="137">
        <v>28</v>
      </c>
      <c r="D84" s="137">
        <v>29</v>
      </c>
      <c r="E84" s="137">
        <v>22</v>
      </c>
      <c r="F84" s="138">
        <v>3.5714285714285809E-2</v>
      </c>
      <c r="G84" s="138">
        <v>-0.24137931034482762</v>
      </c>
      <c r="H84" s="132"/>
      <c r="I84" s="132"/>
      <c r="J84" s="132"/>
      <c r="K84" s="132"/>
      <c r="L84" s="132"/>
      <c r="M84" s="132"/>
      <c r="N84" s="132"/>
    </row>
    <row r="85" spans="2:14">
      <c r="B85" s="136" t="s">
        <v>82</v>
      </c>
      <c r="C85" s="137">
        <v>23</v>
      </c>
      <c r="D85" s="137">
        <v>13</v>
      </c>
      <c r="E85" s="137">
        <v>10</v>
      </c>
      <c r="F85" s="138">
        <v>-0.43478260869565222</v>
      </c>
      <c r="G85" s="138">
        <v>-0.23076923076923073</v>
      </c>
      <c r="H85" s="132"/>
      <c r="I85" s="132"/>
      <c r="J85" s="132"/>
      <c r="K85" s="132"/>
      <c r="L85" s="132"/>
      <c r="M85" s="132"/>
      <c r="N85" s="132"/>
    </row>
    <row r="86" spans="2:14">
      <c r="B86" s="136" t="s">
        <v>81</v>
      </c>
      <c r="C86" s="137">
        <v>15</v>
      </c>
      <c r="D86" s="137">
        <v>6</v>
      </c>
      <c r="E86" s="137">
        <v>14</v>
      </c>
      <c r="F86" s="138">
        <v>-0.6</v>
      </c>
      <c r="G86" s="138">
        <v>1.3333333333333335</v>
      </c>
      <c r="H86" s="132"/>
      <c r="I86" s="132"/>
      <c r="J86" s="132"/>
      <c r="K86" s="132"/>
      <c r="L86" s="132"/>
      <c r="M86" s="132"/>
      <c r="N86" s="132"/>
    </row>
    <row r="87" spans="2:14">
      <c r="B87" s="136" t="s">
        <v>80</v>
      </c>
      <c r="C87" s="137">
        <v>7</v>
      </c>
      <c r="D87" s="137">
        <v>19</v>
      </c>
      <c r="E87" s="137">
        <v>23</v>
      </c>
      <c r="F87" s="138">
        <v>1.7142857142857144</v>
      </c>
      <c r="G87" s="138">
        <v>0.21052631578947367</v>
      </c>
      <c r="H87" s="132"/>
      <c r="I87" s="132"/>
      <c r="J87" s="132"/>
      <c r="K87" s="132"/>
      <c r="L87" s="132"/>
      <c r="M87" s="132"/>
      <c r="N87" s="132"/>
    </row>
    <row r="88" spans="2:14">
      <c r="B88" s="136" t="s">
        <v>79</v>
      </c>
      <c r="C88" s="137">
        <v>10</v>
      </c>
      <c r="D88" s="137">
        <v>7</v>
      </c>
      <c r="E88" s="137">
        <v>25</v>
      </c>
      <c r="F88" s="138">
        <v>-0.30000000000000004</v>
      </c>
      <c r="G88" s="138">
        <v>2.5714285714285716</v>
      </c>
      <c r="H88" s="132"/>
      <c r="I88" s="132"/>
      <c r="J88" s="132"/>
      <c r="K88" s="132"/>
      <c r="L88" s="132"/>
      <c r="M88" s="132"/>
      <c r="N88" s="132"/>
    </row>
    <row r="89" spans="2:14">
      <c r="B89" s="136" t="s">
        <v>78</v>
      </c>
      <c r="C89" s="137">
        <v>11</v>
      </c>
      <c r="D89" s="137">
        <v>15</v>
      </c>
      <c r="E89" s="137">
        <v>10</v>
      </c>
      <c r="F89" s="138">
        <v>0.36363636363636354</v>
      </c>
      <c r="G89" s="138">
        <v>-0.33333333333333337</v>
      </c>
      <c r="H89" s="132"/>
      <c r="I89" s="132"/>
      <c r="J89" s="132"/>
      <c r="K89" s="132"/>
      <c r="L89" s="132"/>
      <c r="M89" s="132"/>
      <c r="N89" s="132"/>
    </row>
    <row r="90" spans="2:14">
      <c r="B90" s="136" t="s">
        <v>77</v>
      </c>
      <c r="C90" s="137">
        <v>49</v>
      </c>
      <c r="D90" s="137">
        <v>16</v>
      </c>
      <c r="E90" s="137">
        <v>37</v>
      </c>
      <c r="F90" s="138">
        <v>-0.67346938775510212</v>
      </c>
      <c r="G90" s="138">
        <v>1.3125</v>
      </c>
      <c r="H90" s="132"/>
      <c r="I90" s="132"/>
      <c r="J90" s="132"/>
      <c r="K90" s="132"/>
      <c r="L90" s="132"/>
      <c r="M90" s="132"/>
      <c r="N90" s="132"/>
    </row>
    <row r="91" spans="2:14">
      <c r="B91" s="136" t="s">
        <v>76</v>
      </c>
      <c r="C91" s="137">
        <v>46</v>
      </c>
      <c r="D91" s="137">
        <v>16</v>
      </c>
      <c r="E91" s="137">
        <v>45</v>
      </c>
      <c r="F91" s="138">
        <v>-0.65217391304347827</v>
      </c>
      <c r="G91" s="138">
        <v>1.8125</v>
      </c>
      <c r="H91" s="132"/>
      <c r="I91" s="132"/>
      <c r="J91" s="132"/>
      <c r="K91" s="132"/>
      <c r="L91" s="132"/>
      <c r="M91" s="132"/>
      <c r="N91" s="132"/>
    </row>
    <row r="92" spans="2:14">
      <c r="B92" s="136" t="s">
        <v>75</v>
      </c>
      <c r="C92" s="137">
        <v>31</v>
      </c>
      <c r="D92" s="137">
        <v>31</v>
      </c>
      <c r="E92" s="137"/>
      <c r="F92" s="138">
        <v>0</v>
      </c>
      <c r="G92" s="138"/>
      <c r="H92" s="132"/>
      <c r="I92" s="132"/>
      <c r="J92" s="132"/>
      <c r="K92" s="132"/>
      <c r="L92" s="132"/>
      <c r="M92" s="132"/>
      <c r="N92" s="132"/>
    </row>
    <row r="93" spans="2:14">
      <c r="B93" s="139" t="s">
        <v>157</v>
      </c>
      <c r="C93" s="48">
        <v>407</v>
      </c>
      <c r="D93" s="48">
        <v>323</v>
      </c>
      <c r="E93" s="48">
        <v>326</v>
      </c>
      <c r="F93" s="140">
        <v>-0.20638820638820643</v>
      </c>
      <c r="G93" s="140"/>
      <c r="H93" s="132"/>
      <c r="I93" s="132"/>
      <c r="J93" s="132"/>
      <c r="K93" s="132"/>
      <c r="L93" s="132"/>
      <c r="M93" s="132"/>
      <c r="N93" s="132"/>
    </row>
    <row r="94" spans="2:14" ht="15" customHeight="1">
      <c r="B94" s="438" t="s">
        <v>158</v>
      </c>
      <c r="C94" s="438"/>
      <c r="D94" s="438"/>
      <c r="E94" s="438"/>
      <c r="F94" s="438"/>
      <c r="G94" s="438"/>
      <c r="H94" s="132"/>
      <c r="I94" s="132"/>
      <c r="J94" s="132"/>
      <c r="K94" s="132"/>
      <c r="L94" s="132"/>
      <c r="M94" s="132"/>
      <c r="N94" s="132"/>
    </row>
    <row r="95" spans="2:14" ht="6" customHeight="1">
      <c r="B95" s="141"/>
      <c r="C95" s="141"/>
      <c r="D95" s="141"/>
      <c r="E95" s="141"/>
      <c r="F95" s="141"/>
      <c r="G95" s="141"/>
      <c r="H95" s="132"/>
      <c r="I95" s="132"/>
      <c r="J95" s="132"/>
      <c r="K95" s="132"/>
      <c r="L95" s="132"/>
      <c r="M95" s="132"/>
      <c r="N95" s="132"/>
    </row>
    <row r="96" spans="2:14" ht="7.5" customHeight="1">
      <c r="B96" s="141"/>
      <c r="C96" s="141"/>
      <c r="D96" s="141"/>
      <c r="E96" s="141"/>
      <c r="F96" s="141"/>
      <c r="G96" s="141"/>
      <c r="H96" s="132"/>
      <c r="I96" s="132"/>
      <c r="J96" s="132"/>
      <c r="K96" s="132"/>
      <c r="L96" s="132"/>
      <c r="M96" s="132"/>
      <c r="N96" s="132"/>
    </row>
    <row r="97" spans="2:14" ht="36" customHeight="1">
      <c r="B97" s="439" t="s">
        <v>163</v>
      </c>
      <c r="C97" s="439"/>
      <c r="D97" s="439"/>
      <c r="E97" s="439"/>
      <c r="F97" s="439"/>
      <c r="G97" s="439"/>
      <c r="H97" s="132"/>
      <c r="I97" s="132"/>
      <c r="J97" s="132"/>
      <c r="K97" s="132"/>
      <c r="L97" s="132"/>
      <c r="M97" s="132"/>
      <c r="N97" s="132"/>
    </row>
    <row r="98" spans="2:14">
      <c r="B98" s="144"/>
      <c r="C98" s="133">
        <v>2008</v>
      </c>
      <c r="D98" s="133">
        <v>2009</v>
      </c>
      <c r="E98" s="133">
        <v>2010</v>
      </c>
      <c r="F98" s="142" t="s">
        <v>155</v>
      </c>
      <c r="G98" s="142" t="s">
        <v>156</v>
      </c>
      <c r="H98" s="132"/>
      <c r="I98" s="132"/>
      <c r="J98" s="132"/>
      <c r="K98" s="132"/>
      <c r="L98" s="132"/>
      <c r="M98" s="132"/>
      <c r="N98" s="132"/>
    </row>
    <row r="99" spans="2:14">
      <c r="B99" s="136" t="s">
        <v>86</v>
      </c>
      <c r="C99" s="137">
        <v>33</v>
      </c>
      <c r="D99" s="137">
        <v>115</v>
      </c>
      <c r="E99" s="137">
        <v>77</v>
      </c>
      <c r="F99" s="138">
        <v>2.4848484848484849</v>
      </c>
      <c r="G99" s="138">
        <v>-0.33043478260869563</v>
      </c>
      <c r="H99" s="132"/>
      <c r="I99" s="132"/>
      <c r="J99" s="132"/>
      <c r="K99" s="132"/>
      <c r="L99" s="132"/>
      <c r="M99" s="132"/>
      <c r="N99" s="132"/>
    </row>
    <row r="100" spans="2:14">
      <c r="B100" s="136" t="s">
        <v>85</v>
      </c>
      <c r="C100" s="137">
        <v>52</v>
      </c>
      <c r="D100" s="137">
        <v>50</v>
      </c>
      <c r="E100" s="137">
        <v>66</v>
      </c>
      <c r="F100" s="138">
        <v>-3.8461538461538436E-2</v>
      </c>
      <c r="G100" s="138">
        <v>0.32000000000000006</v>
      </c>
      <c r="H100" s="132"/>
      <c r="I100" s="132"/>
      <c r="J100" s="132"/>
      <c r="K100" s="132"/>
      <c r="L100" s="132"/>
      <c r="M100" s="132"/>
      <c r="N100" s="132"/>
    </row>
    <row r="101" spans="2:14">
      <c r="B101" s="136" t="s">
        <v>84</v>
      </c>
      <c r="C101" s="137">
        <v>51</v>
      </c>
      <c r="D101" s="137">
        <v>72</v>
      </c>
      <c r="E101" s="137">
        <v>48</v>
      </c>
      <c r="F101" s="138">
        <v>0.41176470588235303</v>
      </c>
      <c r="G101" s="138">
        <v>-0.33333333333333337</v>
      </c>
      <c r="H101" s="132"/>
      <c r="I101" s="132"/>
      <c r="J101" s="132"/>
      <c r="K101" s="132"/>
      <c r="L101" s="132"/>
      <c r="M101" s="132"/>
      <c r="N101" s="132"/>
    </row>
    <row r="102" spans="2:14">
      <c r="B102" s="136" t="s">
        <v>83</v>
      </c>
      <c r="C102" s="137">
        <v>40</v>
      </c>
      <c r="D102" s="137">
        <v>40</v>
      </c>
      <c r="E102" s="137">
        <v>25</v>
      </c>
      <c r="F102" s="138">
        <v>0</v>
      </c>
      <c r="G102" s="138">
        <v>-0.375</v>
      </c>
      <c r="H102" s="132"/>
      <c r="I102" s="132"/>
      <c r="J102" s="132"/>
      <c r="K102" s="132"/>
      <c r="L102" s="132"/>
      <c r="M102" s="132"/>
      <c r="N102" s="132"/>
    </row>
    <row r="103" spans="2:14">
      <c r="B103" s="136" t="s">
        <v>82</v>
      </c>
      <c r="C103" s="137">
        <v>26</v>
      </c>
      <c r="D103" s="137">
        <v>22</v>
      </c>
      <c r="E103" s="137">
        <v>22</v>
      </c>
      <c r="F103" s="138">
        <v>-0.15384615384615385</v>
      </c>
      <c r="G103" s="138">
        <v>0</v>
      </c>
      <c r="H103" s="132"/>
      <c r="I103" s="132"/>
      <c r="J103" s="132"/>
      <c r="K103" s="132"/>
      <c r="L103" s="132"/>
      <c r="M103" s="132"/>
      <c r="N103" s="132"/>
    </row>
    <row r="104" spans="2:14">
      <c r="B104" s="136" t="s">
        <v>81</v>
      </c>
      <c r="C104" s="137">
        <v>33</v>
      </c>
      <c r="D104" s="137">
        <v>5</v>
      </c>
      <c r="E104" s="137">
        <v>13</v>
      </c>
      <c r="F104" s="138">
        <v>-0.84848484848484851</v>
      </c>
      <c r="G104" s="138">
        <v>1.6</v>
      </c>
      <c r="H104" s="132"/>
      <c r="I104" s="132"/>
      <c r="J104" s="132"/>
      <c r="K104" s="132"/>
      <c r="L104" s="132"/>
      <c r="M104" s="132"/>
      <c r="N104" s="132"/>
    </row>
    <row r="105" spans="2:14">
      <c r="B105" s="136" t="s">
        <v>80</v>
      </c>
      <c r="C105" s="137">
        <v>19</v>
      </c>
      <c r="D105" s="137">
        <v>14</v>
      </c>
      <c r="E105" s="137">
        <v>32</v>
      </c>
      <c r="F105" s="138">
        <v>-0.26315789473684215</v>
      </c>
      <c r="G105" s="138">
        <v>1.2857142857142856</v>
      </c>
      <c r="H105" s="132"/>
      <c r="I105" s="132"/>
      <c r="J105" s="132"/>
      <c r="K105" s="132"/>
      <c r="L105" s="132"/>
      <c r="M105" s="132"/>
      <c r="N105" s="132"/>
    </row>
    <row r="106" spans="2:14">
      <c r="B106" s="136" t="s">
        <v>79</v>
      </c>
      <c r="C106" s="137">
        <v>12</v>
      </c>
      <c r="D106" s="137">
        <v>25</v>
      </c>
      <c r="E106" s="137">
        <v>57</v>
      </c>
      <c r="F106" s="138">
        <v>1.0833333333333335</v>
      </c>
      <c r="G106" s="138">
        <v>1.2799999999999998</v>
      </c>
      <c r="H106" s="132"/>
      <c r="I106" s="132"/>
      <c r="J106" s="132"/>
      <c r="K106" s="132"/>
      <c r="L106" s="132"/>
      <c r="M106" s="132"/>
      <c r="N106" s="132"/>
    </row>
    <row r="107" spans="2:14">
      <c r="B107" s="136" t="s">
        <v>78</v>
      </c>
      <c r="C107" s="137">
        <v>39</v>
      </c>
      <c r="D107" s="137">
        <v>15</v>
      </c>
      <c r="E107" s="137">
        <v>29</v>
      </c>
      <c r="F107" s="138">
        <v>-0.61538461538461542</v>
      </c>
      <c r="G107" s="138">
        <v>0.93333333333333335</v>
      </c>
      <c r="H107" s="132"/>
      <c r="I107" s="132"/>
      <c r="J107" s="132"/>
      <c r="K107" s="132"/>
      <c r="L107" s="132"/>
      <c r="M107" s="132"/>
      <c r="N107" s="132"/>
    </row>
    <row r="108" spans="2:14">
      <c r="B108" s="136" t="s">
        <v>77</v>
      </c>
      <c r="C108" s="137">
        <v>48</v>
      </c>
      <c r="D108" s="137">
        <v>8</v>
      </c>
      <c r="E108" s="137">
        <v>23</v>
      </c>
      <c r="F108" s="138">
        <v>-0.83333333333333337</v>
      </c>
      <c r="G108" s="138">
        <v>1.875</v>
      </c>
      <c r="H108" s="132"/>
      <c r="I108" s="132"/>
      <c r="J108" s="132"/>
      <c r="K108" s="132"/>
      <c r="L108" s="132"/>
      <c r="M108" s="132"/>
      <c r="N108" s="132"/>
    </row>
    <row r="109" spans="2:14">
      <c r="B109" s="136" t="s">
        <v>76</v>
      </c>
      <c r="C109" s="137">
        <v>88</v>
      </c>
      <c r="D109" s="137">
        <v>50</v>
      </c>
      <c r="E109" s="137">
        <v>93</v>
      </c>
      <c r="F109" s="138">
        <v>-0.43181818181818177</v>
      </c>
      <c r="G109" s="138">
        <v>0.8600000000000001</v>
      </c>
      <c r="H109" s="132"/>
      <c r="I109" s="132"/>
      <c r="J109" s="132"/>
      <c r="K109" s="132"/>
      <c r="L109" s="132"/>
      <c r="M109" s="132"/>
      <c r="N109" s="132"/>
    </row>
    <row r="110" spans="2:14">
      <c r="B110" s="136" t="s">
        <v>75</v>
      </c>
      <c r="C110" s="137">
        <v>79</v>
      </c>
      <c r="D110" s="137">
        <v>50</v>
      </c>
      <c r="E110" s="137"/>
      <c r="F110" s="138">
        <v>-0.36708860759493667</v>
      </c>
      <c r="G110" s="138"/>
      <c r="H110" s="132"/>
      <c r="I110" s="132"/>
      <c r="J110" s="132"/>
      <c r="K110" s="132"/>
      <c r="L110" s="132"/>
      <c r="M110" s="132"/>
      <c r="N110" s="132"/>
    </row>
    <row r="111" spans="2:14">
      <c r="B111" s="139" t="s">
        <v>157</v>
      </c>
      <c r="C111" s="48">
        <v>520</v>
      </c>
      <c r="D111" s="48">
        <v>466</v>
      </c>
      <c r="E111" s="48">
        <v>485</v>
      </c>
      <c r="F111" s="140">
        <v>-0.10384615384615381</v>
      </c>
      <c r="G111" s="140"/>
      <c r="H111" s="132"/>
      <c r="I111" s="132"/>
      <c r="J111" s="132"/>
      <c r="K111" s="132"/>
      <c r="L111" s="132"/>
      <c r="M111" s="132"/>
      <c r="N111" s="132"/>
    </row>
    <row r="112" spans="2:14" ht="15" customHeight="1">
      <c r="B112" s="438" t="s">
        <v>158</v>
      </c>
      <c r="C112" s="438"/>
      <c r="D112" s="438"/>
      <c r="E112" s="438"/>
      <c r="F112" s="438"/>
      <c r="G112" s="438"/>
      <c r="H112" s="132"/>
      <c r="I112" s="132"/>
      <c r="J112" s="132"/>
      <c r="K112" s="132"/>
      <c r="L112" s="132"/>
      <c r="M112" s="132"/>
      <c r="N112" s="132"/>
    </row>
    <row r="113" spans="2:14" ht="7.5" customHeight="1">
      <c r="B113" s="141"/>
      <c r="C113" s="141"/>
      <c r="D113" s="141"/>
      <c r="E113" s="141"/>
      <c r="F113" s="141"/>
      <c r="G113" s="141"/>
      <c r="H113" s="132"/>
      <c r="I113" s="132"/>
      <c r="J113" s="132"/>
      <c r="K113" s="132"/>
      <c r="L113" s="132"/>
      <c r="M113" s="132"/>
      <c r="N113" s="132"/>
    </row>
    <row r="114" spans="2:14" ht="9" customHeight="1">
      <c r="B114" s="141"/>
      <c r="C114" s="141"/>
      <c r="D114" s="141"/>
      <c r="E114" s="141"/>
      <c r="F114" s="141"/>
      <c r="G114" s="141"/>
      <c r="H114" s="132"/>
      <c r="I114" s="132"/>
      <c r="J114" s="132"/>
      <c r="K114" s="132"/>
      <c r="L114" s="132"/>
      <c r="M114" s="132"/>
      <c r="N114" s="132"/>
    </row>
    <row r="115" spans="2:14" ht="36" customHeight="1">
      <c r="B115" s="439" t="s">
        <v>164</v>
      </c>
      <c r="C115" s="439"/>
      <c r="D115" s="439"/>
      <c r="E115" s="439"/>
      <c r="F115" s="439"/>
      <c r="G115" s="439"/>
      <c r="H115" s="132"/>
      <c r="I115" s="132"/>
      <c r="J115" s="132"/>
      <c r="K115" s="132"/>
      <c r="L115" s="132"/>
      <c r="M115" s="132"/>
      <c r="N115" s="132"/>
    </row>
    <row r="116" spans="2:14">
      <c r="B116" s="144"/>
      <c r="C116" s="133">
        <v>2008</v>
      </c>
      <c r="D116" s="133">
        <v>2009</v>
      </c>
      <c r="E116" s="133">
        <v>2010</v>
      </c>
      <c r="F116" s="142" t="s">
        <v>155</v>
      </c>
      <c r="G116" s="142" t="s">
        <v>156</v>
      </c>
      <c r="H116" s="132"/>
      <c r="I116" s="132"/>
      <c r="J116" s="132"/>
      <c r="K116" s="132"/>
      <c r="L116" s="132"/>
      <c r="M116" s="132"/>
      <c r="N116" s="132"/>
    </row>
    <row r="117" spans="2:14">
      <c r="B117" s="136" t="s">
        <v>86</v>
      </c>
      <c r="C117" s="137">
        <v>48</v>
      </c>
      <c r="D117" s="137">
        <v>46</v>
      </c>
      <c r="E117" s="137">
        <v>24</v>
      </c>
      <c r="F117" s="138">
        <v>-4.166666666666663E-2</v>
      </c>
      <c r="G117" s="138">
        <v>-0.47826086956521741</v>
      </c>
      <c r="H117" s="132"/>
      <c r="I117" s="132"/>
      <c r="J117" s="132"/>
      <c r="K117" s="132"/>
      <c r="L117" s="132"/>
      <c r="M117" s="132"/>
      <c r="N117" s="132"/>
    </row>
    <row r="118" spans="2:14">
      <c r="B118" s="136" t="s">
        <v>85</v>
      </c>
      <c r="C118" s="137">
        <v>61</v>
      </c>
      <c r="D118" s="137">
        <v>54</v>
      </c>
      <c r="E118" s="137">
        <v>52</v>
      </c>
      <c r="F118" s="138">
        <v>-0.11475409836065575</v>
      </c>
      <c r="G118" s="138">
        <v>-3.703703703703709E-2</v>
      </c>
      <c r="H118" s="132"/>
      <c r="I118" s="132"/>
      <c r="J118" s="132"/>
      <c r="K118" s="132"/>
      <c r="L118" s="132"/>
      <c r="M118" s="132"/>
      <c r="N118" s="132"/>
    </row>
    <row r="119" spans="2:14">
      <c r="B119" s="136" t="s">
        <v>84</v>
      </c>
      <c r="C119" s="137">
        <v>80</v>
      </c>
      <c r="D119" s="137">
        <v>40</v>
      </c>
      <c r="E119" s="137">
        <v>14</v>
      </c>
      <c r="F119" s="138">
        <v>-0.5</v>
      </c>
      <c r="G119" s="138">
        <v>-0.65</v>
      </c>
      <c r="H119" s="132"/>
      <c r="I119" s="132"/>
      <c r="J119" s="132"/>
      <c r="K119" s="132"/>
      <c r="L119" s="132"/>
      <c r="M119" s="132"/>
      <c r="N119" s="132"/>
    </row>
    <row r="120" spans="2:14">
      <c r="B120" s="136" t="s">
        <v>83</v>
      </c>
      <c r="C120" s="137">
        <v>10</v>
      </c>
      <c r="D120" s="137">
        <v>18</v>
      </c>
      <c r="E120" s="137">
        <v>24</v>
      </c>
      <c r="F120" s="138">
        <v>0.8</v>
      </c>
      <c r="G120" s="138">
        <v>0.33333333333333326</v>
      </c>
      <c r="H120" s="132"/>
      <c r="I120" s="132"/>
      <c r="J120" s="132"/>
      <c r="K120" s="132"/>
      <c r="L120" s="132"/>
      <c r="M120" s="132"/>
      <c r="N120" s="132"/>
    </row>
    <row r="121" spans="2:14">
      <c r="B121" s="136" t="s">
        <v>82</v>
      </c>
      <c r="C121" s="137">
        <v>21</v>
      </c>
      <c r="D121" s="137">
        <v>21</v>
      </c>
      <c r="E121" s="137">
        <v>25</v>
      </c>
      <c r="F121" s="138">
        <v>0</v>
      </c>
      <c r="G121" s="138">
        <v>0.19047619047619047</v>
      </c>
      <c r="H121" s="132"/>
      <c r="I121" s="132"/>
      <c r="J121" s="132"/>
      <c r="K121" s="132"/>
      <c r="L121" s="132"/>
      <c r="M121" s="132"/>
      <c r="N121" s="132"/>
    </row>
    <row r="122" spans="2:14">
      <c r="B122" s="136" t="s">
        <v>81</v>
      </c>
      <c r="C122" s="137">
        <v>13</v>
      </c>
      <c r="D122" s="137">
        <v>11</v>
      </c>
      <c r="E122" s="137">
        <v>9</v>
      </c>
      <c r="F122" s="138">
        <v>-0.15384615384615385</v>
      </c>
      <c r="G122" s="138">
        <v>-0.18181818181818177</v>
      </c>
      <c r="H122" s="132"/>
      <c r="I122" s="132"/>
      <c r="J122" s="132"/>
      <c r="K122" s="132"/>
      <c r="L122" s="132"/>
      <c r="M122" s="132"/>
      <c r="N122" s="132"/>
    </row>
    <row r="123" spans="2:14">
      <c r="B123" s="136" t="s">
        <v>80</v>
      </c>
      <c r="C123" s="137">
        <v>20</v>
      </c>
      <c r="D123" s="137">
        <v>46</v>
      </c>
      <c r="E123" s="137">
        <v>23</v>
      </c>
      <c r="F123" s="138">
        <v>1.2999999999999998</v>
      </c>
      <c r="G123" s="138">
        <v>-0.5</v>
      </c>
      <c r="H123" s="132"/>
      <c r="I123" s="132"/>
      <c r="J123" s="132"/>
      <c r="K123" s="132"/>
      <c r="L123" s="132"/>
      <c r="M123" s="132"/>
      <c r="N123" s="132"/>
    </row>
    <row r="124" spans="2:14">
      <c r="B124" s="136" t="s">
        <v>79</v>
      </c>
      <c r="C124" s="137">
        <v>23</v>
      </c>
      <c r="D124" s="137">
        <v>13</v>
      </c>
      <c r="E124" s="137">
        <v>20</v>
      </c>
      <c r="F124" s="138">
        <v>-0.43478260869565222</v>
      </c>
      <c r="G124" s="138">
        <v>0.53846153846153855</v>
      </c>
      <c r="H124" s="132"/>
      <c r="I124" s="132"/>
      <c r="J124" s="132"/>
      <c r="K124" s="132"/>
      <c r="L124" s="132"/>
      <c r="M124" s="132"/>
      <c r="N124" s="132"/>
    </row>
    <row r="125" spans="2:14">
      <c r="B125" s="136" t="s">
        <v>78</v>
      </c>
      <c r="C125" s="137">
        <v>23</v>
      </c>
      <c r="D125" s="137">
        <v>11</v>
      </c>
      <c r="E125" s="137">
        <v>5</v>
      </c>
      <c r="F125" s="138">
        <v>-0.52173913043478259</v>
      </c>
      <c r="G125" s="138">
        <v>-0.54545454545454541</v>
      </c>
      <c r="H125" s="132"/>
      <c r="I125" s="132"/>
      <c r="J125" s="132"/>
      <c r="K125" s="132"/>
      <c r="L125" s="132"/>
      <c r="M125" s="132"/>
      <c r="N125" s="132"/>
    </row>
    <row r="126" spans="2:14">
      <c r="B126" s="136" t="s">
        <v>77</v>
      </c>
      <c r="C126" s="137">
        <v>51</v>
      </c>
      <c r="D126" s="137">
        <v>22</v>
      </c>
      <c r="E126" s="137">
        <v>49</v>
      </c>
      <c r="F126" s="138">
        <v>-0.56862745098039214</v>
      </c>
      <c r="G126" s="138">
        <v>1.2272727272727271</v>
      </c>
      <c r="H126" s="132"/>
      <c r="I126" s="132"/>
      <c r="J126" s="132"/>
      <c r="K126" s="132"/>
      <c r="L126" s="132"/>
      <c r="M126" s="132"/>
      <c r="N126" s="132"/>
    </row>
    <row r="127" spans="2:14">
      <c r="B127" s="136" t="s">
        <v>76</v>
      </c>
      <c r="C127" s="137">
        <v>67</v>
      </c>
      <c r="D127" s="137">
        <v>45</v>
      </c>
      <c r="E127" s="137">
        <v>38</v>
      </c>
      <c r="F127" s="138">
        <v>-0.32835820895522383</v>
      </c>
      <c r="G127" s="138">
        <v>-0.15555555555555556</v>
      </c>
      <c r="H127" s="132"/>
      <c r="I127" s="132"/>
      <c r="J127" s="132"/>
      <c r="K127" s="132"/>
      <c r="L127" s="132"/>
      <c r="M127" s="132"/>
      <c r="N127" s="132"/>
    </row>
    <row r="128" spans="2:14">
      <c r="B128" s="136" t="s">
        <v>75</v>
      </c>
      <c r="C128" s="137">
        <v>77</v>
      </c>
      <c r="D128" s="137">
        <v>56</v>
      </c>
      <c r="E128" s="137"/>
      <c r="F128" s="138">
        <v>-0.27272727272727271</v>
      </c>
      <c r="G128" s="138"/>
      <c r="H128" s="132"/>
      <c r="I128" s="132"/>
      <c r="J128" s="132"/>
      <c r="K128" s="132"/>
      <c r="L128" s="132"/>
      <c r="M128" s="132"/>
      <c r="N128" s="132"/>
    </row>
    <row r="129" spans="2:14">
      <c r="B129" s="139" t="s">
        <v>157</v>
      </c>
      <c r="C129" s="48">
        <v>494</v>
      </c>
      <c r="D129" s="48">
        <v>383</v>
      </c>
      <c r="E129" s="48">
        <v>283</v>
      </c>
      <c r="F129" s="140">
        <v>-0.2246963562753036</v>
      </c>
      <c r="G129" s="140"/>
      <c r="H129" s="132"/>
      <c r="I129" s="132"/>
      <c r="J129" s="132"/>
      <c r="K129" s="132"/>
      <c r="L129" s="132"/>
      <c r="M129" s="132"/>
      <c r="N129" s="132"/>
    </row>
    <row r="130" spans="2:14" ht="15" customHeight="1">
      <c r="B130" s="438" t="s">
        <v>158</v>
      </c>
      <c r="C130" s="438"/>
      <c r="D130" s="438"/>
      <c r="E130" s="438"/>
      <c r="F130" s="438"/>
      <c r="G130" s="438"/>
      <c r="H130" s="132"/>
      <c r="I130" s="132"/>
      <c r="J130" s="132"/>
      <c r="K130" s="132"/>
      <c r="L130" s="132"/>
      <c r="M130" s="132"/>
      <c r="N130" s="132"/>
    </row>
    <row r="131" spans="2:14" ht="7.5" customHeight="1">
      <c r="B131" s="141"/>
      <c r="C131" s="141"/>
      <c r="D131" s="141"/>
      <c r="E131" s="141"/>
      <c r="F131" s="141"/>
      <c r="G131" s="141"/>
      <c r="H131" s="132"/>
      <c r="I131" s="132"/>
      <c r="J131" s="132"/>
      <c r="K131" s="132"/>
      <c r="L131" s="132"/>
      <c r="M131" s="132"/>
      <c r="N131" s="132"/>
    </row>
    <row r="132" spans="2:14" ht="7.5" customHeight="1">
      <c r="B132" s="141"/>
      <c r="C132" s="141"/>
      <c r="D132" s="141"/>
      <c r="E132" s="141"/>
      <c r="F132" s="141"/>
      <c r="G132" s="141"/>
      <c r="H132" s="132"/>
      <c r="I132" s="132"/>
      <c r="J132" s="132"/>
      <c r="K132" s="132"/>
      <c r="L132" s="132"/>
      <c r="M132" s="132"/>
      <c r="N132" s="132"/>
    </row>
    <row r="133" spans="2:14" ht="36" customHeight="1">
      <c r="B133" s="439" t="s">
        <v>165</v>
      </c>
      <c r="C133" s="439"/>
      <c r="D133" s="439"/>
      <c r="E133" s="439"/>
      <c r="F133" s="439"/>
      <c r="G133" s="439"/>
      <c r="H133" s="132"/>
      <c r="I133" s="132"/>
      <c r="J133" s="132"/>
      <c r="K133" s="132"/>
      <c r="L133" s="132"/>
      <c r="M133" s="132"/>
      <c r="N133" s="132"/>
    </row>
    <row r="134" spans="2:14">
      <c r="B134" s="144"/>
      <c r="C134" s="133">
        <v>2008</v>
      </c>
      <c r="D134" s="133">
        <v>2009</v>
      </c>
      <c r="E134" s="133">
        <v>2010</v>
      </c>
      <c r="F134" s="142" t="s">
        <v>155</v>
      </c>
      <c r="G134" s="142" t="s">
        <v>156</v>
      </c>
      <c r="H134" s="132"/>
      <c r="I134" s="132"/>
      <c r="J134" s="132"/>
      <c r="K134" s="132"/>
      <c r="L134" s="132"/>
      <c r="M134" s="132"/>
      <c r="N134" s="132"/>
    </row>
    <row r="135" spans="2:14">
      <c r="B135" s="136" t="s">
        <v>86</v>
      </c>
      <c r="C135" s="137">
        <v>73</v>
      </c>
      <c r="D135" s="137">
        <v>35</v>
      </c>
      <c r="E135" s="137">
        <v>47</v>
      </c>
      <c r="F135" s="138">
        <v>-0.52054794520547953</v>
      </c>
      <c r="G135" s="138">
        <v>0.34285714285714275</v>
      </c>
      <c r="H135" s="132"/>
      <c r="I135" s="132"/>
      <c r="J135" s="132"/>
      <c r="K135" s="132"/>
      <c r="L135" s="132"/>
      <c r="M135" s="132"/>
      <c r="N135" s="132"/>
    </row>
    <row r="136" spans="2:14">
      <c r="B136" s="136" t="s">
        <v>85</v>
      </c>
      <c r="C136" s="137">
        <v>117</v>
      </c>
      <c r="D136" s="137">
        <v>68</v>
      </c>
      <c r="E136" s="137">
        <v>100</v>
      </c>
      <c r="F136" s="138">
        <v>-0.41880341880341876</v>
      </c>
      <c r="G136" s="138">
        <v>0.47058823529411775</v>
      </c>
      <c r="H136" s="132"/>
      <c r="I136" s="132"/>
      <c r="J136" s="132"/>
      <c r="K136" s="132"/>
      <c r="L136" s="132"/>
      <c r="M136" s="132"/>
      <c r="N136" s="132"/>
    </row>
    <row r="137" spans="2:14">
      <c r="B137" s="136" t="s">
        <v>84</v>
      </c>
      <c r="C137" s="137">
        <v>102</v>
      </c>
      <c r="D137" s="137">
        <v>65</v>
      </c>
      <c r="E137" s="137">
        <v>39</v>
      </c>
      <c r="F137" s="138">
        <v>-0.36274509803921573</v>
      </c>
      <c r="G137" s="138">
        <v>-0.4</v>
      </c>
      <c r="H137" s="132"/>
      <c r="I137" s="132"/>
      <c r="J137" s="132"/>
      <c r="K137" s="132"/>
      <c r="L137" s="132"/>
      <c r="M137" s="132"/>
      <c r="N137" s="132"/>
    </row>
    <row r="138" spans="2:14">
      <c r="B138" s="136" t="s">
        <v>83</v>
      </c>
      <c r="C138" s="137">
        <v>34</v>
      </c>
      <c r="D138" s="137">
        <v>23</v>
      </c>
      <c r="E138" s="137">
        <v>20</v>
      </c>
      <c r="F138" s="138">
        <v>-0.32352941176470584</v>
      </c>
      <c r="G138" s="138">
        <v>-0.13043478260869568</v>
      </c>
      <c r="H138" s="132"/>
      <c r="I138" s="132"/>
      <c r="J138" s="132"/>
      <c r="K138" s="132"/>
      <c r="L138" s="132"/>
      <c r="M138" s="132"/>
      <c r="N138" s="132"/>
    </row>
    <row r="139" spans="2:14">
      <c r="B139" s="136" t="s">
        <v>82</v>
      </c>
      <c r="C139" s="137">
        <v>15</v>
      </c>
      <c r="D139" s="137">
        <v>15</v>
      </c>
      <c r="E139" s="137">
        <v>29</v>
      </c>
      <c r="F139" s="138">
        <v>0</v>
      </c>
      <c r="G139" s="138">
        <v>0.93333333333333335</v>
      </c>
      <c r="H139" s="132"/>
      <c r="I139" s="132"/>
      <c r="J139" s="132"/>
      <c r="K139" s="132"/>
      <c r="L139" s="132"/>
      <c r="M139" s="132"/>
      <c r="N139" s="132"/>
    </row>
    <row r="140" spans="2:14">
      <c r="B140" s="136" t="s">
        <v>81</v>
      </c>
      <c r="C140" s="137">
        <v>16</v>
      </c>
      <c r="D140" s="137">
        <v>13</v>
      </c>
      <c r="E140" s="137">
        <v>7</v>
      </c>
      <c r="F140" s="138">
        <v>-0.1875</v>
      </c>
      <c r="G140" s="138">
        <v>-0.46153846153846156</v>
      </c>
      <c r="H140" s="132"/>
      <c r="I140" s="132"/>
      <c r="J140" s="132"/>
      <c r="K140" s="132"/>
      <c r="L140" s="132"/>
      <c r="M140" s="132"/>
      <c r="N140" s="132"/>
    </row>
    <row r="141" spans="2:14">
      <c r="B141" s="136" t="s">
        <v>80</v>
      </c>
      <c r="C141" s="137">
        <v>16</v>
      </c>
      <c r="D141" s="137">
        <v>18</v>
      </c>
      <c r="E141" s="137">
        <v>12</v>
      </c>
      <c r="F141" s="138">
        <v>0.125</v>
      </c>
      <c r="G141" s="138">
        <v>-0.33333333333333337</v>
      </c>
      <c r="H141" s="132"/>
      <c r="I141" s="132"/>
      <c r="J141" s="132"/>
      <c r="K141" s="132"/>
      <c r="L141" s="132"/>
      <c r="M141" s="132"/>
      <c r="N141" s="132"/>
    </row>
    <row r="142" spans="2:14">
      <c r="B142" s="136" t="s">
        <v>79</v>
      </c>
      <c r="C142" s="137">
        <v>11</v>
      </c>
      <c r="D142" s="137">
        <v>2</v>
      </c>
      <c r="E142" s="137">
        <v>28</v>
      </c>
      <c r="F142" s="138">
        <v>-0.81818181818181812</v>
      </c>
      <c r="G142" s="138">
        <v>13</v>
      </c>
      <c r="H142" s="132"/>
      <c r="I142" s="132"/>
      <c r="J142" s="132"/>
      <c r="K142" s="132"/>
      <c r="L142" s="132"/>
      <c r="M142" s="132"/>
      <c r="N142" s="132"/>
    </row>
    <row r="143" spans="2:14">
      <c r="B143" s="136" t="s">
        <v>78</v>
      </c>
      <c r="C143" s="137">
        <v>15</v>
      </c>
      <c r="D143" s="137">
        <v>22</v>
      </c>
      <c r="E143" s="137">
        <v>29</v>
      </c>
      <c r="F143" s="138">
        <v>0.46666666666666656</v>
      </c>
      <c r="G143" s="138">
        <v>0.31818181818181812</v>
      </c>
      <c r="H143" s="132"/>
      <c r="I143" s="132"/>
      <c r="J143" s="132"/>
      <c r="K143" s="132"/>
      <c r="L143" s="132"/>
      <c r="M143" s="132"/>
      <c r="N143" s="132"/>
    </row>
    <row r="144" spans="2:14">
      <c r="B144" s="136" t="s">
        <v>77</v>
      </c>
      <c r="C144" s="137">
        <v>57</v>
      </c>
      <c r="D144" s="137">
        <v>41</v>
      </c>
      <c r="E144" s="137">
        <v>39</v>
      </c>
      <c r="F144" s="138">
        <v>-0.2807017543859649</v>
      </c>
      <c r="G144" s="138">
        <v>-4.8780487804878092E-2</v>
      </c>
      <c r="H144" s="132"/>
      <c r="I144" s="132"/>
      <c r="J144" s="132"/>
      <c r="K144" s="132"/>
      <c r="L144" s="132"/>
      <c r="M144" s="132"/>
      <c r="N144" s="132"/>
    </row>
    <row r="145" spans="2:14">
      <c r="B145" s="136" t="s">
        <v>76</v>
      </c>
      <c r="C145" s="137">
        <v>108</v>
      </c>
      <c r="D145" s="137">
        <v>42</v>
      </c>
      <c r="E145" s="137">
        <v>61</v>
      </c>
      <c r="F145" s="138">
        <v>-0.61111111111111116</v>
      </c>
      <c r="G145" s="138">
        <v>0.45238095238095233</v>
      </c>
      <c r="H145" s="132"/>
      <c r="I145" s="132"/>
      <c r="J145" s="132"/>
      <c r="K145" s="132"/>
      <c r="L145" s="132"/>
      <c r="M145" s="132"/>
      <c r="N145" s="132"/>
    </row>
    <row r="146" spans="2:14">
      <c r="B146" s="136" t="s">
        <v>75</v>
      </c>
      <c r="C146" s="137">
        <v>35</v>
      </c>
      <c r="D146" s="137">
        <v>21</v>
      </c>
      <c r="E146" s="137"/>
      <c r="F146" s="138">
        <v>-0.4</v>
      </c>
      <c r="G146" s="138"/>
      <c r="H146" s="132"/>
      <c r="I146" s="132"/>
      <c r="J146" s="132"/>
      <c r="K146" s="132"/>
      <c r="L146" s="132"/>
      <c r="M146" s="132"/>
      <c r="N146" s="132"/>
    </row>
    <row r="147" spans="2:14">
      <c r="B147" s="139" t="s">
        <v>157</v>
      </c>
      <c r="C147" s="48">
        <v>599</v>
      </c>
      <c r="D147" s="48">
        <v>365</v>
      </c>
      <c r="E147" s="48">
        <v>411</v>
      </c>
      <c r="F147" s="140">
        <v>-0.39065108514190316</v>
      </c>
      <c r="G147" s="140"/>
      <c r="H147" s="132"/>
      <c r="I147" s="132"/>
      <c r="J147" s="132"/>
      <c r="K147" s="132"/>
      <c r="L147" s="132"/>
      <c r="M147" s="132"/>
      <c r="N147" s="132"/>
    </row>
    <row r="148" spans="2:14" ht="15" customHeight="1">
      <c r="B148" s="438" t="s">
        <v>158</v>
      </c>
      <c r="C148" s="438"/>
      <c r="D148" s="438"/>
      <c r="E148" s="438"/>
      <c r="F148" s="438"/>
      <c r="G148" s="438"/>
      <c r="H148" s="132"/>
      <c r="I148" s="132"/>
      <c r="J148" s="132"/>
      <c r="K148" s="132"/>
      <c r="L148" s="132"/>
      <c r="M148" s="132"/>
      <c r="N148" s="132"/>
    </row>
    <row r="149" spans="2:14" ht="8.25" customHeight="1">
      <c r="B149" s="141"/>
      <c r="C149" s="141"/>
      <c r="D149" s="141"/>
      <c r="E149" s="141"/>
      <c r="F149" s="141"/>
      <c r="G149" s="141"/>
      <c r="H149" s="132"/>
      <c r="I149" s="132"/>
      <c r="J149" s="132"/>
      <c r="K149" s="132"/>
      <c r="L149" s="132"/>
      <c r="M149" s="132"/>
      <c r="N149" s="132"/>
    </row>
    <row r="150" spans="2:14" ht="9.75" customHeight="1">
      <c r="B150" s="141"/>
      <c r="C150" s="141"/>
      <c r="D150" s="141"/>
      <c r="E150" s="141"/>
      <c r="F150" s="141"/>
      <c r="G150" s="141"/>
      <c r="H150" s="132"/>
      <c r="I150" s="132"/>
      <c r="J150" s="132"/>
      <c r="K150" s="132"/>
      <c r="L150" s="132"/>
      <c r="M150" s="132"/>
      <c r="N150" s="132"/>
    </row>
    <row r="151" spans="2:14" ht="36" customHeight="1">
      <c r="B151" s="439" t="s">
        <v>166</v>
      </c>
      <c r="C151" s="439"/>
      <c r="D151" s="439"/>
      <c r="E151" s="439"/>
      <c r="F151" s="439"/>
      <c r="G151" s="439"/>
      <c r="H151" s="132"/>
      <c r="I151" s="132"/>
      <c r="J151" s="132"/>
      <c r="K151" s="132"/>
      <c r="L151" s="132"/>
      <c r="M151" s="132"/>
      <c r="N151" s="132"/>
    </row>
    <row r="152" spans="2:14">
      <c r="B152" s="144"/>
      <c r="C152" s="133">
        <v>2008</v>
      </c>
      <c r="D152" s="133">
        <v>2009</v>
      </c>
      <c r="E152" s="133">
        <v>2010</v>
      </c>
      <c r="F152" s="142" t="s">
        <v>155</v>
      </c>
      <c r="G152" s="142" t="s">
        <v>156</v>
      </c>
      <c r="H152" s="132"/>
      <c r="I152" s="132"/>
      <c r="J152" s="132"/>
      <c r="K152" s="132"/>
      <c r="L152" s="132"/>
      <c r="M152" s="132"/>
      <c r="N152" s="132"/>
    </row>
    <row r="153" spans="2:14">
      <c r="B153" s="136" t="s">
        <v>86</v>
      </c>
      <c r="C153" s="137">
        <v>166</v>
      </c>
      <c r="D153" s="137">
        <v>178</v>
      </c>
      <c r="E153" s="137">
        <v>228</v>
      </c>
      <c r="F153" s="138">
        <v>7.2289156626506035E-2</v>
      </c>
      <c r="G153" s="138">
        <v>0.2808988764044944</v>
      </c>
      <c r="H153" s="132"/>
      <c r="I153" s="132"/>
      <c r="J153" s="132"/>
      <c r="K153" s="132"/>
      <c r="L153" s="132"/>
      <c r="M153" s="132"/>
      <c r="N153" s="132"/>
    </row>
    <row r="154" spans="2:14">
      <c r="B154" s="136" t="s">
        <v>85</v>
      </c>
      <c r="C154" s="137">
        <v>280</v>
      </c>
      <c r="D154" s="137">
        <v>228</v>
      </c>
      <c r="E154" s="137">
        <v>300</v>
      </c>
      <c r="F154" s="138">
        <v>-0.18571428571428572</v>
      </c>
      <c r="G154" s="138">
        <v>0.31578947368421062</v>
      </c>
      <c r="H154" s="132"/>
      <c r="I154" s="132"/>
      <c r="J154" s="132"/>
      <c r="K154" s="132"/>
      <c r="L154" s="132"/>
      <c r="M154" s="132"/>
      <c r="N154" s="132"/>
    </row>
    <row r="155" spans="2:14">
      <c r="B155" s="136" t="s">
        <v>84</v>
      </c>
      <c r="C155" s="137">
        <v>260</v>
      </c>
      <c r="D155" s="137">
        <v>302</v>
      </c>
      <c r="E155" s="137">
        <v>208</v>
      </c>
      <c r="F155" s="138">
        <v>0.16153846153846163</v>
      </c>
      <c r="G155" s="138">
        <v>-0.3112582781456954</v>
      </c>
      <c r="H155" s="132"/>
      <c r="I155" s="132"/>
      <c r="J155" s="132"/>
      <c r="K155" s="132"/>
      <c r="L155" s="132"/>
      <c r="M155" s="132"/>
      <c r="N155" s="132"/>
    </row>
    <row r="156" spans="2:14">
      <c r="B156" s="136" t="s">
        <v>83</v>
      </c>
      <c r="C156" s="137">
        <v>243</v>
      </c>
      <c r="D156" s="137">
        <v>313</v>
      </c>
      <c r="E156" s="137">
        <v>238</v>
      </c>
      <c r="F156" s="138">
        <v>0.2880658436213992</v>
      </c>
      <c r="G156" s="138">
        <v>-0.23961661341853036</v>
      </c>
      <c r="H156" s="132"/>
      <c r="I156" s="132"/>
      <c r="J156" s="132"/>
      <c r="K156" s="132"/>
      <c r="L156" s="132"/>
      <c r="M156" s="132"/>
      <c r="N156" s="132"/>
    </row>
    <row r="157" spans="2:14">
      <c r="B157" s="136" t="s">
        <v>82</v>
      </c>
      <c r="C157" s="137">
        <v>211</v>
      </c>
      <c r="D157" s="137">
        <v>177</v>
      </c>
      <c r="E157" s="137">
        <v>142</v>
      </c>
      <c r="F157" s="138">
        <v>-0.16113744075829384</v>
      </c>
      <c r="G157" s="138">
        <v>-0.19774011299435024</v>
      </c>
      <c r="H157" s="132"/>
      <c r="I157" s="132"/>
      <c r="J157" s="132"/>
      <c r="K157" s="132"/>
      <c r="L157" s="132"/>
      <c r="M157" s="132"/>
      <c r="N157" s="132"/>
    </row>
    <row r="158" spans="2:14">
      <c r="B158" s="136" t="s">
        <v>81</v>
      </c>
      <c r="C158" s="137">
        <v>169</v>
      </c>
      <c r="D158" s="137">
        <v>146</v>
      </c>
      <c r="E158" s="137">
        <v>114</v>
      </c>
      <c r="F158" s="138">
        <v>-0.13609467455621305</v>
      </c>
      <c r="G158" s="138">
        <v>-0.21917808219178081</v>
      </c>
      <c r="H158" s="132"/>
      <c r="I158" s="132"/>
      <c r="J158" s="132"/>
      <c r="K158" s="132"/>
      <c r="L158" s="132"/>
      <c r="M158" s="132"/>
      <c r="N158" s="132"/>
    </row>
    <row r="159" spans="2:14">
      <c r="B159" s="136" t="s">
        <v>80</v>
      </c>
      <c r="C159" s="137">
        <v>232</v>
      </c>
      <c r="D159" s="137">
        <v>193</v>
      </c>
      <c r="E159" s="137">
        <v>145</v>
      </c>
      <c r="F159" s="138">
        <v>-0.1681034482758621</v>
      </c>
      <c r="G159" s="138">
        <v>-0.24870466321243523</v>
      </c>
      <c r="H159" s="132"/>
      <c r="I159" s="132"/>
      <c r="J159" s="132"/>
      <c r="K159" s="132"/>
      <c r="L159" s="132"/>
      <c r="M159" s="132"/>
      <c r="N159" s="132"/>
    </row>
    <row r="160" spans="2:14">
      <c r="B160" s="136" t="s">
        <v>79</v>
      </c>
      <c r="C160" s="137">
        <v>399</v>
      </c>
      <c r="D160" s="137">
        <v>236</v>
      </c>
      <c r="E160" s="137">
        <v>215</v>
      </c>
      <c r="F160" s="138">
        <v>-0.4085213032581454</v>
      </c>
      <c r="G160" s="138">
        <v>-8.8983050847457612E-2</v>
      </c>
      <c r="H160" s="132"/>
      <c r="I160" s="132"/>
      <c r="J160" s="132"/>
      <c r="K160" s="132"/>
      <c r="L160" s="132"/>
      <c r="M160" s="132"/>
      <c r="N160" s="132"/>
    </row>
    <row r="161" spans="2:14">
      <c r="B161" s="136" t="s">
        <v>78</v>
      </c>
      <c r="C161" s="137">
        <v>193</v>
      </c>
      <c r="D161" s="137">
        <v>166</v>
      </c>
      <c r="E161" s="137">
        <v>110</v>
      </c>
      <c r="F161" s="138">
        <v>-0.13989637305699487</v>
      </c>
      <c r="G161" s="138">
        <v>-0.33734939759036142</v>
      </c>
      <c r="H161" s="132"/>
      <c r="I161" s="132"/>
      <c r="J161" s="132"/>
      <c r="K161" s="132"/>
      <c r="L161" s="132"/>
      <c r="M161" s="132"/>
      <c r="N161" s="132"/>
    </row>
    <row r="162" spans="2:14">
      <c r="B162" s="136" t="s">
        <v>77</v>
      </c>
      <c r="C162" s="137">
        <v>215</v>
      </c>
      <c r="D162" s="137">
        <v>169</v>
      </c>
      <c r="E162" s="137">
        <v>171</v>
      </c>
      <c r="F162" s="138">
        <v>-0.21395348837209305</v>
      </c>
      <c r="G162" s="138">
        <v>1.1834319526627279E-2</v>
      </c>
      <c r="H162" s="132"/>
      <c r="I162" s="132"/>
      <c r="J162" s="132"/>
      <c r="K162" s="132"/>
      <c r="L162" s="132"/>
      <c r="M162" s="132"/>
      <c r="N162" s="132"/>
    </row>
    <row r="163" spans="2:14">
      <c r="B163" s="136" t="s">
        <v>76</v>
      </c>
      <c r="C163" s="137">
        <v>270</v>
      </c>
      <c r="D163" s="137">
        <v>194</v>
      </c>
      <c r="E163" s="137">
        <v>266</v>
      </c>
      <c r="F163" s="138">
        <v>-0.28148148148148144</v>
      </c>
      <c r="G163" s="138">
        <v>0.37113402061855671</v>
      </c>
      <c r="H163" s="132"/>
      <c r="I163" s="132"/>
      <c r="J163" s="132"/>
      <c r="K163" s="132"/>
      <c r="L163" s="132"/>
      <c r="M163" s="132"/>
      <c r="N163" s="132"/>
    </row>
    <row r="164" spans="2:14">
      <c r="B164" s="136" t="s">
        <v>75</v>
      </c>
      <c r="C164" s="137">
        <v>293</v>
      </c>
      <c r="D164" s="137">
        <v>227</v>
      </c>
      <c r="E164" s="137"/>
      <c r="F164" s="138">
        <v>-0.22525597269624575</v>
      </c>
      <c r="G164" s="138"/>
      <c r="H164" s="132"/>
      <c r="I164" s="132"/>
      <c r="J164" s="132"/>
      <c r="K164" s="132"/>
      <c r="L164" s="132"/>
      <c r="M164" s="132"/>
      <c r="N164" s="132"/>
    </row>
    <row r="165" spans="2:14">
      <c r="B165" s="139" t="s">
        <v>157</v>
      </c>
      <c r="C165" s="48">
        <v>2931</v>
      </c>
      <c r="D165" s="48">
        <v>2529</v>
      </c>
      <c r="E165" s="48">
        <v>2137</v>
      </c>
      <c r="F165" s="140">
        <v>-0.13715455475946781</v>
      </c>
      <c r="G165" s="140"/>
      <c r="H165" s="132"/>
      <c r="I165" s="132"/>
      <c r="J165" s="132"/>
      <c r="K165" s="132"/>
      <c r="L165" s="132"/>
      <c r="M165" s="132"/>
      <c r="N165" s="132"/>
    </row>
    <row r="166" spans="2:14" ht="15" customHeight="1">
      <c r="B166" s="438" t="s">
        <v>158</v>
      </c>
      <c r="C166" s="438"/>
      <c r="D166" s="438"/>
      <c r="E166" s="438"/>
      <c r="F166" s="438"/>
      <c r="G166" s="438"/>
      <c r="H166" s="132"/>
      <c r="I166" s="132"/>
      <c r="J166" s="132"/>
      <c r="K166" s="132"/>
      <c r="L166" s="132"/>
      <c r="M166" s="132"/>
      <c r="N166" s="132"/>
    </row>
    <row r="167" spans="2:14" ht="10.5" customHeight="1">
      <c r="B167" s="141"/>
      <c r="C167" s="141"/>
      <c r="D167" s="141"/>
      <c r="E167" s="141"/>
      <c r="F167" s="141"/>
      <c r="G167" s="141"/>
      <c r="H167" s="132"/>
      <c r="I167" s="132"/>
      <c r="J167" s="132"/>
      <c r="K167" s="132"/>
      <c r="L167" s="132"/>
      <c r="M167" s="132"/>
      <c r="N167" s="132"/>
    </row>
    <row r="168" spans="2:14" ht="7.5" customHeight="1">
      <c r="B168" s="141"/>
      <c r="C168" s="141"/>
      <c r="D168" s="141"/>
      <c r="E168" s="141"/>
      <c r="F168" s="141"/>
      <c r="G168" s="141"/>
      <c r="H168" s="132"/>
      <c r="I168" s="132"/>
      <c r="J168" s="132"/>
      <c r="K168" s="132"/>
      <c r="L168" s="132"/>
      <c r="M168" s="132"/>
      <c r="N168" s="132"/>
    </row>
    <row r="169" spans="2:14" ht="36" customHeight="1">
      <c r="B169" s="439" t="s">
        <v>167</v>
      </c>
      <c r="C169" s="439"/>
      <c r="D169" s="439"/>
      <c r="E169" s="439"/>
      <c r="F169" s="439"/>
      <c r="G169" s="439"/>
      <c r="H169" s="132"/>
      <c r="I169" s="132"/>
      <c r="J169" s="132"/>
      <c r="K169" s="132"/>
      <c r="L169" s="132"/>
      <c r="M169" s="132"/>
      <c r="N169" s="132"/>
    </row>
    <row r="170" spans="2:14">
      <c r="B170" s="144"/>
      <c r="C170" s="133">
        <v>2008</v>
      </c>
      <c r="D170" s="133">
        <v>2009</v>
      </c>
      <c r="E170" s="133">
        <v>2010</v>
      </c>
      <c r="F170" s="142" t="s">
        <v>155</v>
      </c>
      <c r="G170" s="142" t="s">
        <v>156</v>
      </c>
      <c r="H170" s="132"/>
      <c r="I170" s="132"/>
      <c r="J170" s="132"/>
      <c r="K170" s="132"/>
      <c r="L170" s="132"/>
      <c r="M170" s="132"/>
      <c r="N170" s="132"/>
    </row>
    <row r="171" spans="2:14">
      <c r="B171" s="136" t="s">
        <v>86</v>
      </c>
      <c r="C171" s="137">
        <v>49</v>
      </c>
      <c r="D171" s="137">
        <v>107</v>
      </c>
      <c r="E171" s="137">
        <v>98</v>
      </c>
      <c r="F171" s="138">
        <v>1.1836734693877551</v>
      </c>
      <c r="G171" s="138">
        <v>-8.411214953271029E-2</v>
      </c>
      <c r="H171" s="132"/>
      <c r="I171" s="132"/>
      <c r="J171" s="132"/>
      <c r="K171" s="132"/>
      <c r="L171" s="132"/>
      <c r="M171" s="132"/>
      <c r="N171" s="132"/>
    </row>
    <row r="172" spans="2:14">
      <c r="B172" s="136" t="s">
        <v>85</v>
      </c>
      <c r="C172" s="137">
        <v>60</v>
      </c>
      <c r="D172" s="137">
        <v>67</v>
      </c>
      <c r="E172" s="137">
        <v>153</v>
      </c>
      <c r="F172" s="138">
        <v>0.1166666666666667</v>
      </c>
      <c r="G172" s="138">
        <v>1.283582089552239</v>
      </c>
      <c r="H172" s="132"/>
      <c r="I172" s="132"/>
      <c r="J172" s="132"/>
      <c r="K172" s="132"/>
      <c r="L172" s="132"/>
      <c r="M172" s="132"/>
      <c r="N172" s="132"/>
    </row>
    <row r="173" spans="2:14">
      <c r="B173" s="136" t="s">
        <v>84</v>
      </c>
      <c r="C173" s="137">
        <v>67</v>
      </c>
      <c r="D173" s="137">
        <v>50</v>
      </c>
      <c r="E173" s="137">
        <v>42</v>
      </c>
      <c r="F173" s="138">
        <v>-0.25373134328358204</v>
      </c>
      <c r="G173" s="138">
        <v>-0.16000000000000003</v>
      </c>
      <c r="H173" s="132"/>
      <c r="I173" s="132"/>
      <c r="J173" s="132"/>
      <c r="K173" s="132"/>
      <c r="L173" s="132"/>
      <c r="M173" s="132"/>
      <c r="N173" s="132"/>
    </row>
    <row r="174" spans="2:14">
      <c r="B174" s="136" t="s">
        <v>83</v>
      </c>
      <c r="C174" s="137">
        <v>52</v>
      </c>
      <c r="D174" s="137">
        <v>37</v>
      </c>
      <c r="E174" s="137">
        <v>71</v>
      </c>
      <c r="F174" s="138">
        <v>-0.28846153846153844</v>
      </c>
      <c r="G174" s="138">
        <v>0.91891891891891886</v>
      </c>
      <c r="H174" s="132"/>
      <c r="I174" s="132"/>
      <c r="J174" s="132"/>
      <c r="K174" s="132"/>
      <c r="L174" s="132"/>
      <c r="M174" s="132"/>
      <c r="N174" s="132"/>
    </row>
    <row r="175" spans="2:14">
      <c r="B175" s="136" t="s">
        <v>82</v>
      </c>
      <c r="C175" s="137">
        <v>53</v>
      </c>
      <c r="D175" s="137">
        <v>50</v>
      </c>
      <c r="E175" s="137">
        <v>53</v>
      </c>
      <c r="F175" s="138">
        <v>-5.6603773584905648E-2</v>
      </c>
      <c r="G175" s="138">
        <v>6.0000000000000053E-2</v>
      </c>
      <c r="H175" s="132"/>
      <c r="I175" s="132"/>
      <c r="J175" s="132"/>
      <c r="K175" s="132"/>
      <c r="L175" s="132"/>
      <c r="M175" s="132"/>
      <c r="N175" s="132"/>
    </row>
    <row r="176" spans="2:14">
      <c r="B176" s="136" t="s">
        <v>81</v>
      </c>
      <c r="C176" s="137">
        <v>23</v>
      </c>
      <c r="D176" s="137">
        <v>30</v>
      </c>
      <c r="E176" s="137">
        <v>35</v>
      </c>
      <c r="F176" s="138">
        <v>0.30434782608695654</v>
      </c>
      <c r="G176" s="138">
        <v>0.16666666666666674</v>
      </c>
      <c r="H176" s="132"/>
      <c r="I176" s="132"/>
      <c r="J176" s="132"/>
      <c r="K176" s="132"/>
      <c r="L176" s="132"/>
      <c r="M176" s="132"/>
      <c r="N176" s="132"/>
    </row>
    <row r="177" spans="2:14">
      <c r="B177" s="136" t="s">
        <v>80</v>
      </c>
      <c r="C177" s="137">
        <v>29</v>
      </c>
      <c r="D177" s="137">
        <v>55</v>
      </c>
      <c r="E177" s="137">
        <v>54</v>
      </c>
      <c r="F177" s="138">
        <v>0.89655172413793105</v>
      </c>
      <c r="G177" s="138">
        <v>-1.8181818181818188E-2</v>
      </c>
      <c r="H177" s="132"/>
      <c r="I177" s="132"/>
      <c r="J177" s="132"/>
      <c r="K177" s="132"/>
      <c r="L177" s="132"/>
      <c r="M177" s="132"/>
      <c r="N177" s="132"/>
    </row>
    <row r="178" spans="2:14">
      <c r="B178" s="136" t="s">
        <v>79</v>
      </c>
      <c r="C178" s="137">
        <v>24</v>
      </c>
      <c r="D178" s="137">
        <v>39</v>
      </c>
      <c r="E178" s="137">
        <v>15</v>
      </c>
      <c r="F178" s="138">
        <v>0.625</v>
      </c>
      <c r="G178" s="138">
        <v>-0.61538461538461542</v>
      </c>
      <c r="H178" s="132"/>
      <c r="I178" s="132"/>
      <c r="J178" s="132"/>
      <c r="K178" s="132"/>
      <c r="L178" s="132"/>
      <c r="M178" s="132"/>
      <c r="N178" s="132"/>
    </row>
    <row r="179" spans="2:14">
      <c r="B179" s="136" t="s">
        <v>78</v>
      </c>
      <c r="C179" s="137">
        <v>38</v>
      </c>
      <c r="D179" s="137">
        <v>36</v>
      </c>
      <c r="E179" s="137">
        <v>45</v>
      </c>
      <c r="F179" s="138">
        <v>-5.2631578947368474E-2</v>
      </c>
      <c r="G179" s="138">
        <v>0.25</v>
      </c>
      <c r="H179" s="132"/>
      <c r="I179" s="132"/>
      <c r="J179" s="132"/>
      <c r="K179" s="132"/>
      <c r="L179" s="132"/>
      <c r="M179" s="132"/>
      <c r="N179" s="132"/>
    </row>
    <row r="180" spans="2:14">
      <c r="B180" s="136" t="s">
        <v>77</v>
      </c>
      <c r="C180" s="137">
        <v>48</v>
      </c>
      <c r="D180" s="137">
        <v>54</v>
      </c>
      <c r="E180" s="137">
        <v>54</v>
      </c>
      <c r="F180" s="138">
        <v>0.125</v>
      </c>
      <c r="G180" s="138">
        <v>0</v>
      </c>
      <c r="H180" s="132"/>
      <c r="I180" s="132"/>
      <c r="J180" s="132"/>
      <c r="K180" s="132"/>
      <c r="L180" s="132"/>
      <c r="M180" s="132"/>
      <c r="N180" s="132"/>
    </row>
    <row r="181" spans="2:14">
      <c r="B181" s="136" t="s">
        <v>76</v>
      </c>
      <c r="C181" s="137">
        <v>60</v>
      </c>
      <c r="D181" s="137">
        <v>50</v>
      </c>
      <c r="E181" s="137">
        <v>81</v>
      </c>
      <c r="F181" s="138">
        <v>-0.16666666666666663</v>
      </c>
      <c r="G181" s="138">
        <v>0.62000000000000011</v>
      </c>
      <c r="H181" s="132"/>
      <c r="I181" s="132"/>
      <c r="J181" s="132"/>
      <c r="K181" s="132"/>
      <c r="L181" s="132"/>
      <c r="M181" s="132"/>
      <c r="N181" s="132"/>
    </row>
    <row r="182" spans="2:14">
      <c r="B182" s="136" t="s">
        <v>75</v>
      </c>
      <c r="C182" s="137">
        <v>108</v>
      </c>
      <c r="D182" s="137">
        <v>99</v>
      </c>
      <c r="E182" s="137"/>
      <c r="F182" s="138">
        <v>-8.333333333333337E-2</v>
      </c>
      <c r="G182" s="138"/>
      <c r="H182" s="132"/>
      <c r="I182" s="132"/>
      <c r="J182" s="132"/>
      <c r="K182" s="132"/>
      <c r="L182" s="132"/>
      <c r="M182" s="132"/>
      <c r="N182" s="132"/>
    </row>
    <row r="183" spans="2:14">
      <c r="B183" s="139" t="s">
        <v>157</v>
      </c>
      <c r="C183" s="48">
        <v>611</v>
      </c>
      <c r="D183" s="48">
        <v>674</v>
      </c>
      <c r="E183" s="48">
        <v>701</v>
      </c>
      <c r="F183" s="140">
        <v>0.10310965630114577</v>
      </c>
      <c r="G183" s="140"/>
      <c r="H183" s="132"/>
      <c r="I183" s="132"/>
      <c r="J183" s="132"/>
      <c r="K183" s="132"/>
      <c r="L183" s="132"/>
      <c r="M183" s="132"/>
      <c r="N183" s="132"/>
    </row>
    <row r="184" spans="2:14" ht="15" customHeight="1">
      <c r="B184" s="438" t="s">
        <v>158</v>
      </c>
      <c r="C184" s="438"/>
      <c r="D184" s="438"/>
      <c r="E184" s="438"/>
      <c r="F184" s="438"/>
      <c r="G184" s="438"/>
      <c r="H184" s="132"/>
      <c r="I184" s="132"/>
      <c r="J184" s="132"/>
      <c r="K184" s="132"/>
      <c r="L184" s="132"/>
      <c r="M184" s="132"/>
      <c r="N184" s="132"/>
    </row>
    <row r="185" spans="2:14" ht="9.75" customHeight="1">
      <c r="B185" s="141"/>
      <c r="C185" s="141"/>
      <c r="D185" s="141"/>
      <c r="E185" s="141"/>
      <c r="F185" s="141"/>
      <c r="G185" s="141"/>
      <c r="H185" s="132"/>
      <c r="I185" s="132"/>
      <c r="J185" s="132"/>
      <c r="K185" s="132"/>
      <c r="L185" s="132"/>
      <c r="M185" s="132"/>
      <c r="N185" s="132"/>
    </row>
    <row r="186" spans="2:14" ht="7.5" customHeight="1">
      <c r="B186" s="141"/>
      <c r="C186" s="141"/>
      <c r="D186" s="141"/>
      <c r="E186" s="141"/>
      <c r="F186" s="141"/>
      <c r="G186" s="141"/>
      <c r="H186" s="132"/>
      <c r="I186" s="132"/>
      <c r="J186" s="132"/>
      <c r="K186" s="132"/>
      <c r="L186" s="132"/>
      <c r="M186" s="132"/>
      <c r="N186" s="132"/>
    </row>
    <row r="187" spans="2:14" ht="36" customHeight="1">
      <c r="B187" s="439" t="s">
        <v>168</v>
      </c>
      <c r="C187" s="439"/>
      <c r="D187" s="439"/>
      <c r="E187" s="439"/>
      <c r="F187" s="439"/>
      <c r="G187" s="439"/>
      <c r="H187" s="132"/>
      <c r="I187" s="132"/>
      <c r="J187" s="132"/>
      <c r="K187" s="132"/>
      <c r="L187" s="132"/>
      <c r="M187" s="132"/>
      <c r="N187" s="132"/>
    </row>
    <row r="188" spans="2:14">
      <c r="B188" s="144"/>
      <c r="C188" s="133">
        <v>2008</v>
      </c>
      <c r="D188" s="133">
        <v>2009</v>
      </c>
      <c r="E188" s="133">
        <v>2010</v>
      </c>
      <c r="F188" s="142" t="s">
        <v>155</v>
      </c>
      <c r="G188" s="142" t="s">
        <v>156</v>
      </c>
      <c r="H188" s="132"/>
      <c r="I188" s="132"/>
      <c r="J188" s="132"/>
      <c r="K188" s="132"/>
      <c r="L188" s="132"/>
      <c r="M188" s="132"/>
      <c r="N188" s="132"/>
    </row>
    <row r="189" spans="2:14">
      <c r="B189" s="136" t="s">
        <v>86</v>
      </c>
      <c r="C189" s="137">
        <v>48</v>
      </c>
      <c r="D189" s="137">
        <v>71</v>
      </c>
      <c r="E189" s="137">
        <v>57</v>
      </c>
      <c r="F189" s="138">
        <v>0.47916666666666674</v>
      </c>
      <c r="G189" s="138">
        <v>-0.19718309859154926</v>
      </c>
      <c r="H189" s="132"/>
      <c r="I189" s="132"/>
      <c r="J189" s="132"/>
      <c r="K189" s="132"/>
      <c r="L189" s="132"/>
      <c r="M189" s="132"/>
      <c r="N189" s="132"/>
    </row>
    <row r="190" spans="2:14">
      <c r="B190" s="136" t="s">
        <v>85</v>
      </c>
      <c r="C190" s="137">
        <v>46</v>
      </c>
      <c r="D190" s="137">
        <v>37</v>
      </c>
      <c r="E190" s="137">
        <v>45</v>
      </c>
      <c r="F190" s="138">
        <v>-0.19565217391304346</v>
      </c>
      <c r="G190" s="138">
        <v>0.21621621621621623</v>
      </c>
      <c r="H190" s="132"/>
      <c r="I190" s="132"/>
      <c r="J190" s="132"/>
      <c r="K190" s="132"/>
      <c r="L190" s="132"/>
      <c r="M190" s="132"/>
      <c r="N190" s="132"/>
    </row>
    <row r="191" spans="2:14">
      <c r="B191" s="136" t="s">
        <v>84</v>
      </c>
      <c r="C191" s="137">
        <v>87</v>
      </c>
      <c r="D191" s="137">
        <v>63</v>
      </c>
      <c r="E191" s="137">
        <v>47</v>
      </c>
      <c r="F191" s="138">
        <v>-0.27586206896551724</v>
      </c>
      <c r="G191" s="138">
        <v>-0.25396825396825395</v>
      </c>
      <c r="H191" s="132"/>
      <c r="I191" s="132"/>
      <c r="J191" s="132"/>
      <c r="K191" s="132"/>
      <c r="L191" s="132"/>
      <c r="M191" s="132"/>
      <c r="N191" s="132"/>
    </row>
    <row r="192" spans="2:14">
      <c r="B192" s="136" t="s">
        <v>83</v>
      </c>
      <c r="C192" s="137">
        <v>50</v>
      </c>
      <c r="D192" s="137">
        <v>62</v>
      </c>
      <c r="E192" s="137">
        <v>52</v>
      </c>
      <c r="F192" s="138">
        <v>0.24</v>
      </c>
      <c r="G192" s="138">
        <v>-0.16129032258064513</v>
      </c>
      <c r="H192" s="132"/>
      <c r="I192" s="132"/>
      <c r="J192" s="132"/>
      <c r="K192" s="132"/>
      <c r="L192" s="132"/>
      <c r="M192" s="132"/>
      <c r="N192" s="132"/>
    </row>
    <row r="193" spans="2:14">
      <c r="B193" s="136" t="s">
        <v>82</v>
      </c>
      <c r="C193" s="137">
        <v>39</v>
      </c>
      <c r="D193" s="137">
        <v>49</v>
      </c>
      <c r="E193" s="137">
        <v>62</v>
      </c>
      <c r="F193" s="138">
        <v>0.25641025641025639</v>
      </c>
      <c r="G193" s="138">
        <v>0.26530612244897966</v>
      </c>
      <c r="H193" s="132"/>
      <c r="I193" s="132"/>
      <c r="J193" s="132"/>
      <c r="K193" s="132"/>
      <c r="L193" s="132"/>
      <c r="M193" s="132"/>
      <c r="N193" s="132"/>
    </row>
    <row r="194" spans="2:14">
      <c r="B194" s="136" t="s">
        <v>81</v>
      </c>
      <c r="C194" s="137">
        <v>37</v>
      </c>
      <c r="D194" s="137">
        <v>22</v>
      </c>
      <c r="E194" s="137">
        <v>39</v>
      </c>
      <c r="F194" s="138">
        <v>-0.40540540540540537</v>
      </c>
      <c r="G194" s="138">
        <v>0.77272727272727271</v>
      </c>
      <c r="H194" s="132"/>
      <c r="I194" s="132"/>
      <c r="J194" s="132"/>
      <c r="K194" s="132"/>
      <c r="L194" s="132"/>
      <c r="M194" s="132"/>
      <c r="N194" s="132"/>
    </row>
    <row r="195" spans="2:14">
      <c r="B195" s="136" t="s">
        <v>80</v>
      </c>
      <c r="C195" s="137">
        <v>46</v>
      </c>
      <c r="D195" s="137">
        <v>22</v>
      </c>
      <c r="E195" s="137">
        <v>38</v>
      </c>
      <c r="F195" s="138">
        <v>-0.52173913043478259</v>
      </c>
      <c r="G195" s="138">
        <v>0.72727272727272729</v>
      </c>
      <c r="H195" s="132"/>
      <c r="I195" s="132"/>
      <c r="J195" s="132"/>
      <c r="K195" s="132"/>
      <c r="L195" s="132"/>
      <c r="M195" s="132"/>
      <c r="N195" s="132"/>
    </row>
    <row r="196" spans="2:14">
      <c r="B196" s="136" t="s">
        <v>79</v>
      </c>
      <c r="C196" s="137">
        <v>32</v>
      </c>
      <c r="D196" s="137">
        <v>41</v>
      </c>
      <c r="E196" s="137">
        <v>49</v>
      </c>
      <c r="F196" s="138">
        <v>0.28125</v>
      </c>
      <c r="G196" s="138">
        <v>0.19512195121951215</v>
      </c>
      <c r="H196" s="132"/>
      <c r="I196" s="132"/>
      <c r="J196" s="132"/>
      <c r="K196" s="132"/>
      <c r="L196" s="132"/>
      <c r="M196" s="132"/>
      <c r="N196" s="132"/>
    </row>
    <row r="197" spans="2:14">
      <c r="B197" s="136" t="s">
        <v>78</v>
      </c>
      <c r="C197" s="137">
        <v>23</v>
      </c>
      <c r="D197" s="137">
        <v>31</v>
      </c>
      <c r="E197" s="137">
        <v>44</v>
      </c>
      <c r="F197" s="138">
        <v>0.34782608695652173</v>
      </c>
      <c r="G197" s="138">
        <v>0.41935483870967749</v>
      </c>
      <c r="H197" s="132"/>
      <c r="I197" s="132"/>
      <c r="J197" s="132"/>
      <c r="K197" s="132"/>
      <c r="L197" s="132"/>
      <c r="M197" s="132"/>
      <c r="N197" s="132"/>
    </row>
    <row r="198" spans="2:14">
      <c r="B198" s="136" t="s">
        <v>77</v>
      </c>
      <c r="C198" s="137">
        <v>35</v>
      </c>
      <c r="D198" s="137">
        <v>24</v>
      </c>
      <c r="E198" s="137">
        <v>73</v>
      </c>
      <c r="F198" s="138">
        <v>-0.31428571428571428</v>
      </c>
      <c r="G198" s="138">
        <v>2.0416666666666665</v>
      </c>
      <c r="H198" s="132"/>
      <c r="I198" s="132"/>
      <c r="J198" s="132"/>
      <c r="K198" s="132"/>
      <c r="L198" s="132"/>
      <c r="M198" s="132"/>
      <c r="N198" s="132"/>
    </row>
    <row r="199" spans="2:14">
      <c r="B199" s="136" t="s">
        <v>76</v>
      </c>
      <c r="C199" s="137">
        <v>42</v>
      </c>
      <c r="D199" s="137">
        <v>56</v>
      </c>
      <c r="E199" s="137">
        <v>105</v>
      </c>
      <c r="F199" s="138">
        <v>0.33333333333333326</v>
      </c>
      <c r="G199" s="138">
        <v>0.875</v>
      </c>
      <c r="H199" s="132"/>
      <c r="I199" s="132"/>
      <c r="J199" s="132"/>
      <c r="K199" s="132"/>
      <c r="L199" s="132"/>
      <c r="M199" s="132"/>
      <c r="N199" s="132"/>
    </row>
    <row r="200" spans="2:14">
      <c r="B200" s="136" t="s">
        <v>75</v>
      </c>
      <c r="C200" s="137">
        <v>52</v>
      </c>
      <c r="D200" s="137">
        <v>96</v>
      </c>
      <c r="E200" s="137"/>
      <c r="F200" s="138">
        <v>0.84615384615384626</v>
      </c>
      <c r="G200" s="138"/>
      <c r="H200" s="132"/>
      <c r="I200" s="132"/>
      <c r="J200" s="132"/>
      <c r="K200" s="132"/>
      <c r="L200" s="132"/>
      <c r="M200" s="132"/>
      <c r="N200" s="132"/>
    </row>
    <row r="201" spans="2:14">
      <c r="B201" s="139" t="s">
        <v>157</v>
      </c>
      <c r="C201" s="48">
        <v>537</v>
      </c>
      <c r="D201" s="48">
        <v>574</v>
      </c>
      <c r="E201" s="48">
        <v>611</v>
      </c>
      <c r="F201" s="140">
        <v>6.890130353817514E-2</v>
      </c>
      <c r="G201" s="140"/>
      <c r="H201" s="132"/>
      <c r="I201" s="132"/>
      <c r="J201" s="132"/>
      <c r="K201" s="132"/>
      <c r="L201" s="132"/>
      <c r="M201" s="132"/>
      <c r="N201" s="132"/>
    </row>
    <row r="202" spans="2:14" ht="15" customHeight="1">
      <c r="B202" s="438" t="s">
        <v>158</v>
      </c>
      <c r="C202" s="438"/>
      <c r="D202" s="438"/>
      <c r="E202" s="438"/>
      <c r="F202" s="438"/>
      <c r="G202" s="438"/>
      <c r="H202" s="132"/>
      <c r="I202" s="132"/>
      <c r="J202" s="132"/>
      <c r="K202" s="132"/>
      <c r="L202" s="132"/>
      <c r="M202" s="132"/>
      <c r="N202" s="132"/>
    </row>
    <row r="203" spans="2:14" ht="7.5" customHeight="1">
      <c r="B203" s="141"/>
      <c r="C203" s="141"/>
      <c r="D203" s="141"/>
      <c r="E203" s="141"/>
      <c r="F203" s="141"/>
      <c r="G203" s="141"/>
      <c r="H203" s="132"/>
      <c r="I203" s="132"/>
      <c r="J203" s="132"/>
      <c r="K203" s="132"/>
      <c r="L203" s="132"/>
      <c r="M203" s="132"/>
      <c r="N203" s="132"/>
    </row>
    <row r="204" spans="2:14" ht="7.5" customHeight="1">
      <c r="B204" s="141"/>
      <c r="C204" s="141"/>
      <c r="D204" s="141"/>
      <c r="E204" s="141"/>
      <c r="F204" s="141"/>
      <c r="G204" s="141"/>
      <c r="H204" s="132"/>
      <c r="I204" s="132"/>
      <c r="J204" s="132"/>
      <c r="K204" s="132"/>
      <c r="L204" s="132"/>
      <c r="M204" s="132"/>
      <c r="N204" s="132"/>
    </row>
    <row r="205" spans="2:14" ht="36" customHeight="1">
      <c r="B205" s="439" t="s">
        <v>169</v>
      </c>
      <c r="C205" s="439"/>
      <c r="D205" s="439"/>
      <c r="E205" s="439"/>
      <c r="F205" s="439"/>
      <c r="G205" s="439"/>
      <c r="H205" s="132"/>
      <c r="I205" s="132"/>
      <c r="J205" s="132"/>
      <c r="K205" s="132"/>
      <c r="L205" s="132"/>
      <c r="M205" s="132"/>
      <c r="N205" s="132"/>
    </row>
    <row r="206" spans="2:14">
      <c r="B206" s="144"/>
      <c r="C206" s="133">
        <v>2008</v>
      </c>
      <c r="D206" s="133">
        <v>2009</v>
      </c>
      <c r="E206" s="133">
        <v>2010</v>
      </c>
      <c r="F206" s="142" t="s">
        <v>155</v>
      </c>
      <c r="G206" s="142" t="s">
        <v>156</v>
      </c>
      <c r="H206" s="132"/>
      <c r="I206" s="132"/>
      <c r="J206" s="132"/>
      <c r="K206" s="132"/>
      <c r="L206" s="132"/>
      <c r="M206" s="132"/>
      <c r="N206" s="132"/>
    </row>
    <row r="207" spans="2:14">
      <c r="B207" s="136" t="s">
        <v>86</v>
      </c>
      <c r="C207" s="137">
        <v>304</v>
      </c>
      <c r="D207" s="137">
        <v>294</v>
      </c>
      <c r="E207" s="137">
        <v>282</v>
      </c>
      <c r="F207" s="138">
        <v>-3.289473684210531E-2</v>
      </c>
      <c r="G207" s="138">
        <v>-4.081632653061229E-2</v>
      </c>
      <c r="H207" s="132"/>
      <c r="I207" s="132"/>
      <c r="J207" s="132"/>
      <c r="K207" s="132"/>
      <c r="L207" s="132"/>
      <c r="M207" s="132"/>
      <c r="N207" s="132"/>
    </row>
    <row r="208" spans="2:14">
      <c r="B208" s="136" t="s">
        <v>85</v>
      </c>
      <c r="C208" s="137">
        <v>295</v>
      </c>
      <c r="D208" s="137">
        <v>223</v>
      </c>
      <c r="E208" s="137">
        <v>318</v>
      </c>
      <c r="F208" s="138">
        <v>-0.24406779661016953</v>
      </c>
      <c r="G208" s="138">
        <v>0.42600896860986537</v>
      </c>
      <c r="H208" s="132"/>
      <c r="I208" s="132"/>
      <c r="J208" s="132"/>
      <c r="K208" s="132"/>
      <c r="L208" s="132"/>
      <c r="M208" s="132"/>
      <c r="N208" s="132"/>
    </row>
    <row r="209" spans="2:14">
      <c r="B209" s="136" t="s">
        <v>84</v>
      </c>
      <c r="C209" s="137">
        <v>286</v>
      </c>
      <c r="D209" s="137">
        <v>309</v>
      </c>
      <c r="E209" s="137">
        <v>203</v>
      </c>
      <c r="F209" s="138">
        <v>8.0419580419580416E-2</v>
      </c>
      <c r="G209" s="138">
        <v>-0.34304207119741104</v>
      </c>
      <c r="H209" s="132"/>
      <c r="I209" s="132"/>
      <c r="J209" s="132"/>
      <c r="K209" s="132"/>
      <c r="L209" s="132"/>
      <c r="M209" s="132"/>
      <c r="N209" s="132"/>
    </row>
    <row r="210" spans="2:14">
      <c r="B210" s="136" t="s">
        <v>83</v>
      </c>
      <c r="C210" s="137">
        <v>223</v>
      </c>
      <c r="D210" s="137">
        <v>164</v>
      </c>
      <c r="E210" s="137">
        <v>179</v>
      </c>
      <c r="F210" s="138">
        <v>-0.26457399103139012</v>
      </c>
      <c r="G210" s="138">
        <v>9.1463414634146423E-2</v>
      </c>
      <c r="H210" s="132"/>
      <c r="I210" s="132"/>
      <c r="J210" s="132"/>
      <c r="K210" s="132"/>
      <c r="L210" s="132"/>
      <c r="M210" s="132"/>
      <c r="N210" s="132"/>
    </row>
    <row r="211" spans="2:14">
      <c r="B211" s="136" t="s">
        <v>82</v>
      </c>
      <c r="C211" s="137">
        <v>201</v>
      </c>
      <c r="D211" s="137">
        <v>134</v>
      </c>
      <c r="E211" s="137">
        <v>150</v>
      </c>
      <c r="F211" s="138">
        <v>-0.33333333333333337</v>
      </c>
      <c r="G211" s="138">
        <v>0.11940298507462677</v>
      </c>
      <c r="H211" s="132"/>
      <c r="I211" s="132"/>
      <c r="J211" s="132"/>
      <c r="K211" s="132"/>
      <c r="L211" s="132"/>
      <c r="M211" s="132"/>
      <c r="N211" s="132"/>
    </row>
    <row r="212" spans="2:14">
      <c r="B212" s="136" t="s">
        <v>81</v>
      </c>
      <c r="C212" s="137">
        <v>163</v>
      </c>
      <c r="D212" s="137">
        <v>197</v>
      </c>
      <c r="E212" s="137">
        <v>168</v>
      </c>
      <c r="F212" s="138">
        <v>0.20858895705521463</v>
      </c>
      <c r="G212" s="138">
        <v>-0.14720812182741116</v>
      </c>
      <c r="H212" s="132"/>
      <c r="I212" s="132"/>
      <c r="J212" s="132"/>
      <c r="K212" s="132"/>
      <c r="L212" s="132"/>
      <c r="M212" s="132"/>
      <c r="N212" s="132"/>
    </row>
    <row r="213" spans="2:14">
      <c r="B213" s="136" t="s">
        <v>80</v>
      </c>
      <c r="C213" s="137">
        <v>230</v>
      </c>
      <c r="D213" s="137">
        <v>218</v>
      </c>
      <c r="E213" s="137">
        <v>193</v>
      </c>
      <c r="F213" s="138">
        <v>-5.2173913043478293E-2</v>
      </c>
      <c r="G213" s="138">
        <v>-0.11467889908256879</v>
      </c>
      <c r="H213" s="132"/>
      <c r="I213" s="132"/>
      <c r="J213" s="132"/>
      <c r="K213" s="132"/>
      <c r="L213" s="132"/>
      <c r="M213" s="132"/>
      <c r="N213" s="132"/>
    </row>
    <row r="214" spans="2:14">
      <c r="B214" s="136" t="s">
        <v>79</v>
      </c>
      <c r="C214" s="137">
        <v>362</v>
      </c>
      <c r="D214" s="137">
        <v>279</v>
      </c>
      <c r="E214" s="137">
        <v>422</v>
      </c>
      <c r="F214" s="138">
        <v>-0.22928176795580113</v>
      </c>
      <c r="G214" s="138">
        <v>0.51254480286738358</v>
      </c>
      <c r="H214" s="132"/>
      <c r="I214" s="132"/>
      <c r="J214" s="132"/>
      <c r="K214" s="132"/>
      <c r="L214" s="132"/>
      <c r="M214" s="132"/>
      <c r="N214" s="132"/>
    </row>
    <row r="215" spans="2:14">
      <c r="B215" s="136" t="s">
        <v>78</v>
      </c>
      <c r="C215" s="137">
        <v>201</v>
      </c>
      <c r="D215" s="137">
        <v>195</v>
      </c>
      <c r="E215" s="137">
        <v>193</v>
      </c>
      <c r="F215" s="138">
        <v>-2.9850746268656692E-2</v>
      </c>
      <c r="G215" s="138">
        <v>-1.025641025641022E-2</v>
      </c>
      <c r="H215" s="132"/>
      <c r="I215" s="132"/>
      <c r="J215" s="132"/>
      <c r="K215" s="132"/>
      <c r="L215" s="132"/>
      <c r="M215" s="132"/>
      <c r="N215" s="132"/>
    </row>
    <row r="216" spans="2:14">
      <c r="B216" s="136" t="s">
        <v>77</v>
      </c>
      <c r="C216" s="137">
        <v>301</v>
      </c>
      <c r="D216" s="137">
        <v>176</v>
      </c>
      <c r="E216" s="137">
        <v>205</v>
      </c>
      <c r="F216" s="138">
        <v>-0.41528239202657802</v>
      </c>
      <c r="G216" s="138">
        <v>0.16477272727272729</v>
      </c>
      <c r="H216" s="132"/>
      <c r="I216" s="132"/>
      <c r="J216" s="132"/>
      <c r="K216" s="132"/>
      <c r="L216" s="132"/>
      <c r="M216" s="132"/>
      <c r="N216" s="132"/>
    </row>
    <row r="217" spans="2:14">
      <c r="B217" s="136" t="s">
        <v>76</v>
      </c>
      <c r="C217" s="137">
        <v>297</v>
      </c>
      <c r="D217" s="137">
        <v>205</v>
      </c>
      <c r="E217" s="137">
        <v>293</v>
      </c>
      <c r="F217" s="138">
        <v>-0.3097643097643098</v>
      </c>
      <c r="G217" s="138">
        <v>0.42926829268292677</v>
      </c>
      <c r="H217" s="132"/>
      <c r="I217" s="132"/>
      <c r="J217" s="132"/>
      <c r="K217" s="132"/>
      <c r="L217" s="132"/>
      <c r="M217" s="132"/>
      <c r="N217" s="132"/>
    </row>
    <row r="218" spans="2:14">
      <c r="B218" s="136" t="s">
        <v>75</v>
      </c>
      <c r="C218" s="137">
        <v>263</v>
      </c>
      <c r="D218" s="137">
        <v>272</v>
      </c>
      <c r="E218" s="137"/>
      <c r="F218" s="138">
        <v>3.4220532319391594E-2</v>
      </c>
      <c r="G218" s="138"/>
      <c r="H218" s="132"/>
      <c r="I218" s="132"/>
      <c r="J218" s="132"/>
      <c r="K218" s="132"/>
      <c r="L218" s="132"/>
      <c r="M218" s="132"/>
      <c r="N218" s="132"/>
    </row>
    <row r="219" spans="2:14">
      <c r="B219" s="139" t="s">
        <v>157</v>
      </c>
      <c r="C219" s="48">
        <v>3126</v>
      </c>
      <c r="D219" s="48">
        <v>2666</v>
      </c>
      <c r="E219" s="48">
        <v>2606</v>
      </c>
      <c r="F219" s="140">
        <v>-0.14715291106845807</v>
      </c>
      <c r="G219" s="140"/>
      <c r="H219" s="132"/>
      <c r="I219" s="132"/>
      <c r="J219" s="132"/>
      <c r="K219" s="132"/>
      <c r="L219" s="132"/>
      <c r="M219" s="132"/>
      <c r="N219" s="132"/>
    </row>
    <row r="220" spans="2:14" ht="15" customHeight="1">
      <c r="B220" s="438" t="s">
        <v>158</v>
      </c>
      <c r="C220" s="438"/>
      <c r="D220" s="438"/>
      <c r="E220" s="438"/>
      <c r="F220" s="438"/>
      <c r="G220" s="438"/>
      <c r="H220" s="132"/>
      <c r="I220" s="132"/>
      <c r="J220" s="132"/>
      <c r="K220" s="132"/>
      <c r="L220" s="132"/>
      <c r="M220" s="132"/>
      <c r="N220" s="132"/>
    </row>
    <row r="221" spans="2:14" ht="8.25" customHeight="1">
      <c r="B221" s="141"/>
      <c r="C221" s="141"/>
      <c r="D221" s="141"/>
      <c r="E221" s="141"/>
      <c r="F221" s="141"/>
      <c r="G221" s="141"/>
      <c r="H221" s="132"/>
      <c r="I221" s="132"/>
      <c r="J221" s="132"/>
      <c r="K221" s="132"/>
      <c r="L221" s="132"/>
      <c r="M221" s="132"/>
      <c r="N221" s="132"/>
    </row>
    <row r="222" spans="2:14" ht="6.75" customHeight="1">
      <c r="B222" s="141"/>
      <c r="C222" s="141"/>
      <c r="D222" s="141"/>
      <c r="E222" s="141"/>
      <c r="F222" s="141"/>
      <c r="G222" s="141"/>
      <c r="H222" s="132"/>
      <c r="I222" s="132"/>
      <c r="J222" s="132"/>
      <c r="K222" s="132"/>
      <c r="L222" s="132"/>
      <c r="M222" s="132"/>
      <c r="N222" s="132"/>
    </row>
    <row r="223" spans="2:14" ht="36" customHeight="1">
      <c r="B223" s="439" t="s">
        <v>170</v>
      </c>
      <c r="C223" s="439"/>
      <c r="D223" s="439"/>
      <c r="E223" s="439"/>
      <c r="F223" s="439"/>
      <c r="G223" s="439"/>
      <c r="H223" s="132"/>
      <c r="I223" s="132"/>
      <c r="J223" s="132"/>
      <c r="K223" s="132"/>
      <c r="L223" s="132"/>
      <c r="M223" s="132"/>
      <c r="N223" s="132"/>
    </row>
    <row r="224" spans="2:14">
      <c r="B224" s="144"/>
      <c r="C224" s="133">
        <v>2008</v>
      </c>
      <c r="D224" s="133">
        <v>2009</v>
      </c>
      <c r="E224" s="133">
        <v>2010</v>
      </c>
      <c r="F224" s="142" t="s">
        <v>155</v>
      </c>
      <c r="G224" s="142" t="s">
        <v>156</v>
      </c>
      <c r="H224" s="132"/>
      <c r="I224" s="132"/>
      <c r="J224" s="132"/>
      <c r="K224" s="132"/>
      <c r="L224" s="132"/>
      <c r="M224" s="132"/>
      <c r="N224" s="132"/>
    </row>
    <row r="225" spans="2:14">
      <c r="B225" s="136" t="s">
        <v>86</v>
      </c>
      <c r="C225" s="137">
        <v>49</v>
      </c>
      <c r="D225" s="137">
        <v>67</v>
      </c>
      <c r="E225" s="137">
        <v>38</v>
      </c>
      <c r="F225" s="138">
        <v>0.36734693877551017</v>
      </c>
      <c r="G225" s="138">
        <v>-0.43283582089552242</v>
      </c>
      <c r="H225" s="132"/>
      <c r="I225" s="132"/>
      <c r="J225" s="132"/>
      <c r="K225" s="132"/>
      <c r="L225" s="132"/>
      <c r="M225" s="132"/>
      <c r="N225" s="132"/>
    </row>
    <row r="226" spans="2:14">
      <c r="B226" s="136" t="s">
        <v>85</v>
      </c>
      <c r="C226" s="137">
        <v>36</v>
      </c>
      <c r="D226" s="137">
        <v>22</v>
      </c>
      <c r="E226" s="137">
        <v>73</v>
      </c>
      <c r="F226" s="138">
        <v>-0.38888888888888884</v>
      </c>
      <c r="G226" s="138">
        <v>2.3181818181818183</v>
      </c>
      <c r="H226" s="132"/>
      <c r="I226" s="132"/>
      <c r="J226" s="132"/>
      <c r="K226" s="132"/>
      <c r="L226" s="132"/>
      <c r="M226" s="132"/>
      <c r="N226" s="132"/>
    </row>
    <row r="227" spans="2:14">
      <c r="B227" s="136" t="s">
        <v>84</v>
      </c>
      <c r="C227" s="137">
        <v>28</v>
      </c>
      <c r="D227" s="137">
        <v>36</v>
      </c>
      <c r="E227" s="137">
        <v>41</v>
      </c>
      <c r="F227" s="138">
        <v>0.28571428571428581</v>
      </c>
      <c r="G227" s="138">
        <v>0.13888888888888884</v>
      </c>
      <c r="H227" s="132"/>
      <c r="I227" s="132"/>
      <c r="J227" s="132"/>
      <c r="K227" s="132"/>
      <c r="L227" s="132"/>
      <c r="M227" s="132"/>
      <c r="N227" s="132"/>
    </row>
    <row r="228" spans="2:14">
      <c r="B228" s="136" t="s">
        <v>83</v>
      </c>
      <c r="C228" s="137">
        <v>47</v>
      </c>
      <c r="D228" s="137">
        <v>48</v>
      </c>
      <c r="E228" s="137">
        <v>32</v>
      </c>
      <c r="F228" s="138">
        <v>2.1276595744680771E-2</v>
      </c>
      <c r="G228" s="138">
        <v>-0.33333333333333337</v>
      </c>
      <c r="H228" s="132"/>
      <c r="I228" s="132"/>
      <c r="J228" s="132"/>
      <c r="K228" s="132"/>
      <c r="L228" s="132"/>
      <c r="M228" s="132"/>
      <c r="N228" s="132"/>
    </row>
    <row r="229" spans="2:14">
      <c r="B229" s="136" t="s">
        <v>82</v>
      </c>
      <c r="C229" s="137">
        <v>40</v>
      </c>
      <c r="D229" s="137">
        <v>38</v>
      </c>
      <c r="E229" s="137">
        <v>33</v>
      </c>
      <c r="F229" s="138">
        <v>-5.0000000000000044E-2</v>
      </c>
      <c r="G229" s="138">
        <v>-0.13157894736842102</v>
      </c>
      <c r="H229" s="132"/>
      <c r="I229" s="132"/>
      <c r="J229" s="132"/>
      <c r="K229" s="132"/>
      <c r="L229" s="132"/>
      <c r="M229" s="132"/>
      <c r="N229" s="132"/>
    </row>
    <row r="230" spans="2:14">
      <c r="B230" s="136" t="s">
        <v>81</v>
      </c>
      <c r="C230" s="137">
        <v>16</v>
      </c>
      <c r="D230" s="137">
        <v>25</v>
      </c>
      <c r="E230" s="137">
        <v>16</v>
      </c>
      <c r="F230" s="138">
        <v>0.5625</v>
      </c>
      <c r="G230" s="138">
        <v>-0.36</v>
      </c>
      <c r="H230" s="132"/>
      <c r="I230" s="132"/>
      <c r="J230" s="132"/>
      <c r="K230" s="132"/>
      <c r="L230" s="132"/>
      <c r="M230" s="132"/>
      <c r="N230" s="132"/>
    </row>
    <row r="231" spans="2:14">
      <c r="B231" s="136" t="s">
        <v>80</v>
      </c>
      <c r="C231" s="137">
        <v>41</v>
      </c>
      <c r="D231" s="137">
        <v>20</v>
      </c>
      <c r="E231" s="137">
        <v>14</v>
      </c>
      <c r="F231" s="138">
        <v>-0.51219512195121952</v>
      </c>
      <c r="G231" s="138">
        <v>-0.30000000000000004</v>
      </c>
      <c r="H231" s="132"/>
      <c r="I231" s="132"/>
      <c r="J231" s="132"/>
      <c r="K231" s="132"/>
      <c r="L231" s="132"/>
      <c r="M231" s="132"/>
      <c r="N231" s="132"/>
    </row>
    <row r="232" spans="2:14">
      <c r="B232" s="136" t="s">
        <v>79</v>
      </c>
      <c r="C232" s="137">
        <v>386</v>
      </c>
      <c r="D232" s="137">
        <v>29</v>
      </c>
      <c r="E232" s="137">
        <v>32</v>
      </c>
      <c r="F232" s="138">
        <v>-0.92487046632124348</v>
      </c>
      <c r="G232" s="138">
        <v>0.10344827586206895</v>
      </c>
      <c r="H232" s="132"/>
      <c r="I232" s="132"/>
      <c r="J232" s="132"/>
      <c r="K232" s="132"/>
      <c r="L232" s="132"/>
      <c r="M232" s="132"/>
      <c r="N232" s="132"/>
    </row>
    <row r="233" spans="2:14">
      <c r="B233" s="136" t="s">
        <v>78</v>
      </c>
      <c r="C233" s="137">
        <v>32</v>
      </c>
      <c r="D233" s="137">
        <v>22</v>
      </c>
      <c r="E233" s="137">
        <v>8</v>
      </c>
      <c r="F233" s="138">
        <v>-0.3125</v>
      </c>
      <c r="G233" s="138">
        <v>-0.63636363636363635</v>
      </c>
      <c r="H233" s="132"/>
      <c r="I233" s="132"/>
      <c r="J233" s="132"/>
      <c r="K233" s="132"/>
      <c r="L233" s="132"/>
      <c r="M233" s="132"/>
      <c r="N233" s="132"/>
    </row>
    <row r="234" spans="2:14">
      <c r="B234" s="136" t="s">
        <v>77</v>
      </c>
      <c r="C234" s="137">
        <v>67</v>
      </c>
      <c r="D234" s="137">
        <v>43</v>
      </c>
      <c r="E234" s="137">
        <v>56</v>
      </c>
      <c r="F234" s="138">
        <v>-0.35820895522388063</v>
      </c>
      <c r="G234" s="138">
        <v>0.30232558139534893</v>
      </c>
      <c r="H234" s="132"/>
      <c r="I234" s="132"/>
      <c r="J234" s="132"/>
      <c r="K234" s="132"/>
      <c r="L234" s="132"/>
      <c r="M234" s="132"/>
      <c r="N234" s="132"/>
    </row>
    <row r="235" spans="2:14">
      <c r="B235" s="136" t="s">
        <v>76</v>
      </c>
      <c r="C235" s="137">
        <v>104</v>
      </c>
      <c r="D235" s="137">
        <v>34</v>
      </c>
      <c r="E235" s="137">
        <v>42</v>
      </c>
      <c r="F235" s="138">
        <v>-0.67307692307692313</v>
      </c>
      <c r="G235" s="138">
        <v>0.23529411764705888</v>
      </c>
      <c r="H235" s="132"/>
      <c r="I235" s="132"/>
      <c r="J235" s="132"/>
      <c r="K235" s="132"/>
      <c r="L235" s="132"/>
      <c r="M235" s="132"/>
      <c r="N235" s="132"/>
    </row>
    <row r="236" spans="2:14">
      <c r="B236" s="136" t="s">
        <v>75</v>
      </c>
      <c r="C236" s="137">
        <v>97</v>
      </c>
      <c r="D236" s="137">
        <v>21</v>
      </c>
      <c r="E236" s="137"/>
      <c r="F236" s="138">
        <v>-0.78350515463917525</v>
      </c>
      <c r="G236" s="138"/>
      <c r="H236" s="132"/>
      <c r="I236" s="132"/>
      <c r="J236" s="132"/>
      <c r="K236" s="132"/>
      <c r="L236" s="132"/>
      <c r="M236" s="132"/>
      <c r="N236" s="132"/>
    </row>
    <row r="237" spans="2:14">
      <c r="B237" s="139" t="s">
        <v>157</v>
      </c>
      <c r="C237" s="48">
        <v>943</v>
      </c>
      <c r="D237" s="48">
        <v>405</v>
      </c>
      <c r="E237" s="48">
        <v>385</v>
      </c>
      <c r="F237" s="140">
        <v>-0.57051961823966058</v>
      </c>
      <c r="G237" s="140"/>
      <c r="H237" s="132"/>
      <c r="I237" s="132"/>
      <c r="J237" s="132"/>
      <c r="K237" s="132"/>
      <c r="L237" s="132"/>
      <c r="M237" s="132"/>
      <c r="N237" s="132"/>
    </row>
    <row r="238" spans="2:14" ht="15" customHeight="1">
      <c r="B238" s="438" t="s">
        <v>158</v>
      </c>
      <c r="C238" s="438"/>
      <c r="D238" s="438"/>
      <c r="E238" s="438"/>
      <c r="F238" s="438"/>
      <c r="G238" s="438"/>
      <c r="H238" s="132"/>
      <c r="I238" s="132"/>
      <c r="J238" s="132"/>
      <c r="K238" s="132"/>
      <c r="L238" s="132"/>
      <c r="M238" s="132"/>
      <c r="N238" s="132"/>
    </row>
    <row r="239" spans="2:14" ht="7.5" customHeight="1">
      <c r="B239" s="141"/>
      <c r="C239" s="141"/>
      <c r="D239" s="141"/>
      <c r="E239" s="141"/>
      <c r="F239" s="141"/>
      <c r="G239" s="141"/>
      <c r="H239" s="132"/>
      <c r="I239" s="132"/>
      <c r="J239" s="132"/>
      <c r="K239" s="132"/>
      <c r="L239" s="132"/>
      <c r="M239" s="132"/>
      <c r="N239" s="132"/>
    </row>
    <row r="240" spans="2:14" ht="7.5" customHeight="1">
      <c r="B240" s="141"/>
      <c r="C240" s="141"/>
      <c r="D240" s="141"/>
      <c r="E240" s="141"/>
      <c r="F240" s="141"/>
      <c r="G240" s="141"/>
      <c r="H240" s="132"/>
      <c r="I240" s="132"/>
      <c r="J240" s="132"/>
      <c r="K240" s="132"/>
      <c r="L240" s="132"/>
      <c r="M240" s="132"/>
      <c r="N240" s="132"/>
    </row>
    <row r="241" spans="2:14" ht="36" customHeight="1">
      <c r="B241" s="439" t="s">
        <v>171</v>
      </c>
      <c r="C241" s="439"/>
      <c r="D241" s="439"/>
      <c r="E241" s="439"/>
      <c r="F241" s="439"/>
      <c r="G241" s="439"/>
      <c r="H241" s="132"/>
      <c r="I241" s="132"/>
      <c r="J241" s="132"/>
      <c r="K241" s="132"/>
      <c r="L241" s="132"/>
      <c r="M241" s="132"/>
      <c r="N241" s="132"/>
    </row>
    <row r="242" spans="2:14">
      <c r="B242" s="144"/>
      <c r="C242" s="133">
        <v>2008</v>
      </c>
      <c r="D242" s="133">
        <v>2009</v>
      </c>
      <c r="E242" s="133">
        <v>2010</v>
      </c>
      <c r="F242" s="142" t="s">
        <v>155</v>
      </c>
      <c r="G242" s="142" t="s">
        <v>156</v>
      </c>
      <c r="H242" s="132"/>
      <c r="I242" s="132"/>
      <c r="J242" s="132"/>
      <c r="K242" s="132"/>
      <c r="L242" s="132"/>
      <c r="M242" s="132"/>
      <c r="N242" s="132"/>
    </row>
    <row r="243" spans="2:14">
      <c r="B243" s="136" t="s">
        <v>86</v>
      </c>
      <c r="C243" s="137">
        <v>69</v>
      </c>
      <c r="D243" s="137">
        <v>75</v>
      </c>
      <c r="E243" s="137">
        <v>89</v>
      </c>
      <c r="F243" s="138">
        <v>8.6956521739130377E-2</v>
      </c>
      <c r="G243" s="138">
        <v>0.18666666666666676</v>
      </c>
      <c r="H243" s="132"/>
      <c r="I243" s="132"/>
      <c r="J243" s="132"/>
      <c r="K243" s="132"/>
      <c r="L243" s="132"/>
      <c r="M243" s="132"/>
      <c r="N243" s="132"/>
    </row>
    <row r="244" spans="2:14">
      <c r="B244" s="136" t="s">
        <v>85</v>
      </c>
      <c r="C244" s="137">
        <v>40</v>
      </c>
      <c r="D244" s="137">
        <v>69</v>
      </c>
      <c r="E244" s="137">
        <v>86</v>
      </c>
      <c r="F244" s="138">
        <v>0.72500000000000009</v>
      </c>
      <c r="G244" s="138">
        <v>0.24637681159420288</v>
      </c>
      <c r="H244" s="132"/>
      <c r="I244" s="132"/>
      <c r="J244" s="132"/>
      <c r="K244" s="132"/>
      <c r="L244" s="132"/>
      <c r="M244" s="132"/>
      <c r="N244" s="132"/>
    </row>
    <row r="245" spans="2:14">
      <c r="B245" s="136" t="s">
        <v>84</v>
      </c>
      <c r="C245" s="137">
        <v>115</v>
      </c>
      <c r="D245" s="137">
        <v>110</v>
      </c>
      <c r="E245" s="137">
        <v>75</v>
      </c>
      <c r="F245" s="138">
        <v>-4.3478260869565188E-2</v>
      </c>
      <c r="G245" s="138">
        <v>-0.31818181818181823</v>
      </c>
      <c r="H245" s="132"/>
      <c r="I245" s="132"/>
      <c r="J245" s="132"/>
      <c r="K245" s="132"/>
      <c r="L245" s="132"/>
      <c r="M245" s="132"/>
      <c r="N245" s="132"/>
    </row>
    <row r="246" spans="2:14">
      <c r="B246" s="136" t="s">
        <v>83</v>
      </c>
      <c r="C246" s="137">
        <v>59</v>
      </c>
      <c r="D246" s="137">
        <v>68</v>
      </c>
      <c r="E246" s="137">
        <v>76</v>
      </c>
      <c r="F246" s="138">
        <v>0.15254237288135597</v>
      </c>
      <c r="G246" s="138">
        <v>0.11764705882352944</v>
      </c>
      <c r="H246" s="132"/>
      <c r="I246" s="132"/>
      <c r="J246" s="132"/>
      <c r="K246" s="132"/>
      <c r="L246" s="132"/>
      <c r="M246" s="132"/>
      <c r="N246" s="132"/>
    </row>
    <row r="247" spans="2:14">
      <c r="B247" s="136" t="s">
        <v>82</v>
      </c>
      <c r="C247" s="137">
        <v>100</v>
      </c>
      <c r="D247" s="137">
        <v>108</v>
      </c>
      <c r="E247" s="137">
        <v>52</v>
      </c>
      <c r="F247" s="138">
        <v>8.0000000000000071E-2</v>
      </c>
      <c r="G247" s="138">
        <v>-0.5185185185185186</v>
      </c>
      <c r="H247" s="132"/>
      <c r="I247" s="132"/>
      <c r="J247" s="132"/>
      <c r="K247" s="132"/>
      <c r="L247" s="132"/>
      <c r="M247" s="132"/>
      <c r="N247" s="132"/>
    </row>
    <row r="248" spans="2:14">
      <c r="B248" s="136" t="s">
        <v>81</v>
      </c>
      <c r="C248" s="137">
        <v>46</v>
      </c>
      <c r="D248" s="137">
        <v>71</v>
      </c>
      <c r="E248" s="137">
        <v>46</v>
      </c>
      <c r="F248" s="138">
        <v>0.54347826086956519</v>
      </c>
      <c r="G248" s="138">
        <v>-0.352112676056338</v>
      </c>
      <c r="H248" s="132"/>
      <c r="I248" s="132"/>
      <c r="J248" s="132"/>
      <c r="K248" s="132"/>
      <c r="L248" s="132"/>
      <c r="M248" s="132"/>
      <c r="N248" s="132"/>
    </row>
    <row r="249" spans="2:14">
      <c r="B249" s="136" t="s">
        <v>80</v>
      </c>
      <c r="C249" s="137">
        <v>81</v>
      </c>
      <c r="D249" s="137">
        <v>79</v>
      </c>
      <c r="E249" s="137">
        <v>44</v>
      </c>
      <c r="F249" s="138">
        <v>-2.4691358024691357E-2</v>
      </c>
      <c r="G249" s="138">
        <v>-0.44303797468354433</v>
      </c>
      <c r="H249" s="132"/>
      <c r="I249" s="132"/>
      <c r="J249" s="132"/>
      <c r="K249" s="132"/>
      <c r="L249" s="132"/>
      <c r="M249" s="132"/>
      <c r="N249" s="132"/>
    </row>
    <row r="250" spans="2:14">
      <c r="B250" s="136" t="s">
        <v>79</v>
      </c>
      <c r="C250" s="137">
        <v>64</v>
      </c>
      <c r="D250" s="137">
        <v>37</v>
      </c>
      <c r="E250" s="137">
        <v>27</v>
      </c>
      <c r="F250" s="138">
        <v>-0.421875</v>
      </c>
      <c r="G250" s="138">
        <v>-0.27027027027027029</v>
      </c>
      <c r="H250" s="132"/>
      <c r="I250" s="132"/>
      <c r="J250" s="132"/>
      <c r="K250" s="132"/>
      <c r="L250" s="132"/>
      <c r="M250" s="132"/>
      <c r="N250" s="132"/>
    </row>
    <row r="251" spans="2:14">
      <c r="B251" s="136" t="s">
        <v>78</v>
      </c>
      <c r="C251" s="137">
        <v>67</v>
      </c>
      <c r="D251" s="137">
        <v>82</v>
      </c>
      <c r="E251" s="137">
        <v>46</v>
      </c>
      <c r="F251" s="138">
        <v>0.22388059701492535</v>
      </c>
      <c r="G251" s="138">
        <v>-0.43902439024390238</v>
      </c>
      <c r="H251" s="132"/>
      <c r="I251" s="132"/>
      <c r="J251" s="132"/>
      <c r="K251" s="132"/>
      <c r="L251" s="132"/>
      <c r="M251" s="132"/>
      <c r="N251" s="132"/>
    </row>
    <row r="252" spans="2:14">
      <c r="B252" s="136" t="s">
        <v>77</v>
      </c>
      <c r="C252" s="137">
        <v>128</v>
      </c>
      <c r="D252" s="137">
        <v>70</v>
      </c>
      <c r="E252" s="137">
        <v>82</v>
      </c>
      <c r="F252" s="138">
        <v>-0.453125</v>
      </c>
      <c r="G252" s="138">
        <v>0.17142857142857149</v>
      </c>
      <c r="H252" s="132"/>
      <c r="I252" s="132"/>
      <c r="J252" s="132"/>
      <c r="K252" s="132"/>
      <c r="L252" s="132"/>
      <c r="M252" s="132"/>
      <c r="N252" s="132"/>
    </row>
    <row r="253" spans="2:14">
      <c r="B253" s="136" t="s">
        <v>76</v>
      </c>
      <c r="C253" s="137">
        <v>89</v>
      </c>
      <c r="D253" s="137">
        <v>103</v>
      </c>
      <c r="E253" s="137">
        <v>151</v>
      </c>
      <c r="F253" s="138">
        <v>0.15730337078651679</v>
      </c>
      <c r="G253" s="138">
        <v>0.46601941747572817</v>
      </c>
      <c r="H253" s="132"/>
      <c r="I253" s="132"/>
      <c r="J253" s="132"/>
      <c r="K253" s="132"/>
      <c r="L253" s="132"/>
      <c r="M253" s="132"/>
      <c r="N253" s="132"/>
    </row>
    <row r="254" spans="2:14">
      <c r="B254" s="136" t="s">
        <v>75</v>
      </c>
      <c r="C254" s="137">
        <v>96</v>
      </c>
      <c r="D254" s="137">
        <v>75</v>
      </c>
      <c r="E254" s="137"/>
      <c r="F254" s="138">
        <v>-0.21875</v>
      </c>
      <c r="G254" s="138"/>
      <c r="H254" s="132"/>
      <c r="I254" s="132"/>
      <c r="J254" s="132"/>
      <c r="K254" s="132"/>
      <c r="L254" s="132"/>
      <c r="M254" s="132"/>
      <c r="N254" s="132"/>
    </row>
    <row r="255" spans="2:14">
      <c r="B255" s="139" t="s">
        <v>157</v>
      </c>
      <c r="C255" s="48">
        <v>954</v>
      </c>
      <c r="D255" s="48">
        <v>947</v>
      </c>
      <c r="E255" s="48">
        <v>774</v>
      </c>
      <c r="F255" s="140">
        <v>-7.3375262054506951E-3</v>
      </c>
      <c r="G255" s="140"/>
      <c r="H255" s="132"/>
      <c r="I255" s="132"/>
      <c r="J255" s="132"/>
      <c r="K255" s="132"/>
      <c r="L255" s="132"/>
      <c r="M255" s="132"/>
      <c r="N255" s="132"/>
    </row>
    <row r="256" spans="2:14" ht="15" customHeight="1">
      <c r="B256" s="438" t="s">
        <v>158</v>
      </c>
      <c r="C256" s="438"/>
      <c r="D256" s="438"/>
      <c r="E256" s="438"/>
      <c r="F256" s="438"/>
      <c r="G256" s="438"/>
      <c r="H256" s="132"/>
      <c r="I256" s="132"/>
      <c r="J256" s="132"/>
      <c r="K256" s="132"/>
      <c r="L256" s="132"/>
      <c r="M256" s="132"/>
      <c r="N256" s="132"/>
    </row>
    <row r="257" spans="2:14" ht="6.75" customHeight="1">
      <c r="B257" s="141"/>
      <c r="C257" s="141"/>
      <c r="D257" s="141"/>
      <c r="E257" s="141"/>
      <c r="F257" s="141"/>
      <c r="G257" s="141"/>
      <c r="H257" s="132"/>
      <c r="I257" s="132"/>
      <c r="J257" s="132"/>
      <c r="K257" s="132"/>
      <c r="L257" s="132"/>
      <c r="M257" s="132"/>
      <c r="N257" s="132"/>
    </row>
    <row r="258" spans="2:14" ht="7.5" customHeight="1">
      <c r="B258" s="141"/>
      <c r="C258" s="141"/>
      <c r="D258" s="141"/>
      <c r="E258" s="141"/>
      <c r="F258" s="141"/>
      <c r="G258" s="141"/>
      <c r="H258" s="132"/>
      <c r="I258" s="132"/>
      <c r="J258" s="132"/>
      <c r="K258" s="132"/>
      <c r="L258" s="132"/>
      <c r="M258" s="132"/>
      <c r="N258" s="132"/>
    </row>
    <row r="259" spans="2:14" ht="36" customHeight="1">
      <c r="B259" s="439" t="s">
        <v>172</v>
      </c>
      <c r="C259" s="439"/>
      <c r="D259" s="439"/>
      <c r="E259" s="439"/>
      <c r="F259" s="439"/>
      <c r="G259" s="439"/>
      <c r="H259" s="132"/>
      <c r="I259" s="132"/>
      <c r="J259" s="132"/>
      <c r="K259" s="132"/>
      <c r="L259" s="132"/>
      <c r="M259" s="132"/>
      <c r="N259" s="132"/>
    </row>
    <row r="260" spans="2:14">
      <c r="B260" s="144"/>
      <c r="C260" s="133">
        <v>2008</v>
      </c>
      <c r="D260" s="133">
        <v>2009</v>
      </c>
      <c r="E260" s="133">
        <v>2010</v>
      </c>
      <c r="F260" s="142" t="s">
        <v>155</v>
      </c>
      <c r="G260" s="142" t="s">
        <v>156</v>
      </c>
      <c r="H260" s="132"/>
      <c r="I260" s="132"/>
      <c r="J260" s="132"/>
      <c r="K260" s="132"/>
      <c r="L260" s="132"/>
      <c r="M260" s="132"/>
      <c r="N260" s="132"/>
    </row>
    <row r="261" spans="2:14">
      <c r="B261" s="136" t="s">
        <v>86</v>
      </c>
      <c r="C261" s="137">
        <v>30</v>
      </c>
      <c r="D261" s="137">
        <v>49</v>
      </c>
      <c r="E261" s="137">
        <v>58</v>
      </c>
      <c r="F261" s="138">
        <v>0.6333333333333333</v>
      </c>
      <c r="G261" s="138">
        <v>0.18367346938775508</v>
      </c>
      <c r="H261" s="132"/>
      <c r="I261" s="132"/>
      <c r="J261" s="132"/>
      <c r="K261" s="132"/>
      <c r="L261" s="132"/>
      <c r="M261" s="132"/>
      <c r="N261" s="132"/>
    </row>
    <row r="262" spans="2:14">
      <c r="B262" s="136" t="s">
        <v>85</v>
      </c>
      <c r="C262" s="137">
        <v>39</v>
      </c>
      <c r="D262" s="137">
        <v>45</v>
      </c>
      <c r="E262" s="137">
        <v>52</v>
      </c>
      <c r="F262" s="138">
        <v>0.15384615384615374</v>
      </c>
      <c r="G262" s="138">
        <v>0.15555555555555545</v>
      </c>
      <c r="H262" s="132"/>
      <c r="I262" s="132"/>
      <c r="J262" s="132"/>
      <c r="K262" s="132"/>
      <c r="L262" s="132"/>
      <c r="M262" s="132"/>
      <c r="N262" s="132"/>
    </row>
    <row r="263" spans="2:14">
      <c r="B263" s="136" t="s">
        <v>84</v>
      </c>
      <c r="C263" s="137">
        <v>54</v>
      </c>
      <c r="D263" s="137">
        <v>52</v>
      </c>
      <c r="E263" s="137">
        <v>33</v>
      </c>
      <c r="F263" s="138">
        <v>-3.703703703703709E-2</v>
      </c>
      <c r="G263" s="138">
        <v>-0.36538461538461542</v>
      </c>
      <c r="H263" s="132"/>
      <c r="I263" s="132"/>
      <c r="J263" s="132"/>
      <c r="K263" s="132"/>
      <c r="L263" s="132"/>
      <c r="M263" s="132"/>
      <c r="N263" s="132"/>
    </row>
    <row r="264" spans="2:14">
      <c r="B264" s="136" t="s">
        <v>83</v>
      </c>
      <c r="C264" s="137">
        <v>24</v>
      </c>
      <c r="D264" s="137">
        <v>32</v>
      </c>
      <c r="E264" s="137">
        <v>31</v>
      </c>
      <c r="F264" s="138">
        <v>0.33333333333333326</v>
      </c>
      <c r="G264" s="138">
        <v>-3.125E-2</v>
      </c>
      <c r="H264" s="132"/>
      <c r="I264" s="132"/>
      <c r="J264" s="132"/>
      <c r="K264" s="132"/>
      <c r="L264" s="132"/>
      <c r="M264" s="132"/>
      <c r="N264" s="132"/>
    </row>
    <row r="265" spans="2:14">
      <c r="B265" s="136" t="s">
        <v>82</v>
      </c>
      <c r="C265" s="137">
        <v>16</v>
      </c>
      <c r="D265" s="137">
        <v>22</v>
      </c>
      <c r="E265" s="137">
        <v>20</v>
      </c>
      <c r="F265" s="138">
        <v>0.375</v>
      </c>
      <c r="G265" s="138">
        <v>-9.0909090909090939E-2</v>
      </c>
      <c r="H265" s="132"/>
      <c r="I265" s="132"/>
      <c r="J265" s="132"/>
      <c r="K265" s="132"/>
      <c r="L265" s="132"/>
      <c r="M265" s="132"/>
      <c r="N265" s="132"/>
    </row>
    <row r="266" spans="2:14">
      <c r="B266" s="136" t="s">
        <v>81</v>
      </c>
      <c r="C266" s="137">
        <v>39</v>
      </c>
      <c r="D266" s="137">
        <v>8</v>
      </c>
      <c r="E266" s="137">
        <v>27</v>
      </c>
      <c r="F266" s="138">
        <v>-0.79487179487179493</v>
      </c>
      <c r="G266" s="138">
        <v>2.375</v>
      </c>
      <c r="H266" s="132"/>
      <c r="I266" s="132"/>
      <c r="J266" s="132"/>
      <c r="K266" s="132"/>
      <c r="L266" s="132"/>
      <c r="M266" s="132"/>
      <c r="N266" s="132"/>
    </row>
    <row r="267" spans="2:14">
      <c r="B267" s="136" t="s">
        <v>80</v>
      </c>
      <c r="C267" s="137">
        <v>22</v>
      </c>
      <c r="D267" s="137">
        <v>29</v>
      </c>
      <c r="E267" s="137">
        <v>17</v>
      </c>
      <c r="F267" s="138">
        <v>0.31818181818181812</v>
      </c>
      <c r="G267" s="138">
        <v>-0.41379310344827591</v>
      </c>
      <c r="H267" s="132"/>
      <c r="I267" s="132"/>
      <c r="J267" s="132"/>
      <c r="K267" s="132"/>
      <c r="L267" s="132"/>
      <c r="M267" s="132"/>
      <c r="N267" s="132"/>
    </row>
    <row r="268" spans="2:14">
      <c r="B268" s="136" t="s">
        <v>79</v>
      </c>
      <c r="C268" s="137">
        <v>23</v>
      </c>
      <c r="D268" s="137">
        <v>17</v>
      </c>
      <c r="E268" s="137">
        <v>16</v>
      </c>
      <c r="F268" s="138">
        <v>-0.26086956521739135</v>
      </c>
      <c r="G268" s="138">
        <v>-5.8823529411764719E-2</v>
      </c>
      <c r="H268" s="132"/>
      <c r="I268" s="132"/>
      <c r="J268" s="132"/>
      <c r="K268" s="132"/>
      <c r="L268" s="132"/>
      <c r="M268" s="132"/>
      <c r="N268" s="132"/>
    </row>
    <row r="269" spans="2:14">
      <c r="B269" s="136" t="s">
        <v>78</v>
      </c>
      <c r="C269" s="137">
        <v>26</v>
      </c>
      <c r="D269" s="137">
        <v>30</v>
      </c>
      <c r="E269" s="137">
        <v>8</v>
      </c>
      <c r="F269" s="138">
        <v>0.15384615384615374</v>
      </c>
      <c r="G269" s="138">
        <v>-0.73333333333333339</v>
      </c>
      <c r="H269" s="132"/>
      <c r="I269" s="132"/>
      <c r="J269" s="132"/>
      <c r="K269" s="132"/>
      <c r="L269" s="132"/>
      <c r="M269" s="132"/>
      <c r="N269" s="132"/>
    </row>
    <row r="270" spans="2:14">
      <c r="B270" s="136" t="s">
        <v>77</v>
      </c>
      <c r="C270" s="137">
        <v>40</v>
      </c>
      <c r="D270" s="137">
        <v>24</v>
      </c>
      <c r="E270" s="137">
        <v>23</v>
      </c>
      <c r="F270" s="138">
        <v>-0.4</v>
      </c>
      <c r="G270" s="138">
        <v>-4.166666666666663E-2</v>
      </c>
      <c r="H270" s="132"/>
      <c r="I270" s="132"/>
      <c r="J270" s="132"/>
      <c r="K270" s="132"/>
      <c r="L270" s="132"/>
      <c r="M270" s="132"/>
      <c r="N270" s="132"/>
    </row>
    <row r="271" spans="2:14">
      <c r="B271" s="136" t="s">
        <v>76</v>
      </c>
      <c r="C271" s="137">
        <v>30</v>
      </c>
      <c r="D271" s="137">
        <v>26</v>
      </c>
      <c r="E271" s="137">
        <v>51</v>
      </c>
      <c r="F271" s="138">
        <v>-0.1333333333333333</v>
      </c>
      <c r="G271" s="138">
        <v>0.96153846153846145</v>
      </c>
      <c r="H271" s="132"/>
      <c r="I271" s="132"/>
      <c r="J271" s="132"/>
      <c r="K271" s="132"/>
      <c r="L271" s="132"/>
      <c r="M271" s="132"/>
      <c r="N271" s="132"/>
    </row>
    <row r="272" spans="2:14">
      <c r="B272" s="136" t="s">
        <v>75</v>
      </c>
      <c r="C272" s="137">
        <v>67</v>
      </c>
      <c r="D272" s="137">
        <v>44</v>
      </c>
      <c r="E272" s="137"/>
      <c r="F272" s="138">
        <v>-0.34328358208955223</v>
      </c>
      <c r="G272" s="138"/>
      <c r="H272" s="132"/>
      <c r="I272" s="132"/>
      <c r="J272" s="132"/>
      <c r="K272" s="132"/>
      <c r="L272" s="132"/>
      <c r="M272" s="132"/>
      <c r="N272" s="132"/>
    </row>
    <row r="273" spans="2:14">
      <c r="B273" s="139" t="s">
        <v>157</v>
      </c>
      <c r="C273" s="48">
        <v>410</v>
      </c>
      <c r="D273" s="48">
        <v>378</v>
      </c>
      <c r="E273" s="48">
        <v>336</v>
      </c>
      <c r="F273" s="140">
        <v>-7.8048780487804836E-2</v>
      </c>
      <c r="G273" s="140"/>
      <c r="H273" s="132"/>
      <c r="I273" s="132"/>
      <c r="J273" s="132"/>
      <c r="K273" s="132"/>
      <c r="L273" s="132"/>
      <c r="M273" s="132"/>
      <c r="N273" s="132"/>
    </row>
    <row r="274" spans="2:14" ht="15" customHeight="1">
      <c r="B274" s="438" t="s">
        <v>158</v>
      </c>
      <c r="C274" s="438"/>
      <c r="D274" s="438"/>
      <c r="E274" s="438"/>
      <c r="F274" s="438"/>
      <c r="G274" s="438"/>
      <c r="H274" s="132"/>
      <c r="I274" s="132"/>
      <c r="J274" s="132"/>
      <c r="K274" s="132"/>
      <c r="L274" s="132"/>
      <c r="M274" s="132"/>
      <c r="N274" s="132"/>
    </row>
    <row r="275" spans="2:14" ht="4.5" customHeight="1">
      <c r="B275" s="141"/>
      <c r="C275" s="141"/>
      <c r="D275" s="141"/>
      <c r="E275" s="141"/>
      <c r="F275" s="141"/>
      <c r="G275" s="141"/>
      <c r="H275" s="132"/>
      <c r="I275" s="132"/>
      <c r="J275" s="132"/>
      <c r="K275" s="132"/>
      <c r="L275" s="132"/>
      <c r="M275" s="132"/>
      <c r="N275" s="132"/>
    </row>
    <row r="276" spans="2:14" ht="7.5" customHeight="1">
      <c r="B276" s="141"/>
      <c r="C276" s="141"/>
      <c r="D276" s="141"/>
      <c r="E276" s="141"/>
      <c r="F276" s="141"/>
      <c r="G276" s="141"/>
      <c r="H276" s="132"/>
      <c r="I276" s="132"/>
      <c r="J276" s="132"/>
      <c r="K276" s="132"/>
      <c r="L276" s="132"/>
      <c r="M276" s="132"/>
      <c r="N276" s="132"/>
    </row>
    <row r="277" spans="2:14" ht="36" customHeight="1">
      <c r="B277" s="439" t="s">
        <v>173</v>
      </c>
      <c r="C277" s="439"/>
      <c r="D277" s="439"/>
      <c r="E277" s="439"/>
      <c r="F277" s="439"/>
      <c r="G277" s="439"/>
      <c r="H277" s="132"/>
      <c r="I277" s="132"/>
      <c r="J277" s="132"/>
      <c r="K277" s="132"/>
      <c r="L277" s="132"/>
      <c r="M277" s="132"/>
      <c r="N277" s="132"/>
    </row>
    <row r="278" spans="2:14">
      <c r="B278" s="144"/>
      <c r="C278" s="133">
        <v>2008</v>
      </c>
      <c r="D278" s="133">
        <v>2009</v>
      </c>
      <c r="E278" s="133">
        <v>2010</v>
      </c>
      <c r="F278" s="142" t="s">
        <v>155</v>
      </c>
      <c r="G278" s="142" t="s">
        <v>156</v>
      </c>
      <c r="H278" s="132"/>
      <c r="I278" s="132"/>
      <c r="J278" s="132"/>
      <c r="K278" s="132"/>
      <c r="L278" s="132"/>
      <c r="M278" s="132"/>
      <c r="N278" s="132"/>
    </row>
    <row r="279" spans="2:14">
      <c r="B279" s="136" t="s">
        <v>86</v>
      </c>
      <c r="C279" s="137">
        <v>60</v>
      </c>
      <c r="D279" s="137">
        <v>61</v>
      </c>
      <c r="E279" s="137">
        <v>75</v>
      </c>
      <c r="F279" s="138">
        <v>1.6666666666666607E-2</v>
      </c>
      <c r="G279" s="138">
        <v>0.22950819672131151</v>
      </c>
      <c r="H279" s="132"/>
      <c r="I279" s="132"/>
      <c r="J279" s="132"/>
      <c r="K279" s="132"/>
      <c r="L279" s="132"/>
      <c r="M279" s="132"/>
      <c r="N279" s="132"/>
    </row>
    <row r="280" spans="2:14">
      <c r="B280" s="136" t="s">
        <v>85</v>
      </c>
      <c r="C280" s="137">
        <v>57</v>
      </c>
      <c r="D280" s="137">
        <v>64</v>
      </c>
      <c r="E280" s="137">
        <v>54</v>
      </c>
      <c r="F280" s="138">
        <v>0.12280701754385959</v>
      </c>
      <c r="G280" s="138">
        <v>-0.15625</v>
      </c>
      <c r="H280" s="132"/>
      <c r="I280" s="132"/>
      <c r="J280" s="132"/>
      <c r="K280" s="132"/>
      <c r="L280" s="132"/>
      <c r="M280" s="132"/>
      <c r="N280" s="132"/>
    </row>
    <row r="281" spans="2:14">
      <c r="B281" s="136" t="s">
        <v>84</v>
      </c>
      <c r="C281" s="137">
        <v>53</v>
      </c>
      <c r="D281" s="137">
        <v>49</v>
      </c>
      <c r="E281" s="137">
        <v>39</v>
      </c>
      <c r="F281" s="138">
        <v>-7.547169811320753E-2</v>
      </c>
      <c r="G281" s="138">
        <v>-0.20408163265306123</v>
      </c>
      <c r="H281" s="132"/>
      <c r="I281" s="132"/>
      <c r="J281" s="132"/>
      <c r="K281" s="132"/>
      <c r="L281" s="132"/>
      <c r="M281" s="132"/>
      <c r="N281" s="132"/>
    </row>
    <row r="282" spans="2:14">
      <c r="B282" s="136" t="s">
        <v>83</v>
      </c>
      <c r="C282" s="137">
        <v>57</v>
      </c>
      <c r="D282" s="137">
        <v>59</v>
      </c>
      <c r="E282" s="137">
        <v>42</v>
      </c>
      <c r="F282" s="138">
        <v>3.5087719298245723E-2</v>
      </c>
      <c r="G282" s="138">
        <v>-0.28813559322033899</v>
      </c>
      <c r="H282" s="132"/>
      <c r="I282" s="132"/>
      <c r="J282" s="132"/>
      <c r="K282" s="132"/>
      <c r="L282" s="132"/>
      <c r="M282" s="132"/>
      <c r="N282" s="132"/>
    </row>
    <row r="283" spans="2:14">
      <c r="B283" s="136" t="s">
        <v>82</v>
      </c>
      <c r="C283" s="137">
        <v>44</v>
      </c>
      <c r="D283" s="137">
        <v>40</v>
      </c>
      <c r="E283" s="137">
        <v>34</v>
      </c>
      <c r="F283" s="138">
        <v>-9.0909090909090939E-2</v>
      </c>
      <c r="G283" s="138">
        <v>-0.15000000000000002</v>
      </c>
      <c r="H283" s="132"/>
      <c r="I283" s="132"/>
      <c r="J283" s="132"/>
      <c r="K283" s="132"/>
      <c r="L283" s="132"/>
      <c r="M283" s="132"/>
      <c r="N283" s="132"/>
    </row>
    <row r="284" spans="2:14">
      <c r="B284" s="136" t="s">
        <v>81</v>
      </c>
      <c r="C284" s="137">
        <v>28</v>
      </c>
      <c r="D284" s="137">
        <v>18</v>
      </c>
      <c r="E284" s="137">
        <v>35</v>
      </c>
      <c r="F284" s="138">
        <v>-0.3571428571428571</v>
      </c>
      <c r="G284" s="138">
        <v>0.94444444444444442</v>
      </c>
      <c r="H284" s="132"/>
      <c r="I284" s="132"/>
      <c r="J284" s="132"/>
      <c r="K284" s="132"/>
      <c r="L284" s="132"/>
      <c r="M284" s="132"/>
      <c r="N284" s="132"/>
    </row>
    <row r="285" spans="2:14">
      <c r="B285" s="136" t="s">
        <v>80</v>
      </c>
      <c r="C285" s="137">
        <v>23</v>
      </c>
      <c r="D285" s="137">
        <v>32</v>
      </c>
      <c r="E285" s="137">
        <v>30</v>
      </c>
      <c r="F285" s="138">
        <v>0.39130434782608692</v>
      </c>
      <c r="G285" s="138">
        <v>-6.25E-2</v>
      </c>
      <c r="H285" s="132"/>
      <c r="I285" s="132"/>
      <c r="J285" s="132"/>
      <c r="K285" s="132"/>
      <c r="L285" s="132"/>
      <c r="M285" s="132"/>
      <c r="N285" s="132"/>
    </row>
    <row r="286" spans="2:14">
      <c r="B286" s="136" t="s">
        <v>79</v>
      </c>
      <c r="C286" s="137">
        <v>7</v>
      </c>
      <c r="D286" s="137">
        <v>12</v>
      </c>
      <c r="E286" s="137">
        <v>44</v>
      </c>
      <c r="F286" s="138">
        <v>0.71428571428571419</v>
      </c>
      <c r="G286" s="138">
        <v>2.6666666666666665</v>
      </c>
      <c r="H286" s="132"/>
      <c r="I286" s="132"/>
      <c r="J286" s="132"/>
      <c r="K286" s="132"/>
      <c r="L286" s="132"/>
      <c r="M286" s="132"/>
      <c r="N286" s="132"/>
    </row>
    <row r="287" spans="2:14">
      <c r="B287" s="136" t="s">
        <v>78</v>
      </c>
      <c r="C287" s="137">
        <v>61</v>
      </c>
      <c r="D287" s="137">
        <v>30</v>
      </c>
      <c r="E287" s="137">
        <v>63</v>
      </c>
      <c r="F287" s="138">
        <v>-0.50819672131147542</v>
      </c>
      <c r="G287" s="138">
        <v>1.1000000000000001</v>
      </c>
      <c r="H287" s="132"/>
      <c r="I287" s="132"/>
      <c r="J287" s="132"/>
      <c r="K287" s="132"/>
      <c r="L287" s="132"/>
      <c r="M287" s="132"/>
      <c r="N287" s="132"/>
    </row>
    <row r="288" spans="2:14">
      <c r="B288" s="136" t="s">
        <v>77</v>
      </c>
      <c r="C288" s="137">
        <v>107</v>
      </c>
      <c r="D288" s="137">
        <v>54</v>
      </c>
      <c r="E288" s="137">
        <v>140</v>
      </c>
      <c r="F288" s="138">
        <v>-0.49532710280373837</v>
      </c>
      <c r="G288" s="138">
        <v>1.5925925925925926</v>
      </c>
      <c r="H288" s="132"/>
      <c r="I288" s="132"/>
      <c r="J288" s="132"/>
      <c r="K288" s="132"/>
      <c r="L288" s="132"/>
      <c r="M288" s="132"/>
      <c r="N288" s="132"/>
    </row>
    <row r="289" spans="2:14">
      <c r="B289" s="136" t="s">
        <v>76</v>
      </c>
      <c r="C289" s="137">
        <v>65</v>
      </c>
      <c r="D289" s="137">
        <v>47</v>
      </c>
      <c r="E289" s="137">
        <v>82</v>
      </c>
      <c r="F289" s="138">
        <v>-0.27692307692307694</v>
      </c>
      <c r="G289" s="138">
        <v>0.74468085106382986</v>
      </c>
      <c r="H289" s="132"/>
      <c r="I289" s="132"/>
      <c r="J289" s="132"/>
      <c r="K289" s="132"/>
      <c r="L289" s="132"/>
      <c r="M289" s="132"/>
      <c r="N289" s="132"/>
    </row>
    <row r="290" spans="2:14">
      <c r="B290" s="136" t="s">
        <v>75</v>
      </c>
      <c r="C290" s="137">
        <v>59</v>
      </c>
      <c r="D290" s="137">
        <v>91</v>
      </c>
      <c r="E290" s="137"/>
      <c r="F290" s="138">
        <v>0.54237288135593231</v>
      </c>
      <c r="G290" s="138"/>
      <c r="H290" s="132"/>
      <c r="I290" s="132"/>
      <c r="J290" s="132"/>
      <c r="K290" s="132"/>
      <c r="L290" s="132"/>
      <c r="M290" s="132"/>
      <c r="N290" s="132"/>
    </row>
    <row r="291" spans="2:14">
      <c r="B291" s="139" t="s">
        <v>157</v>
      </c>
      <c r="C291" s="48">
        <v>621</v>
      </c>
      <c r="D291" s="48">
        <v>557</v>
      </c>
      <c r="E291" s="48">
        <v>638</v>
      </c>
      <c r="F291" s="140">
        <v>-0.1030595813204509</v>
      </c>
      <c r="G291" s="140"/>
      <c r="H291" s="132"/>
      <c r="I291" s="132"/>
      <c r="J291" s="132"/>
      <c r="K291" s="132"/>
      <c r="L291" s="132"/>
      <c r="M291" s="132"/>
      <c r="N291" s="132"/>
    </row>
    <row r="292" spans="2:14" ht="15" customHeight="1">
      <c r="B292" s="438" t="s">
        <v>158</v>
      </c>
      <c r="C292" s="438"/>
      <c r="D292" s="438"/>
      <c r="E292" s="438"/>
      <c r="F292" s="438"/>
      <c r="G292" s="438"/>
      <c r="H292" s="132"/>
      <c r="I292" s="132"/>
      <c r="J292" s="132"/>
      <c r="K292" s="132"/>
      <c r="L292" s="132"/>
      <c r="M292" s="132"/>
      <c r="N292" s="132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70"/>
  <sheetViews>
    <sheetView showGridLines="0" showRowColHeaders="0" zoomScaleNormal="100" workbookViewId="0">
      <pane xSplit="2" ySplit="6" topLeftCell="C7" activePane="bottomRight" state="frozen"/>
      <selection activeCell="B16" sqref="B16"/>
      <selection pane="topRight" activeCell="B16" sqref="B16"/>
      <selection pane="bottomLeft" activeCell="B16" sqref="B16"/>
      <selection pane="bottomRight" activeCell="C76" sqref="C76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2851562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45" t="s">
        <v>174</v>
      </c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</row>
    <row r="6" spans="2:49" s="149" customFormat="1" ht="25.5">
      <c r="B6" s="91" t="s">
        <v>175</v>
      </c>
      <c r="C6" s="91" t="s">
        <v>176</v>
      </c>
      <c r="D6" s="92" t="s">
        <v>177</v>
      </c>
      <c r="E6" s="91" t="s">
        <v>178</v>
      </c>
      <c r="F6" s="92" t="s">
        <v>177</v>
      </c>
      <c r="G6" s="91" t="s">
        <v>179</v>
      </c>
      <c r="H6" s="92" t="s">
        <v>177</v>
      </c>
      <c r="I6" s="91" t="s">
        <v>180</v>
      </c>
      <c r="J6" s="92" t="s">
        <v>177</v>
      </c>
      <c r="K6" s="147" t="s">
        <v>181</v>
      </c>
      <c r="L6" s="92" t="s">
        <v>177</v>
      </c>
      <c r="M6" s="147" t="s">
        <v>182</v>
      </c>
      <c r="N6" s="92" t="s">
        <v>177</v>
      </c>
      <c r="O6" s="147" t="s">
        <v>183</v>
      </c>
      <c r="P6" s="92" t="s">
        <v>177</v>
      </c>
      <c r="Q6" s="147" t="s">
        <v>184</v>
      </c>
      <c r="R6" s="92" t="s">
        <v>177</v>
      </c>
      <c r="S6" s="91" t="s">
        <v>185</v>
      </c>
      <c r="T6" s="92" t="s">
        <v>177</v>
      </c>
      <c r="U6" s="148" t="s">
        <v>186</v>
      </c>
      <c r="V6" s="92" t="s">
        <v>177</v>
      </c>
      <c r="W6" s="148" t="s">
        <v>187</v>
      </c>
      <c r="X6" s="92" t="s">
        <v>177</v>
      </c>
      <c r="Y6" s="148" t="s">
        <v>188</v>
      </c>
      <c r="Z6" s="92" t="s">
        <v>177</v>
      </c>
      <c r="AA6" s="148" t="s">
        <v>189</v>
      </c>
      <c r="AB6" s="92" t="s">
        <v>177</v>
      </c>
      <c r="AC6" s="91" t="s">
        <v>190</v>
      </c>
      <c r="AD6" s="92" t="s">
        <v>177</v>
      </c>
      <c r="AE6" s="91" t="s">
        <v>191</v>
      </c>
      <c r="AF6" s="92" t="s">
        <v>177</v>
      </c>
      <c r="AG6" s="91" t="s">
        <v>192</v>
      </c>
      <c r="AH6" s="92" t="s">
        <v>177</v>
      </c>
      <c r="AI6" s="91" t="s">
        <v>193</v>
      </c>
      <c r="AJ6" s="92" t="s">
        <v>177</v>
      </c>
      <c r="AK6" s="91" t="s">
        <v>194</v>
      </c>
      <c r="AL6" s="92" t="s">
        <v>177</v>
      </c>
      <c r="AM6" s="91" t="s">
        <v>195</v>
      </c>
      <c r="AN6" s="92" t="s">
        <v>177</v>
      </c>
      <c r="AO6" s="91" t="s">
        <v>196</v>
      </c>
      <c r="AP6" s="92" t="s">
        <v>177</v>
      </c>
      <c r="AQ6" s="91" t="s">
        <v>197</v>
      </c>
      <c r="AR6" s="92" t="s">
        <v>177</v>
      </c>
      <c r="AS6" s="91" t="s">
        <v>198</v>
      </c>
      <c r="AT6" s="92" t="s">
        <v>177</v>
      </c>
      <c r="AU6" s="91" t="s">
        <v>72</v>
      </c>
      <c r="AV6" s="92" t="s">
        <v>177</v>
      </c>
      <c r="AW6"/>
    </row>
    <row r="7" spans="2:49">
      <c r="B7" s="150" t="s">
        <v>76</v>
      </c>
      <c r="C7" s="151">
        <v>11942</v>
      </c>
      <c r="D7" s="152">
        <v>6.9496686369335592E-2</v>
      </c>
      <c r="E7" s="151">
        <v>81</v>
      </c>
      <c r="F7" s="152">
        <v>0.62000000000000011</v>
      </c>
      <c r="G7" s="151">
        <v>105</v>
      </c>
      <c r="H7" s="152">
        <v>0.875</v>
      </c>
      <c r="I7" s="151">
        <v>461</v>
      </c>
      <c r="J7" s="152">
        <v>-0.18262411347517726</v>
      </c>
      <c r="K7" s="151">
        <v>266</v>
      </c>
      <c r="L7" s="152">
        <v>0.37113402061855671</v>
      </c>
      <c r="M7" s="151">
        <v>299</v>
      </c>
      <c r="N7" s="152">
        <v>0.1589147286821706</v>
      </c>
      <c r="O7" s="151">
        <v>51</v>
      </c>
      <c r="P7" s="152">
        <v>0.96153846153846145</v>
      </c>
      <c r="Q7" s="151">
        <v>293</v>
      </c>
      <c r="R7" s="152">
        <v>0.42926829268292677</v>
      </c>
      <c r="S7" s="151">
        <v>237</v>
      </c>
      <c r="T7" s="152">
        <v>0.5490196078431373</v>
      </c>
      <c r="U7" s="151">
        <v>61</v>
      </c>
      <c r="V7" s="152">
        <v>0.45238095238095233</v>
      </c>
      <c r="W7" s="151">
        <v>38</v>
      </c>
      <c r="X7" s="152">
        <v>-0.15555555555555556</v>
      </c>
      <c r="Y7" s="151">
        <v>45</v>
      </c>
      <c r="Z7" s="152">
        <v>1.8125</v>
      </c>
      <c r="AA7" s="151">
        <v>93</v>
      </c>
      <c r="AB7" s="152">
        <v>0.8600000000000001</v>
      </c>
      <c r="AC7" s="151">
        <v>82</v>
      </c>
      <c r="AD7" s="152">
        <v>0.74468085106382986</v>
      </c>
      <c r="AE7" s="151">
        <v>25</v>
      </c>
      <c r="AF7" s="152">
        <v>-0.5535714285714286</v>
      </c>
      <c r="AG7" s="151">
        <v>42</v>
      </c>
      <c r="AH7" s="152">
        <v>0.23529411764705888</v>
      </c>
      <c r="AI7" s="151">
        <v>151</v>
      </c>
      <c r="AJ7" s="152">
        <v>0.46601941747572817</v>
      </c>
      <c r="AK7" s="151">
        <v>181</v>
      </c>
      <c r="AL7" s="152">
        <v>0.29285714285714293</v>
      </c>
      <c r="AM7" s="151">
        <v>79</v>
      </c>
      <c r="AN7" s="152">
        <v>-0.18556701030927836</v>
      </c>
      <c r="AO7" s="151">
        <v>298</v>
      </c>
      <c r="AP7" s="152">
        <v>-0.40755467196819084</v>
      </c>
      <c r="AQ7" s="151">
        <v>480</v>
      </c>
      <c r="AR7" s="152">
        <v>0.4201183431952662</v>
      </c>
      <c r="AS7" s="151">
        <v>3131</v>
      </c>
      <c r="AT7" s="152">
        <v>0.10871104815864019</v>
      </c>
      <c r="AU7" s="153">
        <v>15073</v>
      </c>
      <c r="AV7" s="154">
        <v>7.7412437455325334E-2</v>
      </c>
    </row>
    <row r="8" spans="2:49">
      <c r="B8" s="150" t="s">
        <v>77</v>
      </c>
      <c r="C8" s="151">
        <v>11295</v>
      </c>
      <c r="D8" s="152">
        <v>5.6693797361773823E-2</v>
      </c>
      <c r="E8" s="151">
        <v>54</v>
      </c>
      <c r="F8" s="152">
        <v>0</v>
      </c>
      <c r="G8" s="151">
        <v>73</v>
      </c>
      <c r="H8" s="152">
        <v>2.0416666666666665</v>
      </c>
      <c r="I8" s="151">
        <v>437</v>
      </c>
      <c r="J8" s="152">
        <v>0.3699059561128526</v>
      </c>
      <c r="K8" s="151">
        <v>171</v>
      </c>
      <c r="L8" s="152">
        <v>1.1834319526627279E-2</v>
      </c>
      <c r="M8" s="151">
        <v>193</v>
      </c>
      <c r="N8" s="152">
        <v>-0.10232558139534886</v>
      </c>
      <c r="O8" s="151">
        <v>23</v>
      </c>
      <c r="P8" s="152">
        <v>-4.166666666666663E-2</v>
      </c>
      <c r="Q8" s="151">
        <v>205</v>
      </c>
      <c r="R8" s="152">
        <v>0.16477272727272729</v>
      </c>
      <c r="S8" s="151">
        <v>148</v>
      </c>
      <c r="T8" s="152">
        <v>0.70114942528735624</v>
      </c>
      <c r="U8" s="151">
        <v>39</v>
      </c>
      <c r="V8" s="152">
        <v>-4.8780487804878092E-2</v>
      </c>
      <c r="W8" s="151">
        <v>49</v>
      </c>
      <c r="X8" s="152">
        <v>1.2272727272727271</v>
      </c>
      <c r="Y8" s="151">
        <v>37</v>
      </c>
      <c r="Z8" s="152">
        <v>1.3125</v>
      </c>
      <c r="AA8" s="151">
        <v>23</v>
      </c>
      <c r="AB8" s="152">
        <v>1.875</v>
      </c>
      <c r="AC8" s="151">
        <v>140</v>
      </c>
      <c r="AD8" s="152">
        <v>1.5925925925925926</v>
      </c>
      <c r="AE8" s="151">
        <v>41</v>
      </c>
      <c r="AF8" s="152">
        <v>0.6399999999999999</v>
      </c>
      <c r="AG8" s="151">
        <v>56</v>
      </c>
      <c r="AH8" s="152">
        <v>0.30232558139534893</v>
      </c>
      <c r="AI8" s="151">
        <v>82</v>
      </c>
      <c r="AJ8" s="152">
        <v>0.17142857142857149</v>
      </c>
      <c r="AK8" s="151">
        <v>208</v>
      </c>
      <c r="AL8" s="152">
        <v>0.66399999999999992</v>
      </c>
      <c r="AM8" s="151">
        <v>94</v>
      </c>
      <c r="AN8" s="152">
        <v>0.70909090909090899</v>
      </c>
      <c r="AO8" s="151">
        <v>345</v>
      </c>
      <c r="AP8" s="152">
        <v>-0.24672489082969429</v>
      </c>
      <c r="AQ8" s="151">
        <v>320</v>
      </c>
      <c r="AR8" s="152">
        <v>0.44144144144144137</v>
      </c>
      <c r="AS8" s="151">
        <v>2590</v>
      </c>
      <c r="AT8" s="152">
        <v>0.22169811320754707</v>
      </c>
      <c r="AU8" s="153">
        <v>13885</v>
      </c>
      <c r="AV8" s="154">
        <v>8.4003435084706091E-2</v>
      </c>
    </row>
    <row r="9" spans="2:49">
      <c r="B9" s="150" t="s">
        <v>78</v>
      </c>
      <c r="C9" s="151">
        <v>8742</v>
      </c>
      <c r="D9" s="152">
        <v>-5.4816736944534594E-2</v>
      </c>
      <c r="E9" s="151">
        <v>45</v>
      </c>
      <c r="F9" s="152">
        <v>0.25</v>
      </c>
      <c r="G9" s="151">
        <v>44</v>
      </c>
      <c r="H9" s="152">
        <v>0.41935483870967749</v>
      </c>
      <c r="I9" s="151">
        <v>264</v>
      </c>
      <c r="J9" s="152">
        <v>0.33333333333333326</v>
      </c>
      <c r="K9" s="151">
        <v>110</v>
      </c>
      <c r="L9" s="152">
        <v>-0.33734939759036142</v>
      </c>
      <c r="M9" s="151">
        <v>121</v>
      </c>
      <c r="N9" s="152">
        <v>-8.1967213114754189E-3</v>
      </c>
      <c r="O9" s="151">
        <v>8</v>
      </c>
      <c r="P9" s="152">
        <v>-0.73333333333333339</v>
      </c>
      <c r="Q9" s="151">
        <v>193</v>
      </c>
      <c r="R9" s="152">
        <v>-1.025641025641022E-2</v>
      </c>
      <c r="S9" s="151">
        <v>73</v>
      </c>
      <c r="T9" s="152">
        <v>0.15873015873015883</v>
      </c>
      <c r="U9" s="151">
        <v>29</v>
      </c>
      <c r="V9" s="152">
        <v>0.31818181818181812</v>
      </c>
      <c r="W9" s="151">
        <v>5</v>
      </c>
      <c r="X9" s="152">
        <v>-0.54545454545454541</v>
      </c>
      <c r="Y9" s="151">
        <v>10</v>
      </c>
      <c r="Z9" s="152">
        <v>-0.33333333333333337</v>
      </c>
      <c r="AA9" s="151">
        <v>29</v>
      </c>
      <c r="AB9" s="152">
        <v>0.93333333333333335</v>
      </c>
      <c r="AC9" s="151">
        <v>63</v>
      </c>
      <c r="AD9" s="152">
        <v>1.1000000000000001</v>
      </c>
      <c r="AE9" s="151">
        <v>13</v>
      </c>
      <c r="AF9" s="152">
        <v>-0.48</v>
      </c>
      <c r="AG9" s="151">
        <v>8</v>
      </c>
      <c r="AH9" s="152">
        <v>-0.63636363636363635</v>
      </c>
      <c r="AI9" s="151">
        <v>46</v>
      </c>
      <c r="AJ9" s="152">
        <v>-0.43902439024390238</v>
      </c>
      <c r="AK9" s="151">
        <v>132</v>
      </c>
      <c r="AL9" s="152">
        <v>-5.0359712230215847E-2</v>
      </c>
      <c r="AM9" s="151">
        <v>57</v>
      </c>
      <c r="AN9" s="152">
        <v>-0.30487804878048785</v>
      </c>
      <c r="AO9" s="151">
        <v>356</v>
      </c>
      <c r="AP9" s="152">
        <v>-0.2053571428571429</v>
      </c>
      <c r="AQ9" s="151">
        <v>181</v>
      </c>
      <c r="AR9" s="152">
        <v>-0.11707317073170731</v>
      </c>
      <c r="AS9" s="151">
        <v>1714</v>
      </c>
      <c r="AT9" s="152">
        <v>-8.5378868729989343E-2</v>
      </c>
      <c r="AU9" s="153">
        <v>10456</v>
      </c>
      <c r="AV9" s="154">
        <v>-5.9965836554886298E-2</v>
      </c>
    </row>
    <row r="10" spans="2:49">
      <c r="B10" s="150" t="s">
        <v>79</v>
      </c>
      <c r="C10" s="151">
        <v>7495</v>
      </c>
      <c r="D10" s="152">
        <v>0.24584441489361697</v>
      </c>
      <c r="E10" s="151">
        <v>15</v>
      </c>
      <c r="F10" s="152">
        <v>-0.61538461538461542</v>
      </c>
      <c r="G10" s="151">
        <v>49</v>
      </c>
      <c r="H10" s="152">
        <v>0.19512195121951215</v>
      </c>
      <c r="I10" s="151">
        <v>176</v>
      </c>
      <c r="J10" s="152">
        <v>0.375</v>
      </c>
      <c r="K10" s="151">
        <v>215</v>
      </c>
      <c r="L10" s="152">
        <v>-8.8983050847457612E-2</v>
      </c>
      <c r="M10" s="151">
        <v>135</v>
      </c>
      <c r="N10" s="152">
        <v>0.31067961165048552</v>
      </c>
      <c r="O10" s="151">
        <v>16</v>
      </c>
      <c r="P10" s="152">
        <v>-5.8823529411764719E-2</v>
      </c>
      <c r="Q10" s="151">
        <v>422</v>
      </c>
      <c r="R10" s="152">
        <v>0.51254480286738358</v>
      </c>
      <c r="S10" s="151">
        <v>130</v>
      </c>
      <c r="T10" s="152">
        <v>1.7659574468085109</v>
      </c>
      <c r="U10" s="151">
        <v>28</v>
      </c>
      <c r="V10" s="152">
        <v>13</v>
      </c>
      <c r="W10" s="151">
        <v>20</v>
      </c>
      <c r="X10" s="152">
        <v>0.53846153846153855</v>
      </c>
      <c r="Y10" s="151">
        <v>25</v>
      </c>
      <c r="Z10" s="152">
        <v>2.5714285714285716</v>
      </c>
      <c r="AA10" s="151">
        <v>57</v>
      </c>
      <c r="AB10" s="152">
        <v>1.2799999999999998</v>
      </c>
      <c r="AC10" s="151">
        <v>44</v>
      </c>
      <c r="AD10" s="152">
        <v>2.6666666666666665</v>
      </c>
      <c r="AE10" s="151">
        <v>30</v>
      </c>
      <c r="AF10" s="152">
        <v>2</v>
      </c>
      <c r="AG10" s="151">
        <v>32</v>
      </c>
      <c r="AH10" s="152">
        <v>0.10344827586206895</v>
      </c>
      <c r="AI10" s="151">
        <v>27</v>
      </c>
      <c r="AJ10" s="152">
        <v>-0.27027027027027029</v>
      </c>
      <c r="AK10" s="151">
        <v>109</v>
      </c>
      <c r="AL10" s="152">
        <v>0.45333333333333337</v>
      </c>
      <c r="AM10" s="151">
        <v>50</v>
      </c>
      <c r="AN10" s="152">
        <v>-0.1228070175438597</v>
      </c>
      <c r="AO10" s="151">
        <v>436</v>
      </c>
      <c r="AP10" s="152">
        <v>0.28994082840236679</v>
      </c>
      <c r="AQ10" s="151">
        <v>408</v>
      </c>
      <c r="AR10" s="152">
        <v>0.30351437699680517</v>
      </c>
      <c r="AS10" s="151">
        <v>2294</v>
      </c>
      <c r="AT10" s="152">
        <v>0.30266893810335027</v>
      </c>
      <c r="AU10" s="153">
        <v>9789</v>
      </c>
      <c r="AV10" s="154">
        <v>0.25871158544425876</v>
      </c>
    </row>
    <row r="11" spans="2:49">
      <c r="B11" s="150" t="s">
        <v>80</v>
      </c>
      <c r="C11" s="151">
        <v>8749</v>
      </c>
      <c r="D11" s="152">
        <v>-0.12088022508038587</v>
      </c>
      <c r="E11" s="151">
        <v>54</v>
      </c>
      <c r="F11" s="152">
        <v>-1.8181818181818188E-2</v>
      </c>
      <c r="G11" s="151">
        <v>38</v>
      </c>
      <c r="H11" s="152">
        <v>0.72727272727272729</v>
      </c>
      <c r="I11" s="151">
        <v>166</v>
      </c>
      <c r="J11" s="152">
        <v>0.32800000000000007</v>
      </c>
      <c r="K11" s="151">
        <v>145</v>
      </c>
      <c r="L11" s="152">
        <v>-0.24870466321243523</v>
      </c>
      <c r="M11" s="151">
        <v>125</v>
      </c>
      <c r="N11" s="152">
        <v>-0.19871794871794868</v>
      </c>
      <c r="O11" s="151">
        <v>17</v>
      </c>
      <c r="P11" s="152">
        <v>-0.41379310344827591</v>
      </c>
      <c r="Q11" s="151">
        <v>193</v>
      </c>
      <c r="R11" s="152">
        <v>-0.11467889908256879</v>
      </c>
      <c r="S11" s="151">
        <v>90</v>
      </c>
      <c r="T11" s="152">
        <v>-7.2164948453608213E-2</v>
      </c>
      <c r="U11" s="151">
        <v>12</v>
      </c>
      <c r="V11" s="152">
        <v>-0.33333333333333337</v>
      </c>
      <c r="W11" s="151">
        <v>23</v>
      </c>
      <c r="X11" s="152">
        <v>-0.5</v>
      </c>
      <c r="Y11" s="151">
        <v>23</v>
      </c>
      <c r="Z11" s="152">
        <v>0.21052631578947367</v>
      </c>
      <c r="AA11" s="151">
        <v>32</v>
      </c>
      <c r="AB11" s="152">
        <v>1.2857142857142856</v>
      </c>
      <c r="AC11" s="151">
        <v>30</v>
      </c>
      <c r="AD11" s="152">
        <v>-6.25E-2</v>
      </c>
      <c r="AE11" s="151">
        <v>22</v>
      </c>
      <c r="AF11" s="152">
        <v>-0.12</v>
      </c>
      <c r="AG11" s="151">
        <v>14</v>
      </c>
      <c r="AH11" s="152">
        <v>-0.30000000000000004</v>
      </c>
      <c r="AI11" s="151">
        <v>44</v>
      </c>
      <c r="AJ11" s="152">
        <v>-0.44303797468354433</v>
      </c>
      <c r="AK11" s="151">
        <v>88</v>
      </c>
      <c r="AL11" s="152">
        <v>-0.3282442748091603</v>
      </c>
      <c r="AM11" s="151">
        <v>122</v>
      </c>
      <c r="AN11" s="152">
        <v>0.17307692307692313</v>
      </c>
      <c r="AO11" s="151">
        <v>430</v>
      </c>
      <c r="AP11" s="152">
        <v>-2.3201856148491462E-3</v>
      </c>
      <c r="AQ11" s="151">
        <v>284</v>
      </c>
      <c r="AR11" s="152">
        <v>0.28506787330316752</v>
      </c>
      <c r="AS11" s="151">
        <v>1862</v>
      </c>
      <c r="AT11" s="152">
        <v>-3.9215686274509776E-2</v>
      </c>
      <c r="AU11" s="153">
        <v>10611</v>
      </c>
      <c r="AV11" s="154">
        <v>-0.10756938603868793</v>
      </c>
    </row>
    <row r="12" spans="2:49">
      <c r="B12" s="150" t="s">
        <v>81</v>
      </c>
      <c r="C12" s="151">
        <v>10858</v>
      </c>
      <c r="D12" s="152">
        <v>-2.0389750992421463E-2</v>
      </c>
      <c r="E12" s="151">
        <v>35</v>
      </c>
      <c r="F12" s="152">
        <v>0.16666666666666674</v>
      </c>
      <c r="G12" s="151">
        <v>39</v>
      </c>
      <c r="H12" s="152">
        <v>0.77272727272727271</v>
      </c>
      <c r="I12" s="151">
        <v>149</v>
      </c>
      <c r="J12" s="152">
        <v>-2.6143790849673221E-2</v>
      </c>
      <c r="K12" s="151">
        <v>114</v>
      </c>
      <c r="L12" s="152">
        <v>-0.21917808219178081</v>
      </c>
      <c r="M12" s="151">
        <v>181</v>
      </c>
      <c r="N12" s="152">
        <v>0.28368794326241131</v>
      </c>
      <c r="O12" s="151">
        <v>27</v>
      </c>
      <c r="P12" s="152">
        <v>2.375</v>
      </c>
      <c r="Q12" s="151">
        <v>168</v>
      </c>
      <c r="R12" s="152">
        <v>-0.14720812182741116</v>
      </c>
      <c r="S12" s="151">
        <v>43</v>
      </c>
      <c r="T12" s="152">
        <v>0.22857142857142865</v>
      </c>
      <c r="U12" s="151">
        <v>7</v>
      </c>
      <c r="V12" s="152">
        <v>-0.46153846153846156</v>
      </c>
      <c r="W12" s="151">
        <v>9</v>
      </c>
      <c r="X12" s="152">
        <v>-0.18181818181818177</v>
      </c>
      <c r="Y12" s="151">
        <v>14</v>
      </c>
      <c r="Z12" s="152">
        <v>1.3333333333333335</v>
      </c>
      <c r="AA12" s="151">
        <v>13</v>
      </c>
      <c r="AB12" s="152">
        <v>1.6</v>
      </c>
      <c r="AC12" s="151">
        <v>35</v>
      </c>
      <c r="AD12" s="152">
        <v>0.94444444444444442</v>
      </c>
      <c r="AE12" s="151">
        <v>5</v>
      </c>
      <c r="AF12" s="152">
        <v>-0.58333333333333326</v>
      </c>
      <c r="AG12" s="151">
        <v>16</v>
      </c>
      <c r="AH12" s="152">
        <v>-0.36</v>
      </c>
      <c r="AI12" s="151">
        <v>46</v>
      </c>
      <c r="AJ12" s="152">
        <v>-0.352112676056338</v>
      </c>
      <c r="AK12" s="151">
        <v>156</v>
      </c>
      <c r="AL12" s="152">
        <v>-0.16129032258064513</v>
      </c>
      <c r="AM12" s="151">
        <v>106</v>
      </c>
      <c r="AN12" s="152">
        <v>0.58208955223880587</v>
      </c>
      <c r="AO12" s="151">
        <v>403</v>
      </c>
      <c r="AP12" s="152">
        <v>0.23241590214067287</v>
      </c>
      <c r="AQ12" s="151">
        <v>301</v>
      </c>
      <c r="AR12" s="152">
        <v>0.32017543859649122</v>
      </c>
      <c r="AS12" s="151">
        <v>1824</v>
      </c>
      <c r="AT12" s="152">
        <v>9.4837935174069576E-2</v>
      </c>
      <c r="AU12" s="153">
        <v>12682</v>
      </c>
      <c r="AV12" s="154">
        <v>-5.3333333333333011E-3</v>
      </c>
    </row>
    <row r="13" spans="2:49">
      <c r="B13" s="150" t="s">
        <v>82</v>
      </c>
      <c r="C13" s="151">
        <v>10629</v>
      </c>
      <c r="D13" s="152">
        <v>-7.2189245810055813E-2</v>
      </c>
      <c r="E13" s="151">
        <v>53</v>
      </c>
      <c r="F13" s="152">
        <v>6.0000000000000053E-2</v>
      </c>
      <c r="G13" s="151">
        <v>62</v>
      </c>
      <c r="H13" s="152">
        <v>0.26530612244897966</v>
      </c>
      <c r="I13" s="151">
        <v>192</v>
      </c>
      <c r="J13" s="152">
        <v>-0.15044247787610621</v>
      </c>
      <c r="K13" s="151">
        <v>142</v>
      </c>
      <c r="L13" s="152">
        <v>-0.19774011299435024</v>
      </c>
      <c r="M13" s="151">
        <v>144</v>
      </c>
      <c r="N13" s="152">
        <v>-0.28000000000000003</v>
      </c>
      <c r="O13" s="151">
        <v>20</v>
      </c>
      <c r="P13" s="152">
        <v>-9.0909090909090939E-2</v>
      </c>
      <c r="Q13" s="151">
        <v>150</v>
      </c>
      <c r="R13" s="152">
        <v>0.11940298507462677</v>
      </c>
      <c r="S13" s="151">
        <v>86</v>
      </c>
      <c r="T13" s="152">
        <v>0.21126760563380276</v>
      </c>
      <c r="U13" s="151">
        <v>29</v>
      </c>
      <c r="V13" s="152">
        <v>0.93333333333333335</v>
      </c>
      <c r="W13" s="151">
        <v>25</v>
      </c>
      <c r="X13" s="152">
        <v>0.19047619047619047</v>
      </c>
      <c r="Y13" s="151">
        <v>10</v>
      </c>
      <c r="Z13" s="152">
        <v>-0.23076923076923073</v>
      </c>
      <c r="AA13" s="151">
        <v>22</v>
      </c>
      <c r="AB13" s="152">
        <v>0</v>
      </c>
      <c r="AC13" s="151">
        <v>34</v>
      </c>
      <c r="AD13" s="152">
        <v>-0.15000000000000002</v>
      </c>
      <c r="AE13" s="151">
        <v>17</v>
      </c>
      <c r="AF13" s="152">
        <v>-0.10526315789473684</v>
      </c>
      <c r="AG13" s="151">
        <v>33</v>
      </c>
      <c r="AH13" s="152">
        <v>-0.13157894736842102</v>
      </c>
      <c r="AI13" s="151">
        <v>52</v>
      </c>
      <c r="AJ13" s="152">
        <v>-0.5185185185185186</v>
      </c>
      <c r="AK13" s="151">
        <v>202</v>
      </c>
      <c r="AL13" s="152">
        <v>0.71186440677966112</v>
      </c>
      <c r="AM13" s="151">
        <v>72</v>
      </c>
      <c r="AN13" s="152">
        <v>-0.17241379310344829</v>
      </c>
      <c r="AO13" s="151">
        <v>257</v>
      </c>
      <c r="AP13" s="152">
        <v>-0.36228287841191065</v>
      </c>
      <c r="AQ13" s="151">
        <v>262</v>
      </c>
      <c r="AR13" s="152">
        <v>-5.0724637681159424E-2</v>
      </c>
      <c r="AS13" s="151">
        <v>1778</v>
      </c>
      <c r="AT13" s="152">
        <v>-0.11892963330029738</v>
      </c>
      <c r="AU13" s="153">
        <v>12407</v>
      </c>
      <c r="AV13" s="154">
        <v>-7.918955024491614E-2</v>
      </c>
    </row>
    <row r="14" spans="2:49">
      <c r="B14" s="150" t="s">
        <v>83</v>
      </c>
      <c r="C14" s="151">
        <v>10416</v>
      </c>
      <c r="D14" s="152">
        <v>-3.5108846688281625E-2</v>
      </c>
      <c r="E14" s="151">
        <v>71</v>
      </c>
      <c r="F14" s="152">
        <v>0.91891891891891886</v>
      </c>
      <c r="G14" s="151">
        <v>52</v>
      </c>
      <c r="H14" s="152">
        <v>-0.16129032258064513</v>
      </c>
      <c r="I14" s="151">
        <v>266</v>
      </c>
      <c r="J14" s="152">
        <v>0.22018348623853212</v>
      </c>
      <c r="K14" s="151">
        <v>238</v>
      </c>
      <c r="L14" s="152">
        <v>-0.23961661341853036</v>
      </c>
      <c r="M14" s="151">
        <v>172</v>
      </c>
      <c r="N14" s="152">
        <v>-5.4945054945054972E-2</v>
      </c>
      <c r="O14" s="151">
        <v>31</v>
      </c>
      <c r="P14" s="152">
        <v>-3.125E-2</v>
      </c>
      <c r="Q14" s="151">
        <v>179</v>
      </c>
      <c r="R14" s="152">
        <v>9.1463414634146423E-2</v>
      </c>
      <c r="S14" s="151">
        <v>91</v>
      </c>
      <c r="T14" s="152">
        <v>-0.17272727272727273</v>
      </c>
      <c r="U14" s="151">
        <v>20</v>
      </c>
      <c r="V14" s="152">
        <v>-0.13043478260869568</v>
      </c>
      <c r="W14" s="151">
        <v>24</v>
      </c>
      <c r="X14" s="152">
        <v>0.33333333333333326</v>
      </c>
      <c r="Y14" s="151">
        <v>22</v>
      </c>
      <c r="Z14" s="152">
        <v>-0.24137931034482762</v>
      </c>
      <c r="AA14" s="151">
        <v>25</v>
      </c>
      <c r="AB14" s="152">
        <v>-0.375</v>
      </c>
      <c r="AC14" s="151">
        <v>42</v>
      </c>
      <c r="AD14" s="152">
        <v>-0.28813559322033899</v>
      </c>
      <c r="AE14" s="151">
        <v>17</v>
      </c>
      <c r="AF14" s="152">
        <v>-0.29166666666666663</v>
      </c>
      <c r="AG14" s="151">
        <v>32</v>
      </c>
      <c r="AH14" s="152">
        <v>-0.33333333333333337</v>
      </c>
      <c r="AI14" s="151">
        <v>76</v>
      </c>
      <c r="AJ14" s="152">
        <v>0.11764705882352944</v>
      </c>
      <c r="AK14" s="151">
        <v>101</v>
      </c>
      <c r="AL14" s="152">
        <v>-0.42285714285714282</v>
      </c>
      <c r="AM14" s="151">
        <v>147</v>
      </c>
      <c r="AN14" s="152">
        <v>0.860759493670886</v>
      </c>
      <c r="AO14" s="151">
        <v>306</v>
      </c>
      <c r="AP14" s="152">
        <v>-0.33041575492341357</v>
      </c>
      <c r="AQ14" s="151">
        <v>358</v>
      </c>
      <c r="AR14" s="152">
        <v>0.3984375</v>
      </c>
      <c r="AS14" s="151">
        <v>2179</v>
      </c>
      <c r="AT14" s="152">
        <v>-4.5971978984238215E-2</v>
      </c>
      <c r="AU14" s="153">
        <v>12595</v>
      </c>
      <c r="AV14" s="154">
        <v>-3.7005887300252338E-2</v>
      </c>
    </row>
    <row r="15" spans="2:49">
      <c r="B15" s="150" t="s">
        <v>84</v>
      </c>
      <c r="C15" s="151">
        <v>12149</v>
      </c>
      <c r="D15" s="152">
        <v>-6.0692747796505353E-2</v>
      </c>
      <c r="E15" s="151">
        <v>42</v>
      </c>
      <c r="F15" s="152">
        <v>-0.16000000000000003</v>
      </c>
      <c r="G15" s="151">
        <v>47</v>
      </c>
      <c r="H15" s="152">
        <v>-0.25396825396825395</v>
      </c>
      <c r="I15" s="151">
        <v>388</v>
      </c>
      <c r="J15" s="152">
        <v>6.0109289617486406E-2</v>
      </c>
      <c r="K15" s="151">
        <v>208</v>
      </c>
      <c r="L15" s="152">
        <v>-0.3112582781456954</v>
      </c>
      <c r="M15" s="151">
        <v>248</v>
      </c>
      <c r="N15" s="152">
        <v>-8.4870848708487046E-2</v>
      </c>
      <c r="O15" s="151">
        <v>33</v>
      </c>
      <c r="P15" s="152">
        <v>-0.36538461538461542</v>
      </c>
      <c r="Q15" s="151">
        <v>203</v>
      </c>
      <c r="R15" s="152">
        <v>-0.34304207119741104</v>
      </c>
      <c r="S15" s="151">
        <v>128</v>
      </c>
      <c r="T15" s="152">
        <v>-0.43859649122807021</v>
      </c>
      <c r="U15" s="151">
        <v>39</v>
      </c>
      <c r="V15" s="152">
        <v>-0.4</v>
      </c>
      <c r="W15" s="151">
        <v>14</v>
      </c>
      <c r="X15" s="152">
        <v>-0.65</v>
      </c>
      <c r="Y15" s="151">
        <v>27</v>
      </c>
      <c r="Z15" s="152">
        <v>-0.47058823529411764</v>
      </c>
      <c r="AA15" s="151">
        <v>48</v>
      </c>
      <c r="AB15" s="152">
        <v>-0.33333333333333337</v>
      </c>
      <c r="AC15" s="151">
        <v>39</v>
      </c>
      <c r="AD15" s="152">
        <v>-0.20408163265306123</v>
      </c>
      <c r="AE15" s="151">
        <v>37</v>
      </c>
      <c r="AF15" s="152">
        <v>-0.27450980392156865</v>
      </c>
      <c r="AG15" s="151">
        <v>41</v>
      </c>
      <c r="AH15" s="152">
        <v>0.13888888888888884</v>
      </c>
      <c r="AI15" s="151">
        <v>75</v>
      </c>
      <c r="AJ15" s="152">
        <v>-0.31818181818181823</v>
      </c>
      <c r="AK15" s="151">
        <v>135</v>
      </c>
      <c r="AL15" s="152">
        <v>-0.34782608695652173</v>
      </c>
      <c r="AM15" s="151">
        <v>133</v>
      </c>
      <c r="AN15" s="152">
        <v>0.51136363636363646</v>
      </c>
      <c r="AO15" s="151">
        <v>359</v>
      </c>
      <c r="AP15" s="152">
        <v>0.48347107438016534</v>
      </c>
      <c r="AQ15" s="151">
        <v>309</v>
      </c>
      <c r="AR15" s="152">
        <v>4.7457627118643986E-2</v>
      </c>
      <c r="AS15" s="151">
        <v>2425</v>
      </c>
      <c r="AT15" s="152">
        <v>-0.10812798823096725</v>
      </c>
      <c r="AU15" s="153">
        <v>14574</v>
      </c>
      <c r="AV15" s="154">
        <v>-6.8932473008369022E-2</v>
      </c>
    </row>
    <row r="16" spans="2:49" customFormat="1">
      <c r="B16" s="150" t="s">
        <v>85</v>
      </c>
      <c r="C16" s="151">
        <v>13462</v>
      </c>
      <c r="D16" s="152">
        <v>5.9749665433362242E-2</v>
      </c>
      <c r="E16" s="151">
        <v>153</v>
      </c>
      <c r="F16" s="152">
        <v>1.283582089552239</v>
      </c>
      <c r="G16" s="151">
        <v>45</v>
      </c>
      <c r="H16" s="152">
        <v>0.21621621621621623</v>
      </c>
      <c r="I16" s="151">
        <v>407</v>
      </c>
      <c r="J16" s="152">
        <v>0.12430939226519344</v>
      </c>
      <c r="K16" s="151">
        <v>300</v>
      </c>
      <c r="L16" s="152">
        <v>0.31578947368421062</v>
      </c>
      <c r="M16" s="151">
        <v>348</v>
      </c>
      <c r="N16" s="152">
        <v>8.0745341614906874E-2</v>
      </c>
      <c r="O16" s="151">
        <v>52</v>
      </c>
      <c r="P16" s="152">
        <v>0.15555555555555545</v>
      </c>
      <c r="Q16" s="151">
        <v>318</v>
      </c>
      <c r="R16" s="152">
        <v>0.42600896860986537</v>
      </c>
      <c r="S16" s="151">
        <v>293</v>
      </c>
      <c r="T16" s="152">
        <v>0.23109243697478998</v>
      </c>
      <c r="U16" s="151">
        <v>100</v>
      </c>
      <c r="V16" s="152">
        <v>0.47058823529411775</v>
      </c>
      <c r="W16" s="151">
        <v>52</v>
      </c>
      <c r="X16" s="152">
        <v>-3.703703703703709E-2</v>
      </c>
      <c r="Y16" s="151">
        <v>75</v>
      </c>
      <c r="Z16" s="152">
        <v>0.13636363636363646</v>
      </c>
      <c r="AA16" s="151">
        <v>66</v>
      </c>
      <c r="AB16" s="152">
        <v>0.32000000000000006</v>
      </c>
      <c r="AC16" s="151">
        <v>54</v>
      </c>
      <c r="AD16" s="152">
        <v>-0.15625</v>
      </c>
      <c r="AE16" s="151">
        <v>68</v>
      </c>
      <c r="AF16" s="152">
        <v>1.0606060606060606</v>
      </c>
      <c r="AG16" s="151">
        <v>73</v>
      </c>
      <c r="AH16" s="152">
        <v>2.3181818181818183</v>
      </c>
      <c r="AI16" s="151">
        <v>86</v>
      </c>
      <c r="AJ16" s="152">
        <v>0.24637681159420288</v>
      </c>
      <c r="AK16" s="151">
        <v>173</v>
      </c>
      <c r="AL16" s="152">
        <v>0.1768707482993197</v>
      </c>
      <c r="AM16" s="151">
        <v>106</v>
      </c>
      <c r="AN16" s="152">
        <v>0.39473684210526305</v>
      </c>
      <c r="AO16" s="151">
        <v>483</v>
      </c>
      <c r="AP16" s="152">
        <v>0.67708333333333326</v>
      </c>
      <c r="AQ16" s="151">
        <v>338</v>
      </c>
      <c r="AR16" s="152">
        <v>0.36290322580645151</v>
      </c>
      <c r="AS16" s="151">
        <v>3297</v>
      </c>
      <c r="AT16" s="152">
        <v>0.3353584447144593</v>
      </c>
      <c r="AU16" s="153">
        <v>16759</v>
      </c>
      <c r="AV16" s="154">
        <v>0.10460058001581851</v>
      </c>
    </row>
    <row r="17" spans="2:48" customFormat="1">
      <c r="B17" s="150" t="s">
        <v>86</v>
      </c>
      <c r="C17" s="151">
        <v>10110</v>
      </c>
      <c r="D17" s="152">
        <v>-6.7859118569057686E-2</v>
      </c>
      <c r="E17" s="151">
        <v>98</v>
      </c>
      <c r="F17" s="152">
        <v>-8.411214953271029E-2</v>
      </c>
      <c r="G17" s="151">
        <v>57</v>
      </c>
      <c r="H17" s="152">
        <v>-0.19718309859154926</v>
      </c>
      <c r="I17" s="151">
        <v>382</v>
      </c>
      <c r="J17" s="152">
        <v>-7.9518072289156638E-2</v>
      </c>
      <c r="K17" s="151">
        <v>228</v>
      </c>
      <c r="L17" s="152">
        <v>0.2808988764044944</v>
      </c>
      <c r="M17" s="151">
        <v>517</v>
      </c>
      <c r="N17" s="152">
        <v>0.45633802816901414</v>
      </c>
      <c r="O17" s="151">
        <v>58</v>
      </c>
      <c r="P17" s="152">
        <v>0.18367346938775508</v>
      </c>
      <c r="Q17" s="151">
        <v>282</v>
      </c>
      <c r="R17" s="152">
        <v>-4.081632653061229E-2</v>
      </c>
      <c r="S17" s="151">
        <v>186</v>
      </c>
      <c r="T17" s="152">
        <v>-0.25600000000000001</v>
      </c>
      <c r="U17" s="151">
        <v>47</v>
      </c>
      <c r="V17" s="152">
        <v>0.34285714285714275</v>
      </c>
      <c r="W17" s="151">
        <v>24</v>
      </c>
      <c r="X17" s="152">
        <v>-0.47826086956521741</v>
      </c>
      <c r="Y17" s="151">
        <v>38</v>
      </c>
      <c r="Z17" s="152">
        <v>-0.29629629629629628</v>
      </c>
      <c r="AA17" s="151">
        <v>77</v>
      </c>
      <c r="AB17" s="152">
        <v>-0.33043478260869563</v>
      </c>
      <c r="AC17" s="151">
        <v>75</v>
      </c>
      <c r="AD17" s="152">
        <v>0.22950819672131151</v>
      </c>
      <c r="AE17" s="151">
        <v>35</v>
      </c>
      <c r="AF17" s="152">
        <v>2.9411764705882248E-2</v>
      </c>
      <c r="AG17" s="151">
        <v>38</v>
      </c>
      <c r="AH17" s="152">
        <v>-0.43283582089552242</v>
      </c>
      <c r="AI17" s="151">
        <v>89</v>
      </c>
      <c r="AJ17" s="152">
        <v>0.18666666666666676</v>
      </c>
      <c r="AK17" s="151">
        <v>129</v>
      </c>
      <c r="AL17" s="152">
        <v>7.8125E-3</v>
      </c>
      <c r="AM17" s="151">
        <v>100</v>
      </c>
      <c r="AN17" s="152">
        <v>0.81818181818181812</v>
      </c>
      <c r="AO17" s="151">
        <v>503</v>
      </c>
      <c r="AP17" s="152">
        <v>0.60191082802547768</v>
      </c>
      <c r="AQ17" s="151">
        <v>301</v>
      </c>
      <c r="AR17" s="152">
        <v>0.11070110701107017</v>
      </c>
      <c r="AS17" s="151">
        <v>3078</v>
      </c>
      <c r="AT17" s="152">
        <v>0.12995594713656389</v>
      </c>
      <c r="AU17" s="153">
        <v>13188</v>
      </c>
      <c r="AV17" s="154">
        <v>-2.8150331613854052E-2</v>
      </c>
    </row>
    <row r="18" spans="2:48" customFormat="1" ht="30" customHeight="1">
      <c r="B18" s="155" t="s">
        <v>457</v>
      </c>
      <c r="C18" s="156">
        <v>115847</v>
      </c>
      <c r="D18" s="125">
        <v>-8.9229189836598222E-3</v>
      </c>
      <c r="E18" s="156">
        <v>701</v>
      </c>
      <c r="F18" s="125">
        <v>0.21913043478260863</v>
      </c>
      <c r="G18" s="156">
        <v>611</v>
      </c>
      <c r="H18" s="125">
        <v>0.2782426778242677</v>
      </c>
      <c r="I18" s="156">
        <v>3288</v>
      </c>
      <c r="J18" s="125">
        <v>6.9616135328562034E-2</v>
      </c>
      <c r="K18" s="156">
        <v>2137</v>
      </c>
      <c r="L18" s="125">
        <v>-7.1676802780191173E-2</v>
      </c>
      <c r="M18" s="156">
        <v>2483</v>
      </c>
      <c r="N18" s="125">
        <v>6.795698924731175E-2</v>
      </c>
      <c r="O18" s="156">
        <v>336</v>
      </c>
      <c r="P18" s="125">
        <v>5.9880239520957446E-3</v>
      </c>
      <c r="Q18" s="156">
        <v>2606</v>
      </c>
      <c r="R18" s="125">
        <v>8.8554720133667608E-2</v>
      </c>
      <c r="S18" s="156">
        <v>1505</v>
      </c>
      <c r="T18" s="125">
        <v>9.137055837563457E-2</v>
      </c>
      <c r="U18" s="156">
        <v>411</v>
      </c>
      <c r="V18" s="125">
        <v>0.19476744186046502</v>
      </c>
      <c r="W18" s="156">
        <v>283</v>
      </c>
      <c r="X18" s="125">
        <v>-0.13455657492354745</v>
      </c>
      <c r="Y18" s="156">
        <v>326</v>
      </c>
      <c r="Z18" s="125">
        <v>0.11643835616438358</v>
      </c>
      <c r="AA18" s="156">
        <v>485</v>
      </c>
      <c r="AB18" s="125">
        <v>0.16586538461538458</v>
      </c>
      <c r="AC18" s="156">
        <v>638</v>
      </c>
      <c r="AD18" s="125">
        <v>0.36909871244635184</v>
      </c>
      <c r="AE18" s="156">
        <v>310</v>
      </c>
      <c r="AF18" s="125">
        <v>-1.2738853503184711E-2</v>
      </c>
      <c r="AG18" s="156">
        <v>385</v>
      </c>
      <c r="AH18" s="125">
        <v>2.6041666666667407E-3</v>
      </c>
      <c r="AI18" s="156">
        <v>774</v>
      </c>
      <c r="AJ18" s="125">
        <v>-0.11238532110091748</v>
      </c>
      <c r="AK18" s="156">
        <v>1614</v>
      </c>
      <c r="AL18" s="125">
        <v>2.7371101209420656E-2</v>
      </c>
      <c r="AM18" s="156">
        <v>1066</v>
      </c>
      <c r="AN18" s="125">
        <v>0.25855962219598583</v>
      </c>
      <c r="AO18" s="156">
        <v>4176</v>
      </c>
      <c r="AP18" s="125">
        <v>-7.8403421240199611E-3</v>
      </c>
      <c r="AQ18" s="156">
        <v>3542</v>
      </c>
      <c r="AR18" s="125">
        <v>0.23285764009745913</v>
      </c>
      <c r="AS18" s="156">
        <v>26172</v>
      </c>
      <c r="AT18" s="125">
        <v>7.2754846907406634E-2</v>
      </c>
      <c r="AU18" s="156">
        <v>142019</v>
      </c>
      <c r="AV18" s="125">
        <v>5.1809437527867708E-3</v>
      </c>
    </row>
    <row r="19" spans="2:48" customFormat="1" ht="15" hidden="1" customHeight="1" outlineLevel="1">
      <c r="B19" s="150" t="s">
        <v>75</v>
      </c>
      <c r="C19" s="151">
        <v>10029</v>
      </c>
      <c r="D19" s="152">
        <v>-0.1994731800766284</v>
      </c>
      <c r="E19" s="151">
        <v>99</v>
      </c>
      <c r="F19" s="152">
        <v>-8.333333333333337E-2</v>
      </c>
      <c r="G19" s="151">
        <v>96</v>
      </c>
      <c r="H19" s="152">
        <v>0.84615384615384626</v>
      </c>
      <c r="I19" s="151">
        <v>546</v>
      </c>
      <c r="J19" s="152">
        <v>7.3800738007379074E-3</v>
      </c>
      <c r="K19" s="151">
        <v>227</v>
      </c>
      <c r="L19" s="152">
        <v>-0.22525597269624575</v>
      </c>
      <c r="M19" s="151">
        <v>385</v>
      </c>
      <c r="N19" s="152">
        <v>-0.17558886509635974</v>
      </c>
      <c r="O19" s="151">
        <v>44</v>
      </c>
      <c r="P19" s="152">
        <v>-0.34328358208955223</v>
      </c>
      <c r="Q19" s="151">
        <v>272</v>
      </c>
      <c r="R19" s="152">
        <v>3.4220532319391594E-2</v>
      </c>
      <c r="S19" s="151">
        <v>158</v>
      </c>
      <c r="T19" s="152">
        <v>-0.28828828828828834</v>
      </c>
      <c r="U19" s="151">
        <v>21</v>
      </c>
      <c r="V19" s="152">
        <v>-0.4</v>
      </c>
      <c r="W19" s="151">
        <v>56</v>
      </c>
      <c r="X19" s="152">
        <v>-0.27272727272727271</v>
      </c>
      <c r="Y19" s="151">
        <v>31</v>
      </c>
      <c r="Z19" s="152">
        <v>0</v>
      </c>
      <c r="AA19" s="151">
        <v>50</v>
      </c>
      <c r="AB19" s="152">
        <v>-0.36708860759493667</v>
      </c>
      <c r="AC19" s="151">
        <v>91</v>
      </c>
      <c r="AD19" s="152">
        <v>0.54237288135593231</v>
      </c>
      <c r="AE19" s="151">
        <v>48</v>
      </c>
      <c r="AF19" s="152">
        <v>0.37142857142857144</v>
      </c>
      <c r="AG19" s="151">
        <v>21</v>
      </c>
      <c r="AH19" s="152">
        <v>-0.78350515463917525</v>
      </c>
      <c r="AI19" s="151">
        <v>75</v>
      </c>
      <c r="AJ19" s="152">
        <v>-0.21875</v>
      </c>
      <c r="AK19" s="151">
        <v>130</v>
      </c>
      <c r="AL19" s="152">
        <v>-0.44680851063829785</v>
      </c>
      <c r="AM19" s="151">
        <v>84</v>
      </c>
      <c r="AN19" s="152">
        <v>-0.125</v>
      </c>
      <c r="AO19" s="151">
        <v>479</v>
      </c>
      <c r="AP19" s="152">
        <v>-8.0614203454894451E-2</v>
      </c>
      <c r="AQ19" s="151">
        <v>302</v>
      </c>
      <c r="AR19" s="152">
        <v>-0.33037694013303764</v>
      </c>
      <c r="AS19" s="151">
        <v>3057</v>
      </c>
      <c r="AT19" s="152">
        <v>-0.15177580466148721</v>
      </c>
      <c r="AU19" s="153">
        <v>13086</v>
      </c>
      <c r="AV19" s="154">
        <v>-0.18881725762459711</v>
      </c>
    </row>
    <row r="20" spans="2:48" customFormat="1" ht="15" hidden="1" customHeight="1" outlineLevel="1">
      <c r="B20" s="150" t="s">
        <v>76</v>
      </c>
      <c r="C20" s="151">
        <v>11166</v>
      </c>
      <c r="D20" s="152">
        <v>-0.22619542619542621</v>
      </c>
      <c r="E20" s="151">
        <v>50</v>
      </c>
      <c r="F20" s="152">
        <v>-0.16666666666666663</v>
      </c>
      <c r="G20" s="151">
        <v>56</v>
      </c>
      <c r="H20" s="152">
        <v>0.33333333333333326</v>
      </c>
      <c r="I20" s="151">
        <v>564</v>
      </c>
      <c r="J20" s="152">
        <v>0.35903614457831323</v>
      </c>
      <c r="K20" s="151">
        <v>194</v>
      </c>
      <c r="L20" s="152">
        <v>-0.28148148148148144</v>
      </c>
      <c r="M20" s="151">
        <v>258</v>
      </c>
      <c r="N20" s="152">
        <v>-0.35820895522388063</v>
      </c>
      <c r="O20" s="151">
        <v>26</v>
      </c>
      <c r="P20" s="152">
        <v>-0.1333333333333333</v>
      </c>
      <c r="Q20" s="151">
        <v>205</v>
      </c>
      <c r="R20" s="152">
        <v>-0.3097643097643098</v>
      </c>
      <c r="S20" s="151">
        <v>153</v>
      </c>
      <c r="T20" s="152">
        <v>-0.50485436893203883</v>
      </c>
      <c r="U20" s="151">
        <v>42</v>
      </c>
      <c r="V20" s="152">
        <v>-0.61111111111111116</v>
      </c>
      <c r="W20" s="151">
        <v>45</v>
      </c>
      <c r="X20" s="152">
        <v>-0.32835820895522383</v>
      </c>
      <c r="Y20" s="151">
        <v>16</v>
      </c>
      <c r="Z20" s="152">
        <v>-0.65217391304347827</v>
      </c>
      <c r="AA20" s="151">
        <v>50</v>
      </c>
      <c r="AB20" s="152">
        <v>-0.43181818181818177</v>
      </c>
      <c r="AC20" s="151">
        <v>47</v>
      </c>
      <c r="AD20" s="152">
        <v>-0.27692307692307694</v>
      </c>
      <c r="AE20" s="151">
        <v>56</v>
      </c>
      <c r="AF20" s="152">
        <v>0.69696969696969702</v>
      </c>
      <c r="AG20" s="151">
        <v>34</v>
      </c>
      <c r="AH20" s="152">
        <v>-0.67307692307692313</v>
      </c>
      <c r="AI20" s="151">
        <v>103</v>
      </c>
      <c r="AJ20" s="152">
        <v>0.15730337078651679</v>
      </c>
      <c r="AK20" s="151">
        <v>140</v>
      </c>
      <c r="AL20" s="152">
        <v>-0.54838709677419351</v>
      </c>
      <c r="AM20" s="151">
        <v>97</v>
      </c>
      <c r="AN20" s="152">
        <v>-0.19834710743801653</v>
      </c>
      <c r="AO20" s="151">
        <v>503</v>
      </c>
      <c r="AP20" s="152">
        <v>3.9920159680639777E-3</v>
      </c>
      <c r="AQ20" s="151">
        <v>338</v>
      </c>
      <c r="AR20" s="152">
        <v>-7.3972602739726057E-2</v>
      </c>
      <c r="AS20" s="151">
        <v>2824</v>
      </c>
      <c r="AT20" s="152">
        <v>-0.17257544682097858</v>
      </c>
      <c r="AU20" s="153">
        <v>13990</v>
      </c>
      <c r="AV20" s="154">
        <v>-0.21593902370677576</v>
      </c>
    </row>
    <row r="21" spans="2:48" customFormat="1" ht="15" hidden="1" customHeight="1" outlineLevel="1">
      <c r="B21" s="150" t="s">
        <v>77</v>
      </c>
      <c r="C21" s="151">
        <v>10689</v>
      </c>
      <c r="D21" s="152">
        <v>-0.30077843919670311</v>
      </c>
      <c r="E21" s="151">
        <v>54</v>
      </c>
      <c r="F21" s="152">
        <v>0.125</v>
      </c>
      <c r="G21" s="151">
        <v>24</v>
      </c>
      <c r="H21" s="152">
        <v>-0.31428571428571428</v>
      </c>
      <c r="I21" s="151">
        <v>319</v>
      </c>
      <c r="J21" s="152">
        <v>-5.3412462908011826E-2</v>
      </c>
      <c r="K21" s="151">
        <v>169</v>
      </c>
      <c r="L21" s="152">
        <v>-0.21395348837209305</v>
      </c>
      <c r="M21" s="151">
        <v>215</v>
      </c>
      <c r="N21" s="152">
        <v>-0.5</v>
      </c>
      <c r="O21" s="151">
        <v>24</v>
      </c>
      <c r="P21" s="152">
        <v>-0.4</v>
      </c>
      <c r="Q21" s="151">
        <v>176</v>
      </c>
      <c r="R21" s="152">
        <v>-0.41528239202657802</v>
      </c>
      <c r="S21" s="151">
        <v>87</v>
      </c>
      <c r="T21" s="152">
        <v>-0.57560975609756104</v>
      </c>
      <c r="U21" s="151">
        <v>41</v>
      </c>
      <c r="V21" s="152">
        <v>-0.2807017543859649</v>
      </c>
      <c r="W21" s="151">
        <v>22</v>
      </c>
      <c r="X21" s="152">
        <v>-0.56862745098039214</v>
      </c>
      <c r="Y21" s="151">
        <v>16</v>
      </c>
      <c r="Z21" s="152">
        <v>-0.67346938775510212</v>
      </c>
      <c r="AA21" s="151">
        <v>8</v>
      </c>
      <c r="AB21" s="152">
        <v>-0.83333333333333337</v>
      </c>
      <c r="AC21" s="151">
        <v>54</v>
      </c>
      <c r="AD21" s="152">
        <v>-0.49532710280373837</v>
      </c>
      <c r="AE21" s="151">
        <v>25</v>
      </c>
      <c r="AF21" s="152">
        <v>0.47058823529411775</v>
      </c>
      <c r="AG21" s="151">
        <v>43</v>
      </c>
      <c r="AH21" s="152">
        <v>-0.35820895522388063</v>
      </c>
      <c r="AI21" s="151">
        <v>70</v>
      </c>
      <c r="AJ21" s="152">
        <v>-0.453125</v>
      </c>
      <c r="AK21" s="151">
        <v>125</v>
      </c>
      <c r="AL21" s="152">
        <v>-0.5421245421245422</v>
      </c>
      <c r="AM21" s="151">
        <v>55</v>
      </c>
      <c r="AN21" s="152">
        <v>-0.47619047619047616</v>
      </c>
      <c r="AO21" s="151">
        <v>458</v>
      </c>
      <c r="AP21" s="152">
        <v>-0.34100719424460435</v>
      </c>
      <c r="AQ21" s="151">
        <v>222</v>
      </c>
      <c r="AR21" s="152">
        <v>-0.46634615384615385</v>
      </c>
      <c r="AS21" s="151">
        <v>2120</v>
      </c>
      <c r="AT21" s="152">
        <v>-0.37993565369991222</v>
      </c>
      <c r="AU21" s="153">
        <v>12809</v>
      </c>
      <c r="AV21" s="154">
        <v>-0.31524644499091203</v>
      </c>
    </row>
    <row r="22" spans="2:48" customFormat="1" ht="15" hidden="1" customHeight="1" outlineLevel="1">
      <c r="B22" s="150" t="s">
        <v>78</v>
      </c>
      <c r="C22" s="151">
        <v>9249</v>
      </c>
      <c r="D22" s="152">
        <v>-0.27821133135632903</v>
      </c>
      <c r="E22" s="151">
        <v>36</v>
      </c>
      <c r="F22" s="152">
        <v>-5.2631578947368474E-2</v>
      </c>
      <c r="G22" s="151">
        <v>31</v>
      </c>
      <c r="H22" s="152">
        <v>0.34782608695652173</v>
      </c>
      <c r="I22" s="151">
        <v>198</v>
      </c>
      <c r="J22" s="152">
        <v>-0.19512195121951215</v>
      </c>
      <c r="K22" s="151">
        <v>166</v>
      </c>
      <c r="L22" s="152">
        <v>-0.13989637305699487</v>
      </c>
      <c r="M22" s="151">
        <v>122</v>
      </c>
      <c r="N22" s="152">
        <v>-0.28654970760233922</v>
      </c>
      <c r="O22" s="151">
        <v>30</v>
      </c>
      <c r="P22" s="152">
        <v>0.15384615384615374</v>
      </c>
      <c r="Q22" s="151">
        <v>195</v>
      </c>
      <c r="R22" s="152">
        <v>-2.9850746268656692E-2</v>
      </c>
      <c r="S22" s="151">
        <v>63</v>
      </c>
      <c r="T22" s="152">
        <v>-0.28409090909090906</v>
      </c>
      <c r="U22" s="151">
        <v>22</v>
      </c>
      <c r="V22" s="152">
        <v>0.46666666666666656</v>
      </c>
      <c r="W22" s="151">
        <v>11</v>
      </c>
      <c r="X22" s="152">
        <v>-0.52173913043478259</v>
      </c>
      <c r="Y22" s="151">
        <v>15</v>
      </c>
      <c r="Z22" s="152">
        <v>0.36363636363636354</v>
      </c>
      <c r="AA22" s="151">
        <v>15</v>
      </c>
      <c r="AB22" s="152">
        <v>-0.61538461538461542</v>
      </c>
      <c r="AC22" s="151">
        <v>30</v>
      </c>
      <c r="AD22" s="152">
        <v>-0.50819672131147542</v>
      </c>
      <c r="AE22" s="151">
        <v>25</v>
      </c>
      <c r="AF22" s="152">
        <v>0.92307692307692313</v>
      </c>
      <c r="AG22" s="151">
        <v>22</v>
      </c>
      <c r="AH22" s="152">
        <v>-0.3125</v>
      </c>
      <c r="AI22" s="151">
        <v>82</v>
      </c>
      <c r="AJ22" s="152">
        <v>0.22388059701492535</v>
      </c>
      <c r="AK22" s="151">
        <v>139</v>
      </c>
      <c r="AL22" s="152">
        <v>-0.35648148148148151</v>
      </c>
      <c r="AM22" s="151">
        <v>82</v>
      </c>
      <c r="AN22" s="152">
        <v>0.6399999999999999</v>
      </c>
      <c r="AO22" s="151">
        <v>448</v>
      </c>
      <c r="AP22" s="152">
        <v>-7.4380165289256173E-2</v>
      </c>
      <c r="AQ22" s="151">
        <v>205</v>
      </c>
      <c r="AR22" s="152">
        <v>-0.5012165450121655</v>
      </c>
      <c r="AS22" s="151">
        <v>1874</v>
      </c>
      <c r="AT22" s="152">
        <v>-0.1922413793103448</v>
      </c>
      <c r="AU22" s="153">
        <v>11123</v>
      </c>
      <c r="AV22" s="154">
        <v>-0.2650323774283071</v>
      </c>
    </row>
    <row r="23" spans="2:48" customFormat="1" ht="15" hidden="1" customHeight="1" outlineLevel="1">
      <c r="B23" s="150" t="s">
        <v>79</v>
      </c>
      <c r="C23" s="151">
        <v>6016</v>
      </c>
      <c r="D23" s="152">
        <v>-0.37450613433146185</v>
      </c>
      <c r="E23" s="151">
        <v>39</v>
      </c>
      <c r="F23" s="152">
        <v>0.625</v>
      </c>
      <c r="G23" s="151">
        <v>41</v>
      </c>
      <c r="H23" s="152">
        <v>0.28125</v>
      </c>
      <c r="I23" s="151">
        <v>128</v>
      </c>
      <c r="J23" s="152">
        <v>-0.43111111111111111</v>
      </c>
      <c r="K23" s="151">
        <v>236</v>
      </c>
      <c r="L23" s="152">
        <v>-0.4085213032581454</v>
      </c>
      <c r="M23" s="151">
        <v>103</v>
      </c>
      <c r="N23" s="152">
        <v>-0.28472222222222221</v>
      </c>
      <c r="O23" s="151">
        <v>17</v>
      </c>
      <c r="P23" s="152">
        <v>-0.26086956521739135</v>
      </c>
      <c r="Q23" s="151">
        <v>279</v>
      </c>
      <c r="R23" s="152">
        <v>-0.22928176795580113</v>
      </c>
      <c r="S23" s="151">
        <v>47</v>
      </c>
      <c r="T23" s="152">
        <v>-0.1607142857142857</v>
      </c>
      <c r="U23" s="151">
        <v>2</v>
      </c>
      <c r="V23" s="152">
        <v>-0.81818181818181812</v>
      </c>
      <c r="W23" s="151">
        <v>13</v>
      </c>
      <c r="X23" s="152">
        <v>-0.43478260869565222</v>
      </c>
      <c r="Y23" s="151">
        <v>7</v>
      </c>
      <c r="Z23" s="152">
        <v>-0.30000000000000004</v>
      </c>
      <c r="AA23" s="151">
        <v>25</v>
      </c>
      <c r="AB23" s="152">
        <v>1.0833333333333335</v>
      </c>
      <c r="AC23" s="151">
        <v>12</v>
      </c>
      <c r="AD23" s="152">
        <v>0.71428571428571419</v>
      </c>
      <c r="AE23" s="151">
        <v>10</v>
      </c>
      <c r="AF23" s="152">
        <v>-0.67741935483870974</v>
      </c>
      <c r="AG23" s="151">
        <v>29</v>
      </c>
      <c r="AH23" s="152">
        <v>-0.92487046632124348</v>
      </c>
      <c r="AI23" s="151">
        <v>37</v>
      </c>
      <c r="AJ23" s="152">
        <v>-0.421875</v>
      </c>
      <c r="AK23" s="151">
        <v>75</v>
      </c>
      <c r="AL23" s="152">
        <v>-0.51298701298701299</v>
      </c>
      <c r="AM23" s="151">
        <v>57</v>
      </c>
      <c r="AN23" s="152">
        <v>0.58333333333333326</v>
      </c>
      <c r="AO23" s="151">
        <v>338</v>
      </c>
      <c r="AP23" s="152">
        <v>-0.30020703933747417</v>
      </c>
      <c r="AQ23" s="151">
        <v>313</v>
      </c>
      <c r="AR23" s="152">
        <v>0.18560606060606055</v>
      </c>
      <c r="AS23" s="151">
        <v>1761</v>
      </c>
      <c r="AT23" s="152">
        <v>-0.34535315985130111</v>
      </c>
      <c r="AU23" s="153">
        <v>7777</v>
      </c>
      <c r="AV23" s="154">
        <v>-0.36813454663633405</v>
      </c>
    </row>
    <row r="24" spans="2:48" customFormat="1" ht="15" hidden="1" customHeight="1" outlineLevel="1">
      <c r="B24" s="150" t="s">
        <v>80</v>
      </c>
      <c r="C24" s="151">
        <v>9952</v>
      </c>
      <c r="D24" s="152">
        <v>-0.30807202947924628</v>
      </c>
      <c r="E24" s="151">
        <v>55</v>
      </c>
      <c r="F24" s="152">
        <v>0.89655172413793105</v>
      </c>
      <c r="G24" s="151">
        <v>22</v>
      </c>
      <c r="H24" s="152">
        <v>-0.52173913043478259</v>
      </c>
      <c r="I24" s="151">
        <v>125</v>
      </c>
      <c r="J24" s="152">
        <v>-0.297752808988764</v>
      </c>
      <c r="K24" s="151">
        <v>193</v>
      </c>
      <c r="L24" s="152">
        <v>-0.1681034482758621</v>
      </c>
      <c r="M24" s="151">
        <v>156</v>
      </c>
      <c r="N24" s="152">
        <v>-0.1333333333333333</v>
      </c>
      <c r="O24" s="151">
        <v>29</v>
      </c>
      <c r="P24" s="152">
        <v>0.31818181818181812</v>
      </c>
      <c r="Q24" s="151">
        <v>218</v>
      </c>
      <c r="R24" s="152">
        <v>-5.2173913043478293E-2</v>
      </c>
      <c r="S24" s="151">
        <v>97</v>
      </c>
      <c r="T24" s="152">
        <v>0.56451612903225801</v>
      </c>
      <c r="U24" s="151">
        <v>18</v>
      </c>
      <c r="V24" s="152">
        <v>0.125</v>
      </c>
      <c r="W24" s="151">
        <v>46</v>
      </c>
      <c r="X24" s="152">
        <v>1.2999999999999998</v>
      </c>
      <c r="Y24" s="151">
        <v>19</v>
      </c>
      <c r="Z24" s="152">
        <v>1.7142857142857144</v>
      </c>
      <c r="AA24" s="151">
        <v>14</v>
      </c>
      <c r="AB24" s="152">
        <v>-0.26315789473684215</v>
      </c>
      <c r="AC24" s="151">
        <v>32</v>
      </c>
      <c r="AD24" s="152">
        <v>0.39130434782608692</v>
      </c>
      <c r="AE24" s="151">
        <v>25</v>
      </c>
      <c r="AF24" s="152">
        <v>7.3333333333333339</v>
      </c>
      <c r="AG24" s="151">
        <v>20</v>
      </c>
      <c r="AH24" s="152">
        <v>-0.51219512195121952</v>
      </c>
      <c r="AI24" s="151">
        <v>79</v>
      </c>
      <c r="AJ24" s="152">
        <v>-2.4691358024691357E-2</v>
      </c>
      <c r="AK24" s="151">
        <v>131</v>
      </c>
      <c r="AL24" s="152">
        <v>-3.6764705882352922E-2</v>
      </c>
      <c r="AM24" s="151">
        <v>104</v>
      </c>
      <c r="AN24" s="152">
        <v>0.50724637681159424</v>
      </c>
      <c r="AO24" s="151">
        <v>431</v>
      </c>
      <c r="AP24" s="152">
        <v>7.2139303482587014E-2</v>
      </c>
      <c r="AQ24" s="151">
        <v>221</v>
      </c>
      <c r="AR24" s="152">
        <v>4.5454545454546302E-3</v>
      </c>
      <c r="AS24" s="151">
        <v>1938</v>
      </c>
      <c r="AT24" s="152">
        <v>-8.1883316274309337E-3</v>
      </c>
      <c r="AU24" s="153">
        <v>11890</v>
      </c>
      <c r="AV24" s="154">
        <v>-0.27220419905735449</v>
      </c>
    </row>
    <row r="25" spans="2:48" customFormat="1" ht="15" hidden="1" customHeight="1" outlineLevel="1">
      <c r="B25" s="150" t="s">
        <v>81</v>
      </c>
      <c r="C25" s="151">
        <v>11084</v>
      </c>
      <c r="D25" s="152">
        <v>-0.18601747815230962</v>
      </c>
      <c r="E25" s="151">
        <v>30</v>
      </c>
      <c r="F25" s="152">
        <v>0.30434782608695654</v>
      </c>
      <c r="G25" s="151">
        <v>22</v>
      </c>
      <c r="H25" s="152">
        <v>-0.40540540540540537</v>
      </c>
      <c r="I25" s="151">
        <v>153</v>
      </c>
      <c r="J25" s="152">
        <v>-0.19047619047619047</v>
      </c>
      <c r="K25" s="151">
        <v>146</v>
      </c>
      <c r="L25" s="152">
        <v>-0.13609467455621305</v>
      </c>
      <c r="M25" s="151">
        <v>141</v>
      </c>
      <c r="N25" s="152">
        <v>0.15573770491803285</v>
      </c>
      <c r="O25" s="151">
        <v>8</v>
      </c>
      <c r="P25" s="152">
        <v>-0.79487179487179493</v>
      </c>
      <c r="Q25" s="151">
        <v>197</v>
      </c>
      <c r="R25" s="152">
        <v>0.20858895705521463</v>
      </c>
      <c r="S25" s="151">
        <v>35</v>
      </c>
      <c r="T25" s="152">
        <v>-0.54545454545454541</v>
      </c>
      <c r="U25" s="151">
        <v>13</v>
      </c>
      <c r="V25" s="152">
        <v>-0.1875</v>
      </c>
      <c r="W25" s="151">
        <v>11</v>
      </c>
      <c r="X25" s="152">
        <v>-0.15384615384615385</v>
      </c>
      <c r="Y25" s="151">
        <v>6</v>
      </c>
      <c r="Z25" s="152">
        <v>-0.6</v>
      </c>
      <c r="AA25" s="151">
        <v>5</v>
      </c>
      <c r="AB25" s="152">
        <v>-0.84848484848484851</v>
      </c>
      <c r="AC25" s="151">
        <v>18</v>
      </c>
      <c r="AD25" s="152">
        <v>-0.3571428571428571</v>
      </c>
      <c r="AE25" s="151">
        <v>12</v>
      </c>
      <c r="AF25" s="152">
        <v>-0.19999999999999996</v>
      </c>
      <c r="AG25" s="151">
        <v>25</v>
      </c>
      <c r="AH25" s="152">
        <v>0.5625</v>
      </c>
      <c r="AI25" s="151">
        <v>71</v>
      </c>
      <c r="AJ25" s="152">
        <v>0.54347826086956519</v>
      </c>
      <c r="AK25" s="151">
        <v>186</v>
      </c>
      <c r="AL25" s="152">
        <v>0.48799999999999999</v>
      </c>
      <c r="AM25" s="151">
        <v>67</v>
      </c>
      <c r="AN25" s="152">
        <v>-0.30927835051546393</v>
      </c>
      <c r="AO25" s="151">
        <v>327</v>
      </c>
      <c r="AP25" s="152">
        <v>-0.23419203747072603</v>
      </c>
      <c r="AQ25" s="151">
        <v>228</v>
      </c>
      <c r="AR25" s="152">
        <v>-8.7999999999999967E-2</v>
      </c>
      <c r="AS25" s="151">
        <v>1666</v>
      </c>
      <c r="AT25" s="152">
        <v>-8.6121777290181001E-2</v>
      </c>
      <c r="AU25" s="153">
        <v>12750</v>
      </c>
      <c r="AV25" s="154">
        <v>-0.17422279792746109</v>
      </c>
    </row>
    <row r="26" spans="2:48" customFormat="1" ht="15" hidden="1" customHeight="1" outlineLevel="1">
      <c r="B26" s="150" t="s">
        <v>82</v>
      </c>
      <c r="C26" s="151">
        <v>11456</v>
      </c>
      <c r="D26" s="152">
        <v>-0.25001636661211124</v>
      </c>
      <c r="E26" s="151">
        <v>50</v>
      </c>
      <c r="F26" s="152">
        <v>-5.6603773584905648E-2</v>
      </c>
      <c r="G26" s="151">
        <v>49</v>
      </c>
      <c r="H26" s="152">
        <v>0.25641025641025639</v>
      </c>
      <c r="I26" s="151">
        <v>226</v>
      </c>
      <c r="J26" s="152">
        <v>-9.2369477911646625E-2</v>
      </c>
      <c r="K26" s="151">
        <v>177</v>
      </c>
      <c r="L26" s="152">
        <v>-0.16113744075829384</v>
      </c>
      <c r="M26" s="151">
        <v>200</v>
      </c>
      <c r="N26" s="152">
        <v>4.1666666666666741E-2</v>
      </c>
      <c r="O26" s="151">
        <v>22</v>
      </c>
      <c r="P26" s="152">
        <v>0.375</v>
      </c>
      <c r="Q26" s="151">
        <v>134</v>
      </c>
      <c r="R26" s="152">
        <v>-0.33333333333333337</v>
      </c>
      <c r="S26" s="151">
        <v>71</v>
      </c>
      <c r="T26" s="152">
        <v>-0.16470588235294115</v>
      </c>
      <c r="U26" s="151">
        <v>15</v>
      </c>
      <c r="V26" s="152">
        <v>0</v>
      </c>
      <c r="W26" s="151">
        <v>21</v>
      </c>
      <c r="X26" s="152">
        <v>0</v>
      </c>
      <c r="Y26" s="151">
        <v>13</v>
      </c>
      <c r="Z26" s="152">
        <v>-0.43478260869565222</v>
      </c>
      <c r="AA26" s="151">
        <v>22</v>
      </c>
      <c r="AB26" s="152">
        <v>-0.15384615384615385</v>
      </c>
      <c r="AC26" s="151">
        <v>40</v>
      </c>
      <c r="AD26" s="152">
        <v>-9.0909090909090939E-2</v>
      </c>
      <c r="AE26" s="151">
        <v>19</v>
      </c>
      <c r="AF26" s="152">
        <v>0.72727272727272729</v>
      </c>
      <c r="AG26" s="151">
        <v>38</v>
      </c>
      <c r="AH26" s="152">
        <v>-5.0000000000000044E-2</v>
      </c>
      <c r="AI26" s="151">
        <v>108</v>
      </c>
      <c r="AJ26" s="152">
        <v>8.0000000000000071E-2</v>
      </c>
      <c r="AK26" s="151">
        <v>118</v>
      </c>
      <c r="AL26" s="152">
        <v>-0.21333333333333337</v>
      </c>
      <c r="AM26" s="151">
        <v>87</v>
      </c>
      <c r="AN26" s="152">
        <v>0.40322580645161299</v>
      </c>
      <c r="AO26" s="151">
        <v>403</v>
      </c>
      <c r="AP26" s="152">
        <v>-0.10244988864142535</v>
      </c>
      <c r="AQ26" s="151">
        <v>276</v>
      </c>
      <c r="AR26" s="152">
        <v>6.1538461538461542E-2</v>
      </c>
      <c r="AS26" s="151">
        <v>2018</v>
      </c>
      <c r="AT26" s="152">
        <v>-6.6604995374653142E-2</v>
      </c>
      <c r="AU26" s="153">
        <v>13474</v>
      </c>
      <c r="AV26" s="154">
        <v>-0.22727533405975797</v>
      </c>
    </row>
    <row r="27" spans="2:48" customFormat="1" ht="15" hidden="1" customHeight="1" outlineLevel="1">
      <c r="B27" s="150" t="s">
        <v>83</v>
      </c>
      <c r="C27" s="151">
        <v>10795</v>
      </c>
      <c r="D27" s="152">
        <v>-0.28942864665613477</v>
      </c>
      <c r="E27" s="151">
        <v>37</v>
      </c>
      <c r="F27" s="152">
        <v>-0.28846153846153844</v>
      </c>
      <c r="G27" s="151">
        <v>62</v>
      </c>
      <c r="H27" s="152">
        <v>0.24</v>
      </c>
      <c r="I27" s="151">
        <v>218</v>
      </c>
      <c r="J27" s="152">
        <v>-0.42782152230971127</v>
      </c>
      <c r="K27" s="151">
        <v>313</v>
      </c>
      <c r="L27" s="152">
        <v>0.2880658436213992</v>
      </c>
      <c r="M27" s="151">
        <v>182</v>
      </c>
      <c r="N27" s="152">
        <v>-0.2890625</v>
      </c>
      <c r="O27" s="151">
        <v>32</v>
      </c>
      <c r="P27" s="152">
        <v>0.33333333333333326</v>
      </c>
      <c r="Q27" s="151">
        <v>164</v>
      </c>
      <c r="R27" s="152">
        <v>-0.26457399103139012</v>
      </c>
      <c r="S27" s="151">
        <v>110</v>
      </c>
      <c r="T27" s="152">
        <v>-1.7857142857142905E-2</v>
      </c>
      <c r="U27" s="151">
        <v>23</v>
      </c>
      <c r="V27" s="152">
        <v>-0.32352941176470584</v>
      </c>
      <c r="W27" s="151">
        <v>18</v>
      </c>
      <c r="X27" s="152">
        <v>0.8</v>
      </c>
      <c r="Y27" s="151">
        <v>29</v>
      </c>
      <c r="Z27" s="152">
        <v>3.5714285714285809E-2</v>
      </c>
      <c r="AA27" s="151">
        <v>40</v>
      </c>
      <c r="AB27" s="152">
        <v>0</v>
      </c>
      <c r="AC27" s="151">
        <v>59</v>
      </c>
      <c r="AD27" s="152">
        <v>3.5087719298245723E-2</v>
      </c>
      <c r="AE27" s="151">
        <v>24</v>
      </c>
      <c r="AF27" s="152">
        <v>-0.27272727272727271</v>
      </c>
      <c r="AG27" s="151">
        <v>48</v>
      </c>
      <c r="AH27" s="152">
        <v>2.1276595744680771E-2</v>
      </c>
      <c r="AI27" s="151">
        <v>68</v>
      </c>
      <c r="AJ27" s="152">
        <v>0.15254237288135597</v>
      </c>
      <c r="AK27" s="151">
        <v>175</v>
      </c>
      <c r="AL27" s="152">
        <v>0.18243243243243246</v>
      </c>
      <c r="AM27" s="151">
        <v>79</v>
      </c>
      <c r="AN27" s="152">
        <v>5.3333333333333233E-2</v>
      </c>
      <c r="AO27" s="151">
        <v>457</v>
      </c>
      <c r="AP27" s="152">
        <v>4.5766590389016093E-2</v>
      </c>
      <c r="AQ27" s="151">
        <v>256</v>
      </c>
      <c r="AR27" s="152">
        <v>0.25490196078431371</v>
      </c>
      <c r="AS27" s="151">
        <v>2284</v>
      </c>
      <c r="AT27" s="152">
        <v>-4.8729695960016639E-2</v>
      </c>
      <c r="AU27" s="153">
        <v>13079</v>
      </c>
      <c r="AV27" s="154">
        <v>-0.25657932132097994</v>
      </c>
    </row>
    <row r="28" spans="2:48" customFormat="1" ht="15" hidden="1" customHeight="1" outlineLevel="1">
      <c r="B28" s="150" t="s">
        <v>84</v>
      </c>
      <c r="C28" s="151">
        <v>12934</v>
      </c>
      <c r="D28" s="152">
        <v>-2.8833158131851611E-2</v>
      </c>
      <c r="E28" s="151">
        <v>50</v>
      </c>
      <c r="F28" s="152">
        <v>-0.25373134328358204</v>
      </c>
      <c r="G28" s="151">
        <v>63</v>
      </c>
      <c r="H28" s="152">
        <v>-0.27586206896551724</v>
      </c>
      <c r="I28" s="151">
        <v>366</v>
      </c>
      <c r="J28" s="152">
        <v>-0.35901926444833621</v>
      </c>
      <c r="K28" s="151">
        <v>302</v>
      </c>
      <c r="L28" s="152">
        <v>0.16153846153846163</v>
      </c>
      <c r="M28" s="151">
        <v>271</v>
      </c>
      <c r="N28" s="152">
        <v>-0.22349570200573066</v>
      </c>
      <c r="O28" s="151">
        <v>52</v>
      </c>
      <c r="P28" s="152">
        <v>-3.703703703703709E-2</v>
      </c>
      <c r="Q28" s="151">
        <v>309</v>
      </c>
      <c r="R28" s="152">
        <v>8.0419580419580416E-2</v>
      </c>
      <c r="S28" s="151">
        <v>228</v>
      </c>
      <c r="T28" s="152">
        <v>-0.21107266435986161</v>
      </c>
      <c r="U28" s="151">
        <v>65</v>
      </c>
      <c r="V28" s="152">
        <v>-0.36274509803921573</v>
      </c>
      <c r="W28" s="151">
        <v>40</v>
      </c>
      <c r="X28" s="152">
        <v>-0.5</v>
      </c>
      <c r="Y28" s="151">
        <v>51</v>
      </c>
      <c r="Z28" s="152">
        <v>-8.9285714285714302E-2</v>
      </c>
      <c r="AA28" s="151">
        <v>72</v>
      </c>
      <c r="AB28" s="152">
        <v>0.41176470588235303</v>
      </c>
      <c r="AC28" s="151">
        <v>49</v>
      </c>
      <c r="AD28" s="152">
        <v>-7.547169811320753E-2</v>
      </c>
      <c r="AE28" s="151">
        <v>51</v>
      </c>
      <c r="AF28" s="152">
        <v>0.21428571428571419</v>
      </c>
      <c r="AG28" s="151">
        <v>36</v>
      </c>
      <c r="AH28" s="152">
        <v>0.28571428571428581</v>
      </c>
      <c r="AI28" s="151">
        <v>110</v>
      </c>
      <c r="AJ28" s="152">
        <v>-4.3478260869565188E-2</v>
      </c>
      <c r="AK28" s="151">
        <v>207</v>
      </c>
      <c r="AL28" s="152">
        <v>0</v>
      </c>
      <c r="AM28" s="151">
        <v>88</v>
      </c>
      <c r="AN28" s="152">
        <v>0.14285714285714279</v>
      </c>
      <c r="AO28" s="151">
        <v>242</v>
      </c>
      <c r="AP28" s="152">
        <v>-0.52173913043478259</v>
      </c>
      <c r="AQ28" s="151">
        <v>295</v>
      </c>
      <c r="AR28" s="152">
        <v>0.21900826446280997</v>
      </c>
      <c r="AS28" s="151">
        <v>2719</v>
      </c>
      <c r="AT28" s="152">
        <v>-0.15898546241880607</v>
      </c>
      <c r="AU28" s="153">
        <v>15653</v>
      </c>
      <c r="AV28" s="154">
        <v>-5.4256540390308694E-2</v>
      </c>
    </row>
    <row r="29" spans="2:48" customFormat="1" ht="15" hidden="1" customHeight="1" outlineLevel="1">
      <c r="B29" s="150" t="s">
        <v>85</v>
      </c>
      <c r="C29" s="151">
        <v>12703</v>
      </c>
      <c r="D29" s="152">
        <v>-0.22537959631684856</v>
      </c>
      <c r="E29" s="151">
        <v>67</v>
      </c>
      <c r="F29" s="152">
        <v>0.1166666666666667</v>
      </c>
      <c r="G29" s="151">
        <v>37</v>
      </c>
      <c r="H29" s="152">
        <v>-0.19565217391304346</v>
      </c>
      <c r="I29" s="151">
        <v>362</v>
      </c>
      <c r="J29" s="152">
        <v>-0.20088300220750555</v>
      </c>
      <c r="K29" s="151">
        <v>228</v>
      </c>
      <c r="L29" s="152">
        <v>-0.18571428571428572</v>
      </c>
      <c r="M29" s="151">
        <v>322</v>
      </c>
      <c r="N29" s="152">
        <v>-0.19900497512437809</v>
      </c>
      <c r="O29" s="151">
        <v>45</v>
      </c>
      <c r="P29" s="152">
        <v>0.15384615384615374</v>
      </c>
      <c r="Q29" s="151">
        <v>223</v>
      </c>
      <c r="R29" s="152">
        <v>-0.24406779661016953</v>
      </c>
      <c r="S29" s="151">
        <v>238</v>
      </c>
      <c r="T29" s="152">
        <v>-0.27439024390243905</v>
      </c>
      <c r="U29" s="151">
        <v>68</v>
      </c>
      <c r="V29" s="152">
        <v>-0.41880341880341876</v>
      </c>
      <c r="W29" s="151">
        <v>54</v>
      </c>
      <c r="X29" s="152">
        <v>-0.11475409836065575</v>
      </c>
      <c r="Y29" s="151">
        <v>66</v>
      </c>
      <c r="Z29" s="152">
        <v>-0.32653061224489799</v>
      </c>
      <c r="AA29" s="151">
        <v>50</v>
      </c>
      <c r="AB29" s="152">
        <v>-3.8461538461538436E-2</v>
      </c>
      <c r="AC29" s="151">
        <v>64</v>
      </c>
      <c r="AD29" s="152">
        <v>0.12280701754385959</v>
      </c>
      <c r="AE29" s="151">
        <v>33</v>
      </c>
      <c r="AF29" s="152">
        <v>-0.43103448275862066</v>
      </c>
      <c r="AG29" s="151">
        <v>22</v>
      </c>
      <c r="AH29" s="152">
        <v>-0.38888888888888884</v>
      </c>
      <c r="AI29" s="151">
        <v>69</v>
      </c>
      <c r="AJ29" s="152">
        <v>0.72500000000000009</v>
      </c>
      <c r="AK29" s="151">
        <v>147</v>
      </c>
      <c r="AL29" s="152">
        <v>-8.1250000000000044E-2</v>
      </c>
      <c r="AM29" s="151">
        <v>76</v>
      </c>
      <c r="AN29" s="152">
        <v>0.1875</v>
      </c>
      <c r="AO29" s="151">
        <v>288</v>
      </c>
      <c r="AP29" s="152">
        <v>-0.30602409638554218</v>
      </c>
      <c r="AQ29" s="151">
        <v>248</v>
      </c>
      <c r="AR29" s="152">
        <v>0.11210762331838575</v>
      </c>
      <c r="AS29" s="151">
        <v>2469</v>
      </c>
      <c r="AT29" s="152">
        <v>-0.16474966170500671</v>
      </c>
      <c r="AU29" s="153">
        <v>15172</v>
      </c>
      <c r="AV29" s="154">
        <v>-0.21611986566778607</v>
      </c>
    </row>
    <row r="30" spans="2:48" customFormat="1" ht="15" hidden="1" customHeight="1" outlineLevel="1">
      <c r="B30" s="150" t="s">
        <v>86</v>
      </c>
      <c r="C30" s="151">
        <v>10846</v>
      </c>
      <c r="D30" s="152">
        <v>-0.23608959008311026</v>
      </c>
      <c r="E30" s="151">
        <v>107</v>
      </c>
      <c r="F30" s="152">
        <v>1.1836734693877551</v>
      </c>
      <c r="G30" s="151">
        <v>71</v>
      </c>
      <c r="H30" s="152">
        <v>0.47916666666666674</v>
      </c>
      <c r="I30" s="151">
        <v>415</v>
      </c>
      <c r="J30" s="152">
        <v>-0.14078674948240166</v>
      </c>
      <c r="K30" s="151">
        <v>178</v>
      </c>
      <c r="L30" s="152">
        <v>7.2289156626506035E-2</v>
      </c>
      <c r="M30" s="151">
        <v>355</v>
      </c>
      <c r="N30" s="152">
        <v>2.0114942528735691E-2</v>
      </c>
      <c r="O30" s="151">
        <v>49</v>
      </c>
      <c r="P30" s="152">
        <v>0.6333333333333333</v>
      </c>
      <c r="Q30" s="151">
        <v>294</v>
      </c>
      <c r="R30" s="152">
        <v>-3.289473684210531E-2</v>
      </c>
      <c r="S30" s="151">
        <v>250</v>
      </c>
      <c r="T30" s="152">
        <v>0.33689839572192515</v>
      </c>
      <c r="U30" s="151">
        <v>35</v>
      </c>
      <c r="V30" s="152">
        <v>-0.52054794520547953</v>
      </c>
      <c r="W30" s="151">
        <v>46</v>
      </c>
      <c r="X30" s="152">
        <v>-4.166666666666663E-2</v>
      </c>
      <c r="Y30" s="151">
        <v>54</v>
      </c>
      <c r="Z30" s="152">
        <v>0.63636363636363646</v>
      </c>
      <c r="AA30" s="151">
        <v>115</v>
      </c>
      <c r="AB30" s="152">
        <v>2.4848484848484849</v>
      </c>
      <c r="AC30" s="151">
        <v>61</v>
      </c>
      <c r="AD30" s="152">
        <v>1.6666666666666607E-2</v>
      </c>
      <c r="AE30" s="151">
        <v>34</v>
      </c>
      <c r="AF30" s="152">
        <v>0.21428571428571419</v>
      </c>
      <c r="AG30" s="151">
        <v>67</v>
      </c>
      <c r="AH30" s="152">
        <v>0.36734693877551017</v>
      </c>
      <c r="AI30" s="151">
        <v>75</v>
      </c>
      <c r="AJ30" s="152">
        <v>8.6956521739130377E-2</v>
      </c>
      <c r="AK30" s="151">
        <v>128</v>
      </c>
      <c r="AL30" s="152">
        <v>-0.30434782608695654</v>
      </c>
      <c r="AM30" s="151">
        <v>55</v>
      </c>
      <c r="AN30" s="152">
        <v>-0.45544554455445541</v>
      </c>
      <c r="AO30" s="151">
        <v>314</v>
      </c>
      <c r="AP30" s="152">
        <v>-0.30066815144766146</v>
      </c>
      <c r="AQ30" s="151">
        <v>271</v>
      </c>
      <c r="AR30" s="152">
        <v>0.18340611353711789</v>
      </c>
      <c r="AS30" s="151">
        <v>2724</v>
      </c>
      <c r="AT30" s="152">
        <v>-2.155172413793105E-2</v>
      </c>
      <c r="AU30" s="153">
        <v>13570</v>
      </c>
      <c r="AV30" s="154">
        <v>-0.20091861971499236</v>
      </c>
    </row>
    <row r="31" spans="2:48" customFormat="1" collapsed="1">
      <c r="B31" s="157">
        <v>2009</v>
      </c>
      <c r="C31" s="158">
        <v>126919</v>
      </c>
      <c r="D31" s="159">
        <v>-0.24027439407634432</v>
      </c>
      <c r="E31" s="158">
        <v>674</v>
      </c>
      <c r="F31" s="159">
        <v>0.10310965630114577</v>
      </c>
      <c r="G31" s="158">
        <v>574</v>
      </c>
      <c r="H31" s="159">
        <v>6.890130353817514E-2</v>
      </c>
      <c r="I31" s="158">
        <v>3620</v>
      </c>
      <c r="J31" s="159">
        <v>-0.15202623565237761</v>
      </c>
      <c r="K31" s="158">
        <v>2529</v>
      </c>
      <c r="L31" s="159">
        <v>-0.13715455475946781</v>
      </c>
      <c r="M31" s="158">
        <v>2710</v>
      </c>
      <c r="N31" s="159">
        <v>-0.21744152468957556</v>
      </c>
      <c r="O31" s="158">
        <v>378</v>
      </c>
      <c r="P31" s="159">
        <v>-7.8048780487804836E-2</v>
      </c>
      <c r="Q31" s="158">
        <v>2666</v>
      </c>
      <c r="R31" s="159">
        <v>-0.14715291106845807</v>
      </c>
      <c r="S31" s="158">
        <v>1537</v>
      </c>
      <c r="T31" s="159">
        <v>-0.2391089108910891</v>
      </c>
      <c r="U31" s="158">
        <v>365</v>
      </c>
      <c r="V31" s="159">
        <v>-0.39065108514190316</v>
      </c>
      <c r="W31" s="158">
        <v>383</v>
      </c>
      <c r="X31" s="159">
        <v>-0.2246963562753036</v>
      </c>
      <c r="Y31" s="158">
        <v>323</v>
      </c>
      <c r="Z31" s="159">
        <v>-0.20638820638820643</v>
      </c>
      <c r="AA31" s="158">
        <v>466</v>
      </c>
      <c r="AB31" s="159">
        <v>-0.10384615384615381</v>
      </c>
      <c r="AC31" s="158">
        <v>557</v>
      </c>
      <c r="AD31" s="159">
        <v>-0.1030595813204509</v>
      </c>
      <c r="AE31" s="158">
        <v>362</v>
      </c>
      <c r="AF31" s="159">
        <v>0.13479623824451403</v>
      </c>
      <c r="AG31" s="158">
        <v>405</v>
      </c>
      <c r="AH31" s="159">
        <v>-0.57051961823966058</v>
      </c>
      <c r="AI31" s="158">
        <v>947</v>
      </c>
      <c r="AJ31" s="159">
        <v>-7.3375262054506951E-3</v>
      </c>
      <c r="AK31" s="158">
        <v>1701</v>
      </c>
      <c r="AL31" s="159">
        <v>-0.25979112271540472</v>
      </c>
      <c r="AM31" s="158">
        <v>931</v>
      </c>
      <c r="AN31" s="159">
        <v>-2.3084994753410304E-2</v>
      </c>
      <c r="AO31" s="158">
        <v>4688</v>
      </c>
      <c r="AP31" s="159">
        <v>-0.18738082856647598</v>
      </c>
      <c r="AQ31" s="158">
        <v>3175</v>
      </c>
      <c r="AR31" s="159">
        <v>-0.1018387553041018</v>
      </c>
      <c r="AS31" s="158">
        <v>27454</v>
      </c>
      <c r="AT31" s="159">
        <v>-0.16194023016575598</v>
      </c>
      <c r="AU31" s="160">
        <v>154373</v>
      </c>
      <c r="AV31" s="161">
        <v>-0.22743196308640867</v>
      </c>
    </row>
    <row r="32" spans="2:48" customFormat="1" ht="15" hidden="1" customHeight="1" outlineLevel="1">
      <c r="B32" s="150" t="s">
        <v>75</v>
      </c>
      <c r="C32" s="151">
        <v>12528</v>
      </c>
      <c r="D32" s="152">
        <v>-8.354059985369422E-2</v>
      </c>
      <c r="E32" s="151">
        <v>108</v>
      </c>
      <c r="F32" s="152">
        <v>9.3457943925232545E-3</v>
      </c>
      <c r="G32" s="151">
        <v>52</v>
      </c>
      <c r="H32" s="152">
        <v>-0.24637681159420288</v>
      </c>
      <c r="I32" s="151">
        <v>542</v>
      </c>
      <c r="J32" s="152">
        <v>3.8314176245210829E-2</v>
      </c>
      <c r="K32" s="151">
        <v>293</v>
      </c>
      <c r="L32" s="152">
        <v>0.72352941176470598</v>
      </c>
      <c r="M32" s="151">
        <v>467</v>
      </c>
      <c r="N32" s="152">
        <v>1.0822510822510845E-2</v>
      </c>
      <c r="O32" s="151">
        <v>67</v>
      </c>
      <c r="P32" s="152">
        <v>-5.633802816901412E-2</v>
      </c>
      <c r="Q32" s="151">
        <v>263</v>
      </c>
      <c r="R32" s="152">
        <v>-0.20543806646525675</v>
      </c>
      <c r="S32" s="151">
        <v>222</v>
      </c>
      <c r="T32" s="152">
        <v>0.13846153846153841</v>
      </c>
      <c r="U32" s="151">
        <v>35</v>
      </c>
      <c r="V32" s="152">
        <v>-0.32692307692307687</v>
      </c>
      <c r="W32" s="151">
        <v>77</v>
      </c>
      <c r="X32" s="152">
        <v>0.79069767441860472</v>
      </c>
      <c r="Y32" s="151">
        <v>31</v>
      </c>
      <c r="Z32" s="152">
        <v>-0.34042553191489366</v>
      </c>
      <c r="AA32" s="151">
        <v>79</v>
      </c>
      <c r="AB32" s="152">
        <v>0.49056603773584895</v>
      </c>
      <c r="AC32" s="151">
        <v>59</v>
      </c>
      <c r="AD32" s="152">
        <v>0.13461538461538458</v>
      </c>
      <c r="AE32" s="151">
        <v>35</v>
      </c>
      <c r="AF32" s="152">
        <v>0.52173913043478271</v>
      </c>
      <c r="AG32" s="151">
        <v>97</v>
      </c>
      <c r="AH32" s="152">
        <v>1.5526315789473686</v>
      </c>
      <c r="AI32" s="151">
        <v>96</v>
      </c>
      <c r="AJ32" s="152">
        <v>0.33333333333333326</v>
      </c>
      <c r="AK32" s="151">
        <v>235</v>
      </c>
      <c r="AL32" s="152">
        <v>0.36627906976744184</v>
      </c>
      <c r="AM32" s="151">
        <v>96</v>
      </c>
      <c r="AN32" s="152">
        <v>0.41176470588235303</v>
      </c>
      <c r="AO32" s="151">
        <v>521</v>
      </c>
      <c r="AP32" s="152">
        <v>0.12043010752688166</v>
      </c>
      <c r="AQ32" s="151">
        <v>451</v>
      </c>
      <c r="AR32" s="152">
        <v>0.10810810810810811</v>
      </c>
      <c r="AS32" s="151">
        <v>3604</v>
      </c>
      <c r="AT32" s="152">
        <v>0.1178660049627791</v>
      </c>
      <c r="AU32" s="153">
        <v>16132</v>
      </c>
      <c r="AV32" s="154">
        <v>-4.5104770924588644E-2</v>
      </c>
    </row>
    <row r="33" spans="2:48" customFormat="1" ht="15" hidden="1" customHeight="1" outlineLevel="1">
      <c r="B33" s="150" t="s">
        <v>76</v>
      </c>
      <c r="C33" s="151">
        <v>14430</v>
      </c>
      <c r="D33" s="152">
        <v>-8.7113304232302124E-2</v>
      </c>
      <c r="E33" s="151">
        <v>60</v>
      </c>
      <c r="F33" s="152">
        <v>0.76470588235294112</v>
      </c>
      <c r="G33" s="151">
        <v>42</v>
      </c>
      <c r="H33" s="152">
        <v>0.10526315789473695</v>
      </c>
      <c r="I33" s="151">
        <v>415</v>
      </c>
      <c r="J33" s="152">
        <v>-0.17821782178217827</v>
      </c>
      <c r="K33" s="151">
        <v>270</v>
      </c>
      <c r="L33" s="152">
        <v>0.39175257731958757</v>
      </c>
      <c r="M33" s="151">
        <v>402</v>
      </c>
      <c r="N33" s="152">
        <v>3.6082474226804218E-2</v>
      </c>
      <c r="O33" s="151">
        <v>30</v>
      </c>
      <c r="P33" s="152">
        <v>-0.30232558139534882</v>
      </c>
      <c r="Q33" s="151">
        <v>297</v>
      </c>
      <c r="R33" s="152">
        <v>0.56315789473684208</v>
      </c>
      <c r="S33" s="151">
        <v>309</v>
      </c>
      <c r="T33" s="152">
        <v>-3.4375000000000044E-2</v>
      </c>
      <c r="U33" s="151">
        <v>108</v>
      </c>
      <c r="V33" s="152">
        <v>-0.14960629921259838</v>
      </c>
      <c r="W33" s="151">
        <v>67</v>
      </c>
      <c r="X33" s="152">
        <v>-0.12987012987012991</v>
      </c>
      <c r="Y33" s="151">
        <v>46</v>
      </c>
      <c r="Z33" s="152">
        <v>4.5454545454545414E-2</v>
      </c>
      <c r="AA33" s="151">
        <v>88</v>
      </c>
      <c r="AB33" s="152">
        <v>0.22222222222222232</v>
      </c>
      <c r="AC33" s="151">
        <v>65</v>
      </c>
      <c r="AD33" s="152">
        <v>-0.27777777777777779</v>
      </c>
      <c r="AE33" s="151">
        <v>33</v>
      </c>
      <c r="AF33" s="152">
        <v>-2.9411764705882359E-2</v>
      </c>
      <c r="AG33" s="151">
        <v>104</v>
      </c>
      <c r="AH33" s="152">
        <v>5.5</v>
      </c>
      <c r="AI33" s="151">
        <v>89</v>
      </c>
      <c r="AJ33" s="152">
        <v>-0.15238095238095239</v>
      </c>
      <c r="AK33" s="151">
        <v>310</v>
      </c>
      <c r="AL33" s="152">
        <v>0.79190751445086716</v>
      </c>
      <c r="AM33" s="151">
        <v>121</v>
      </c>
      <c r="AN33" s="152">
        <v>0.30107526881720426</v>
      </c>
      <c r="AO33" s="151">
        <v>501</v>
      </c>
      <c r="AP33" s="152">
        <v>-9.4032549728752302E-2</v>
      </c>
      <c r="AQ33" s="151">
        <v>365</v>
      </c>
      <c r="AR33" s="152">
        <v>0.11963190184049077</v>
      </c>
      <c r="AS33" s="151">
        <v>3413</v>
      </c>
      <c r="AT33" s="152">
        <v>0.10025789813023867</v>
      </c>
      <c r="AU33" s="153">
        <v>17843</v>
      </c>
      <c r="AV33" s="154">
        <v>-5.6375271034956875E-2</v>
      </c>
    </row>
    <row r="34" spans="2:48" customFormat="1" ht="15" hidden="1" customHeight="1" outlineLevel="1">
      <c r="B34" s="150" t="s">
        <v>77</v>
      </c>
      <c r="C34" s="151">
        <v>15287</v>
      </c>
      <c r="D34" s="152">
        <v>3.7391422366992444E-2</v>
      </c>
      <c r="E34" s="151">
        <v>48</v>
      </c>
      <c r="F34" s="152">
        <v>0</v>
      </c>
      <c r="G34" s="151">
        <v>35</v>
      </c>
      <c r="H34" s="152">
        <v>-5.4054054054054057E-2</v>
      </c>
      <c r="I34" s="151">
        <v>337</v>
      </c>
      <c r="J34" s="152">
        <v>-1.1730205278592365E-2</v>
      </c>
      <c r="K34" s="151">
        <v>215</v>
      </c>
      <c r="L34" s="152">
        <v>0.19444444444444442</v>
      </c>
      <c r="M34" s="151">
        <v>430</v>
      </c>
      <c r="N34" s="152">
        <v>0.72</v>
      </c>
      <c r="O34" s="151">
        <v>40</v>
      </c>
      <c r="P34" s="152">
        <v>-0.36507936507936511</v>
      </c>
      <c r="Q34" s="151">
        <v>301</v>
      </c>
      <c r="R34" s="152">
        <v>0.49751243781094523</v>
      </c>
      <c r="S34" s="151">
        <v>205</v>
      </c>
      <c r="T34" s="152">
        <v>-6.3926940639269403E-2</v>
      </c>
      <c r="U34" s="151">
        <v>57</v>
      </c>
      <c r="V34" s="152">
        <v>3.6363636363636376E-2</v>
      </c>
      <c r="W34" s="151">
        <v>51</v>
      </c>
      <c r="X34" s="152">
        <v>-0.32894736842105265</v>
      </c>
      <c r="Y34" s="151">
        <v>49</v>
      </c>
      <c r="Z34" s="152">
        <v>0.11363636363636354</v>
      </c>
      <c r="AA34" s="151">
        <v>48</v>
      </c>
      <c r="AB34" s="152">
        <v>9.0909090909090828E-2</v>
      </c>
      <c r="AC34" s="151">
        <v>107</v>
      </c>
      <c r="AD34" s="152">
        <v>5.9405940594059459E-2</v>
      </c>
      <c r="AE34" s="151">
        <v>17</v>
      </c>
      <c r="AF34" s="152">
        <v>-0.31999999999999995</v>
      </c>
      <c r="AG34" s="151">
        <v>67</v>
      </c>
      <c r="AH34" s="152">
        <v>3.1875</v>
      </c>
      <c r="AI34" s="151">
        <v>128</v>
      </c>
      <c r="AJ34" s="152">
        <v>0.4065934065934067</v>
      </c>
      <c r="AK34" s="151">
        <v>273</v>
      </c>
      <c r="AL34" s="152">
        <v>1.3333333333333335</v>
      </c>
      <c r="AM34" s="151">
        <v>105</v>
      </c>
      <c r="AN34" s="152">
        <v>-0.14634146341463417</v>
      </c>
      <c r="AO34" s="151">
        <v>695</v>
      </c>
      <c r="AP34" s="152">
        <v>0.55829596412556048</v>
      </c>
      <c r="AQ34" s="151">
        <v>416</v>
      </c>
      <c r="AR34" s="152">
        <v>0.18181818181818188</v>
      </c>
      <c r="AS34" s="151">
        <v>3419</v>
      </c>
      <c r="AT34" s="152">
        <v>0.30996168582375483</v>
      </c>
      <c r="AU34" s="153">
        <v>18706</v>
      </c>
      <c r="AV34" s="154">
        <v>7.8404243053153522E-2</v>
      </c>
    </row>
    <row r="35" spans="2:48" customFormat="1" ht="15" hidden="1" customHeight="1" outlineLevel="1">
      <c r="B35" s="150" t="s">
        <v>78</v>
      </c>
      <c r="C35" s="151">
        <v>12814</v>
      </c>
      <c r="D35" s="152">
        <v>6.2168435013262524E-2</v>
      </c>
      <c r="E35" s="151">
        <v>38</v>
      </c>
      <c r="F35" s="152">
        <v>-0.11627906976744184</v>
      </c>
      <c r="G35" s="151">
        <v>23</v>
      </c>
      <c r="H35" s="152">
        <v>-0.46511627906976749</v>
      </c>
      <c r="I35" s="151">
        <v>246</v>
      </c>
      <c r="J35" s="152">
        <v>0.18269230769230771</v>
      </c>
      <c r="K35" s="151">
        <v>193</v>
      </c>
      <c r="L35" s="152">
        <v>0.38848920863309355</v>
      </c>
      <c r="M35" s="151">
        <v>171</v>
      </c>
      <c r="N35" s="152">
        <v>-8.064516129032262E-2</v>
      </c>
      <c r="O35" s="151">
        <v>26</v>
      </c>
      <c r="P35" s="152">
        <v>-0.43478260869565222</v>
      </c>
      <c r="Q35" s="151">
        <v>201</v>
      </c>
      <c r="R35" s="152">
        <v>0</v>
      </c>
      <c r="S35" s="151">
        <v>88</v>
      </c>
      <c r="T35" s="152">
        <v>0.29411764705882359</v>
      </c>
      <c r="U35" s="151">
        <v>15</v>
      </c>
      <c r="V35" s="152">
        <v>-0.16666666666666663</v>
      </c>
      <c r="W35" s="151">
        <v>23</v>
      </c>
      <c r="X35" s="152">
        <v>0.64285714285714279</v>
      </c>
      <c r="Y35" s="151">
        <v>11</v>
      </c>
      <c r="Z35" s="152">
        <v>0.5714285714285714</v>
      </c>
      <c r="AA35" s="151">
        <v>39</v>
      </c>
      <c r="AB35" s="152">
        <v>0.34482758620689657</v>
      </c>
      <c r="AC35" s="151">
        <v>61</v>
      </c>
      <c r="AD35" s="152">
        <v>1.44</v>
      </c>
      <c r="AE35" s="151">
        <v>13</v>
      </c>
      <c r="AF35" s="152">
        <v>-0.35</v>
      </c>
      <c r="AG35" s="151">
        <v>32</v>
      </c>
      <c r="AH35" s="152">
        <v>1.9090909090909092</v>
      </c>
      <c r="AI35" s="151">
        <v>67</v>
      </c>
      <c r="AJ35" s="152">
        <v>-0.29473684210526319</v>
      </c>
      <c r="AK35" s="151">
        <v>216</v>
      </c>
      <c r="AL35" s="152">
        <v>1.2736842105263158</v>
      </c>
      <c r="AM35" s="151">
        <v>50</v>
      </c>
      <c r="AN35" s="152">
        <v>-0.40476190476190477</v>
      </c>
      <c r="AO35" s="151">
        <v>484</v>
      </c>
      <c r="AP35" s="152">
        <v>0.31521739130434789</v>
      </c>
      <c r="AQ35" s="151">
        <v>411</v>
      </c>
      <c r="AR35" s="152">
        <v>0.11382113821138207</v>
      </c>
      <c r="AS35" s="151">
        <v>2320</v>
      </c>
      <c r="AT35" s="152">
        <v>0.15942028985507251</v>
      </c>
      <c r="AU35" s="153">
        <v>15134</v>
      </c>
      <c r="AV35" s="154">
        <v>7.6004265908282909E-2</v>
      </c>
    </row>
    <row r="36" spans="2:48" customFormat="1" ht="15" hidden="1" customHeight="1" outlineLevel="1">
      <c r="B36" s="150" t="s">
        <v>79</v>
      </c>
      <c r="C36" s="151">
        <v>9618</v>
      </c>
      <c r="D36" s="152">
        <v>0.17550721095086774</v>
      </c>
      <c r="E36" s="151">
        <v>24</v>
      </c>
      <c r="F36" s="152">
        <v>9.0909090909090828E-2</v>
      </c>
      <c r="G36" s="151">
        <v>32</v>
      </c>
      <c r="H36" s="152">
        <v>3.5714285714285712</v>
      </c>
      <c r="I36" s="151">
        <v>225</v>
      </c>
      <c r="J36" s="152">
        <v>0.49006622516556297</v>
      </c>
      <c r="K36" s="151">
        <v>399</v>
      </c>
      <c r="L36" s="152">
        <v>0.68354430379746844</v>
      </c>
      <c r="M36" s="151">
        <v>144</v>
      </c>
      <c r="N36" s="152">
        <v>0.46938775510204089</v>
      </c>
      <c r="O36" s="151">
        <v>23</v>
      </c>
      <c r="P36" s="152">
        <v>-0.46511627906976749</v>
      </c>
      <c r="Q36" s="151">
        <v>362</v>
      </c>
      <c r="R36" s="152">
        <v>0.34572490706319692</v>
      </c>
      <c r="S36" s="151">
        <v>56</v>
      </c>
      <c r="T36" s="152">
        <v>-0.43999999999999995</v>
      </c>
      <c r="U36" s="151">
        <v>11</v>
      </c>
      <c r="V36" s="152">
        <v>1.2000000000000002</v>
      </c>
      <c r="W36" s="151">
        <v>23</v>
      </c>
      <c r="X36" s="152">
        <v>1.875</v>
      </c>
      <c r="Y36" s="151">
        <v>10</v>
      </c>
      <c r="Z36" s="152">
        <v>-0.8666666666666667</v>
      </c>
      <c r="AA36" s="151">
        <v>12</v>
      </c>
      <c r="AB36" s="152">
        <v>0</v>
      </c>
      <c r="AC36" s="151">
        <v>7</v>
      </c>
      <c r="AD36" s="152">
        <v>-0.5625</v>
      </c>
      <c r="AE36" s="151">
        <v>31</v>
      </c>
      <c r="AF36" s="152">
        <v>0.55000000000000004</v>
      </c>
      <c r="AG36" s="151">
        <v>386</v>
      </c>
      <c r="AH36" s="152">
        <v>20.444444444444443</v>
      </c>
      <c r="AI36" s="151">
        <v>64</v>
      </c>
      <c r="AJ36" s="152">
        <v>3.2258064516129004E-2</v>
      </c>
      <c r="AK36" s="151">
        <v>154</v>
      </c>
      <c r="AL36" s="152">
        <v>6.2068965517241281E-2</v>
      </c>
      <c r="AM36" s="151">
        <v>36</v>
      </c>
      <c r="AN36" s="152">
        <v>-0.51351351351351349</v>
      </c>
      <c r="AO36" s="151">
        <v>483</v>
      </c>
      <c r="AP36" s="152">
        <v>0.4907407407407407</v>
      </c>
      <c r="AQ36" s="151">
        <v>264</v>
      </c>
      <c r="AR36" s="152">
        <v>0.3266331658291457</v>
      </c>
      <c r="AS36" s="151">
        <v>2690</v>
      </c>
      <c r="AT36" s="152">
        <v>0.50700280112044815</v>
      </c>
      <c r="AU36" s="153">
        <v>12308</v>
      </c>
      <c r="AV36" s="154">
        <v>0.23487508778970612</v>
      </c>
    </row>
    <row r="37" spans="2:48" customFormat="1" ht="15" hidden="1" customHeight="1" outlineLevel="1">
      <c r="B37" s="150" t="s">
        <v>80</v>
      </c>
      <c r="C37" s="151">
        <v>14383</v>
      </c>
      <c r="D37" s="152">
        <v>0.13038352719270674</v>
      </c>
      <c r="E37" s="151">
        <v>29</v>
      </c>
      <c r="F37" s="152">
        <v>-3.3333333333333326E-2</v>
      </c>
      <c r="G37" s="151">
        <v>46</v>
      </c>
      <c r="H37" s="152">
        <v>0.35294117647058831</v>
      </c>
      <c r="I37" s="151">
        <v>178</v>
      </c>
      <c r="J37" s="152">
        <v>2.2988505747126409E-2</v>
      </c>
      <c r="K37" s="151">
        <v>232</v>
      </c>
      <c r="L37" s="152">
        <v>0.71851851851851856</v>
      </c>
      <c r="M37" s="151">
        <v>180</v>
      </c>
      <c r="N37" s="152">
        <v>0.20805369127516782</v>
      </c>
      <c r="O37" s="151">
        <v>22</v>
      </c>
      <c r="P37" s="152">
        <v>-0.40540540540540537</v>
      </c>
      <c r="Q37" s="151">
        <v>230</v>
      </c>
      <c r="R37" s="152">
        <v>0.2432432432432432</v>
      </c>
      <c r="S37" s="151">
        <v>62</v>
      </c>
      <c r="T37" s="152">
        <v>0.29166666666666674</v>
      </c>
      <c r="U37" s="151">
        <v>16</v>
      </c>
      <c r="V37" s="152">
        <v>0.60000000000000009</v>
      </c>
      <c r="W37" s="151">
        <v>20</v>
      </c>
      <c r="X37" s="152">
        <v>-4.7619047619047672E-2</v>
      </c>
      <c r="Y37" s="151">
        <v>7</v>
      </c>
      <c r="Z37" s="152">
        <v>0.39999999999999991</v>
      </c>
      <c r="AA37" s="151">
        <v>19</v>
      </c>
      <c r="AB37" s="152">
        <v>0.58333333333333326</v>
      </c>
      <c r="AC37" s="151">
        <v>23</v>
      </c>
      <c r="AD37" s="152">
        <v>0.91666666666666674</v>
      </c>
      <c r="AE37" s="151">
        <v>3</v>
      </c>
      <c r="AF37" s="152">
        <v>-0.86956521739130432</v>
      </c>
      <c r="AG37" s="151">
        <v>41</v>
      </c>
      <c r="AH37" s="152">
        <v>4.125</v>
      </c>
      <c r="AI37" s="151">
        <v>81</v>
      </c>
      <c r="AJ37" s="152">
        <v>2.5316455696202445E-2</v>
      </c>
      <c r="AK37" s="151">
        <v>136</v>
      </c>
      <c r="AL37" s="152">
        <v>-7.4829931972789088E-2</v>
      </c>
      <c r="AM37" s="151">
        <v>69</v>
      </c>
      <c r="AN37" s="152">
        <v>0.14999999999999991</v>
      </c>
      <c r="AO37" s="151">
        <v>402</v>
      </c>
      <c r="AP37" s="152">
        <v>9.2391304347826164E-2</v>
      </c>
      <c r="AQ37" s="151">
        <v>220</v>
      </c>
      <c r="AR37" s="152">
        <v>0.49659863945578242</v>
      </c>
      <c r="AS37" s="151">
        <v>1954</v>
      </c>
      <c r="AT37" s="152">
        <v>0.1943765281173595</v>
      </c>
      <c r="AU37" s="153">
        <v>16337</v>
      </c>
      <c r="AV37" s="154">
        <v>0.13767409470752079</v>
      </c>
    </row>
    <row r="38" spans="2:48" customFormat="1" ht="15" hidden="1" customHeight="1" outlineLevel="1">
      <c r="B38" s="150" t="s">
        <v>81</v>
      </c>
      <c r="C38" s="151">
        <v>13617</v>
      </c>
      <c r="D38" s="152">
        <v>0.1415995975855131</v>
      </c>
      <c r="E38" s="151">
        <v>23</v>
      </c>
      <c r="F38" s="152">
        <v>3.5999999999999996</v>
      </c>
      <c r="G38" s="151">
        <v>37</v>
      </c>
      <c r="H38" s="152">
        <v>1.4666666666666668</v>
      </c>
      <c r="I38" s="151">
        <v>189</v>
      </c>
      <c r="J38" s="152">
        <v>0.2516556291390728</v>
      </c>
      <c r="K38" s="151">
        <v>169</v>
      </c>
      <c r="L38" s="152">
        <v>0.65686274509803932</v>
      </c>
      <c r="M38" s="151">
        <v>122</v>
      </c>
      <c r="N38" s="152">
        <v>0.40229885057471271</v>
      </c>
      <c r="O38" s="151">
        <v>39</v>
      </c>
      <c r="P38" s="152">
        <v>0.18181818181818188</v>
      </c>
      <c r="Q38" s="151">
        <v>163</v>
      </c>
      <c r="R38" s="152">
        <v>0.32520325203252032</v>
      </c>
      <c r="S38" s="151">
        <v>77</v>
      </c>
      <c r="T38" s="152">
        <v>1.1388888888888888</v>
      </c>
      <c r="U38" s="151">
        <v>16</v>
      </c>
      <c r="V38" s="152">
        <v>0.23076923076923084</v>
      </c>
      <c r="W38" s="151">
        <v>13</v>
      </c>
      <c r="X38" s="152">
        <v>-0.1875</v>
      </c>
      <c r="Y38" s="151">
        <v>15</v>
      </c>
      <c r="Z38" s="152">
        <v>2</v>
      </c>
      <c r="AA38" s="151">
        <v>33</v>
      </c>
      <c r="AB38" s="152">
        <v>15.5</v>
      </c>
      <c r="AC38" s="151">
        <v>28</v>
      </c>
      <c r="AD38" s="152">
        <v>1.3333333333333335</v>
      </c>
      <c r="AE38" s="151">
        <v>15</v>
      </c>
      <c r="AF38" s="152">
        <v>7.1428571428571397E-2</v>
      </c>
      <c r="AG38" s="151">
        <v>16</v>
      </c>
      <c r="AH38" s="152">
        <v>7</v>
      </c>
      <c r="AI38" s="151">
        <v>46</v>
      </c>
      <c r="AJ38" s="152">
        <v>-0.29230769230769227</v>
      </c>
      <c r="AK38" s="151">
        <v>125</v>
      </c>
      <c r="AL38" s="152">
        <v>4.1666666666666741E-2</v>
      </c>
      <c r="AM38" s="151">
        <v>97</v>
      </c>
      <c r="AN38" s="152">
        <v>1.5526315789473686</v>
      </c>
      <c r="AO38" s="151">
        <v>427</v>
      </c>
      <c r="AP38" s="152">
        <v>0.35555555555555562</v>
      </c>
      <c r="AQ38" s="151">
        <v>250</v>
      </c>
      <c r="AR38" s="152">
        <v>1</v>
      </c>
      <c r="AS38" s="151">
        <v>1823</v>
      </c>
      <c r="AT38" s="152">
        <v>0.46661303298471446</v>
      </c>
      <c r="AU38" s="153">
        <v>15440</v>
      </c>
      <c r="AV38" s="154">
        <v>0.17227241667299364</v>
      </c>
    </row>
    <row r="39" spans="2:48" customFormat="1" ht="15" hidden="1" customHeight="1" outlineLevel="1">
      <c r="B39" s="150" t="s">
        <v>82</v>
      </c>
      <c r="C39" s="151">
        <v>15275</v>
      </c>
      <c r="D39" s="152">
        <v>0.18163533689177691</v>
      </c>
      <c r="E39" s="151">
        <v>53</v>
      </c>
      <c r="F39" s="152">
        <v>2.1176470588235294</v>
      </c>
      <c r="G39" s="151">
        <v>39</v>
      </c>
      <c r="H39" s="152">
        <v>0.39285714285714279</v>
      </c>
      <c r="I39" s="151">
        <v>249</v>
      </c>
      <c r="J39" s="152">
        <v>0.30366492146596857</v>
      </c>
      <c r="K39" s="151">
        <v>211</v>
      </c>
      <c r="L39" s="152">
        <v>0.4452054794520548</v>
      </c>
      <c r="M39" s="151">
        <v>192</v>
      </c>
      <c r="N39" s="152">
        <v>0.69911504424778759</v>
      </c>
      <c r="O39" s="151">
        <v>16</v>
      </c>
      <c r="P39" s="152">
        <v>-0.38461538461538458</v>
      </c>
      <c r="Q39" s="151">
        <v>201</v>
      </c>
      <c r="R39" s="152">
        <v>8.6486486486486491E-2</v>
      </c>
      <c r="S39" s="151">
        <v>85</v>
      </c>
      <c r="T39" s="152">
        <v>0.3492063492063493</v>
      </c>
      <c r="U39" s="151">
        <v>15</v>
      </c>
      <c r="V39" s="152">
        <v>-0.2857142857142857</v>
      </c>
      <c r="W39" s="151">
        <v>21</v>
      </c>
      <c r="X39" s="152">
        <v>2.5</v>
      </c>
      <c r="Y39" s="151">
        <v>23</v>
      </c>
      <c r="Z39" s="152">
        <v>2.8333333333333335</v>
      </c>
      <c r="AA39" s="151">
        <v>26</v>
      </c>
      <c r="AB39" s="152">
        <v>-0.1333333333333333</v>
      </c>
      <c r="AC39" s="151">
        <v>44</v>
      </c>
      <c r="AD39" s="152">
        <v>0.51724137931034475</v>
      </c>
      <c r="AE39" s="151">
        <v>11</v>
      </c>
      <c r="AF39" s="152">
        <v>-8.333333333333337E-2</v>
      </c>
      <c r="AG39" s="151">
        <v>40</v>
      </c>
      <c r="AH39" s="152">
        <v>0.4814814814814814</v>
      </c>
      <c r="AI39" s="151">
        <v>100</v>
      </c>
      <c r="AJ39" s="152">
        <v>0.13636363636363646</v>
      </c>
      <c r="AK39" s="151">
        <v>150</v>
      </c>
      <c r="AL39" s="152">
        <v>-0.14772727272727271</v>
      </c>
      <c r="AM39" s="151">
        <v>62</v>
      </c>
      <c r="AN39" s="152">
        <v>0</v>
      </c>
      <c r="AO39" s="151">
        <v>449</v>
      </c>
      <c r="AP39" s="152">
        <v>4.4742729306488371E-3</v>
      </c>
      <c r="AQ39" s="151">
        <v>260</v>
      </c>
      <c r="AR39" s="152">
        <v>0.37566137566137559</v>
      </c>
      <c r="AS39" s="151">
        <v>2162</v>
      </c>
      <c r="AT39" s="152">
        <v>0.20177876598110056</v>
      </c>
      <c r="AU39" s="153">
        <v>17437</v>
      </c>
      <c r="AV39" s="154">
        <v>0.18409615645796551</v>
      </c>
    </row>
    <row r="40" spans="2:48" customFormat="1" ht="15" hidden="1" customHeight="1" outlineLevel="1">
      <c r="B40" s="150" t="s">
        <v>83</v>
      </c>
      <c r="C40" s="151">
        <v>15192</v>
      </c>
      <c r="D40" s="152">
        <v>0.17321800911267271</v>
      </c>
      <c r="E40" s="151">
        <v>52</v>
      </c>
      <c r="F40" s="152">
        <v>-0.34177215189873422</v>
      </c>
      <c r="G40" s="151">
        <v>50</v>
      </c>
      <c r="H40" s="152">
        <v>0.21951219512195119</v>
      </c>
      <c r="I40" s="151">
        <v>381</v>
      </c>
      <c r="J40" s="152">
        <v>0.5</v>
      </c>
      <c r="K40" s="151">
        <v>243</v>
      </c>
      <c r="L40" s="152">
        <v>-0.15331010452961669</v>
      </c>
      <c r="M40" s="151">
        <v>256</v>
      </c>
      <c r="N40" s="152">
        <v>-0.42212189616252827</v>
      </c>
      <c r="O40" s="151">
        <v>24</v>
      </c>
      <c r="P40" s="152">
        <v>-0.625</v>
      </c>
      <c r="Q40" s="151">
        <v>223</v>
      </c>
      <c r="R40" s="152">
        <v>-0.18613138686131392</v>
      </c>
      <c r="S40" s="151">
        <v>112</v>
      </c>
      <c r="T40" s="152">
        <v>9.009009009008917E-3</v>
      </c>
      <c r="U40" s="151">
        <v>34</v>
      </c>
      <c r="V40" s="152">
        <v>3.0303030303030276E-2</v>
      </c>
      <c r="W40" s="151">
        <v>10</v>
      </c>
      <c r="X40" s="152">
        <v>-0.6875</v>
      </c>
      <c r="Y40" s="151">
        <v>28</v>
      </c>
      <c r="Z40" s="152">
        <v>1</v>
      </c>
      <c r="AA40" s="151">
        <v>40</v>
      </c>
      <c r="AB40" s="152">
        <v>0.25</v>
      </c>
      <c r="AC40" s="151">
        <v>57</v>
      </c>
      <c r="AD40" s="152">
        <v>1.2799999999999998</v>
      </c>
      <c r="AE40" s="151">
        <v>33</v>
      </c>
      <c r="AF40" s="152">
        <v>0.1785714285714286</v>
      </c>
      <c r="AG40" s="151">
        <v>47</v>
      </c>
      <c r="AH40" s="152">
        <v>0.34285714285714275</v>
      </c>
      <c r="AI40" s="151">
        <v>59</v>
      </c>
      <c r="AJ40" s="152">
        <v>-0.42156862745098034</v>
      </c>
      <c r="AK40" s="151">
        <v>148</v>
      </c>
      <c r="AL40" s="152">
        <v>-0.12426035502958577</v>
      </c>
      <c r="AM40" s="151">
        <v>75</v>
      </c>
      <c r="AN40" s="152">
        <v>-0.27184466019417475</v>
      </c>
      <c r="AO40" s="151">
        <v>437</v>
      </c>
      <c r="AP40" s="152">
        <v>0.21727019498607247</v>
      </c>
      <c r="AQ40" s="151">
        <v>204</v>
      </c>
      <c r="AR40" s="152">
        <v>0.20710059171597628</v>
      </c>
      <c r="AS40" s="151">
        <v>2401</v>
      </c>
      <c r="AT40" s="152">
        <v>-5.5839559575304731E-2</v>
      </c>
      <c r="AU40" s="153">
        <v>17593</v>
      </c>
      <c r="AV40" s="154">
        <v>0.13561838368190027</v>
      </c>
    </row>
    <row r="41" spans="2:48" customFormat="1" ht="15" hidden="1" customHeight="1" outlineLevel="1">
      <c r="B41" s="150" t="s">
        <v>84</v>
      </c>
      <c r="C41" s="151">
        <v>13318</v>
      </c>
      <c r="D41" s="152">
        <v>-0.17734264006424116</v>
      </c>
      <c r="E41" s="151">
        <v>67</v>
      </c>
      <c r="F41" s="152">
        <v>-0.22988505747126442</v>
      </c>
      <c r="G41" s="151">
        <v>87</v>
      </c>
      <c r="H41" s="152">
        <v>2.9545454545454546</v>
      </c>
      <c r="I41" s="151">
        <v>571</v>
      </c>
      <c r="J41" s="152">
        <v>0.34352941176470586</v>
      </c>
      <c r="K41" s="151">
        <v>260</v>
      </c>
      <c r="L41" s="152">
        <v>0.15555555555555545</v>
      </c>
      <c r="M41" s="151">
        <v>349</v>
      </c>
      <c r="N41" s="152">
        <v>4.179104477611939E-2</v>
      </c>
      <c r="O41" s="151">
        <v>54</v>
      </c>
      <c r="P41" s="152">
        <v>-0.30769230769230771</v>
      </c>
      <c r="Q41" s="151">
        <v>286</v>
      </c>
      <c r="R41" s="152">
        <v>8.3333333333333259E-2</v>
      </c>
      <c r="S41" s="151">
        <v>289</v>
      </c>
      <c r="T41" s="152">
        <v>0.40975609756097553</v>
      </c>
      <c r="U41" s="151">
        <v>102</v>
      </c>
      <c r="V41" s="152">
        <v>0.52238805970149249</v>
      </c>
      <c r="W41" s="151">
        <v>80</v>
      </c>
      <c r="X41" s="152">
        <v>0.33333333333333326</v>
      </c>
      <c r="Y41" s="151">
        <v>56</v>
      </c>
      <c r="Z41" s="152">
        <v>0.4358974358974359</v>
      </c>
      <c r="AA41" s="151">
        <v>51</v>
      </c>
      <c r="AB41" s="152">
        <v>0.30769230769230771</v>
      </c>
      <c r="AC41" s="151">
        <v>53</v>
      </c>
      <c r="AD41" s="152">
        <v>1.9230769230769162E-2</v>
      </c>
      <c r="AE41" s="151">
        <v>42</v>
      </c>
      <c r="AF41" s="152">
        <v>5.0000000000000044E-2</v>
      </c>
      <c r="AG41" s="151">
        <v>28</v>
      </c>
      <c r="AH41" s="152">
        <v>-0.4285714285714286</v>
      </c>
      <c r="AI41" s="151">
        <v>115</v>
      </c>
      <c r="AJ41" s="152">
        <v>0.12745098039215685</v>
      </c>
      <c r="AK41" s="151">
        <v>207</v>
      </c>
      <c r="AL41" s="152">
        <v>-7.999999999999996E-2</v>
      </c>
      <c r="AM41" s="151">
        <v>77</v>
      </c>
      <c r="AN41" s="152">
        <v>-0.2142857142857143</v>
      </c>
      <c r="AO41" s="151">
        <v>506</v>
      </c>
      <c r="AP41" s="152">
        <v>0.35656836461126007</v>
      </c>
      <c r="AQ41" s="151">
        <v>242</v>
      </c>
      <c r="AR41" s="152">
        <v>2.1097046413502074E-2</v>
      </c>
      <c r="AS41" s="151">
        <v>3233</v>
      </c>
      <c r="AT41" s="152">
        <v>0.14767483138090176</v>
      </c>
      <c r="AU41" s="153">
        <v>16551</v>
      </c>
      <c r="AV41" s="154">
        <v>-0.12916973587288227</v>
      </c>
    </row>
    <row r="42" spans="2:48" customFormat="1" ht="15" hidden="1" customHeight="1" outlineLevel="1">
      <c r="B42" s="150" t="s">
        <v>85</v>
      </c>
      <c r="C42" s="151">
        <v>16399</v>
      </c>
      <c r="D42" s="152">
        <v>0.25557001760967757</v>
      </c>
      <c r="E42" s="151">
        <v>60</v>
      </c>
      <c r="F42" s="152">
        <v>0.36363636363636354</v>
      </c>
      <c r="G42" s="151">
        <v>46</v>
      </c>
      <c r="H42" s="152">
        <v>0.27777777777777768</v>
      </c>
      <c r="I42" s="151">
        <v>453</v>
      </c>
      <c r="J42" s="152">
        <v>0.30924855491329484</v>
      </c>
      <c r="K42" s="151">
        <v>280</v>
      </c>
      <c r="L42" s="152">
        <v>0.62790697674418605</v>
      </c>
      <c r="M42" s="151">
        <v>402</v>
      </c>
      <c r="N42" s="152">
        <v>0.25233644859813076</v>
      </c>
      <c r="O42" s="151">
        <v>39</v>
      </c>
      <c r="P42" s="152">
        <v>-0.40909090909090906</v>
      </c>
      <c r="Q42" s="151">
        <v>295</v>
      </c>
      <c r="R42" s="152">
        <v>0.46039603960396036</v>
      </c>
      <c r="S42" s="151">
        <v>328</v>
      </c>
      <c r="T42" s="152">
        <v>1.4848484848484849</v>
      </c>
      <c r="U42" s="151">
        <v>117</v>
      </c>
      <c r="V42" s="152">
        <v>2.65625</v>
      </c>
      <c r="W42" s="151">
        <v>61</v>
      </c>
      <c r="X42" s="152">
        <v>1.652173913043478</v>
      </c>
      <c r="Y42" s="151">
        <v>98</v>
      </c>
      <c r="Z42" s="152">
        <v>1.0851063829787235</v>
      </c>
      <c r="AA42" s="151">
        <v>52</v>
      </c>
      <c r="AB42" s="152">
        <v>0.73333333333333339</v>
      </c>
      <c r="AC42" s="151">
        <v>57</v>
      </c>
      <c r="AD42" s="152">
        <v>0.2127659574468086</v>
      </c>
      <c r="AE42" s="151">
        <v>58</v>
      </c>
      <c r="AF42" s="152">
        <v>0.26086956521739135</v>
      </c>
      <c r="AG42" s="151">
        <v>36</v>
      </c>
      <c r="AH42" s="152">
        <v>0.71428571428571419</v>
      </c>
      <c r="AI42" s="151">
        <v>40</v>
      </c>
      <c r="AJ42" s="152">
        <v>-0.19999999999999996</v>
      </c>
      <c r="AK42" s="151">
        <v>160</v>
      </c>
      <c r="AL42" s="152">
        <v>0.18518518518518512</v>
      </c>
      <c r="AM42" s="151">
        <v>64</v>
      </c>
      <c r="AN42" s="152">
        <v>-1.538461538461533E-2</v>
      </c>
      <c r="AO42" s="151">
        <v>415</v>
      </c>
      <c r="AP42" s="152">
        <v>0.25757575757575757</v>
      </c>
      <c r="AQ42" s="151">
        <v>223</v>
      </c>
      <c r="AR42" s="152">
        <v>0.5067567567567568</v>
      </c>
      <c r="AS42" s="151">
        <v>2956</v>
      </c>
      <c r="AT42" s="152">
        <v>0.36788523831559461</v>
      </c>
      <c r="AU42" s="153">
        <v>19355</v>
      </c>
      <c r="AV42" s="154">
        <v>0.27151491262646177</v>
      </c>
    </row>
    <row r="43" spans="2:48" customFormat="1" ht="15" hidden="1" customHeight="1" outlineLevel="1">
      <c r="B43" s="150" t="s">
        <v>86</v>
      </c>
      <c r="C43" s="151">
        <v>14198</v>
      </c>
      <c r="D43" s="152">
        <v>0.19080768263021053</v>
      </c>
      <c r="E43" s="151">
        <v>49</v>
      </c>
      <c r="F43" s="152">
        <v>-0.22222222222222221</v>
      </c>
      <c r="G43" s="151">
        <v>48</v>
      </c>
      <c r="H43" s="152">
        <v>-0.29411764705882348</v>
      </c>
      <c r="I43" s="151">
        <v>483</v>
      </c>
      <c r="J43" s="152">
        <v>0.29490616621983912</v>
      </c>
      <c r="K43" s="151">
        <v>166</v>
      </c>
      <c r="L43" s="152">
        <v>-0.27826086956521734</v>
      </c>
      <c r="M43" s="151">
        <v>348</v>
      </c>
      <c r="N43" s="152">
        <v>3.8805970149253799E-2</v>
      </c>
      <c r="O43" s="151">
        <v>30</v>
      </c>
      <c r="P43" s="152">
        <v>-0.75409836065573765</v>
      </c>
      <c r="Q43" s="151">
        <v>304</v>
      </c>
      <c r="R43" s="152">
        <v>0.2773109243697478</v>
      </c>
      <c r="S43" s="151">
        <v>187</v>
      </c>
      <c r="T43" s="152">
        <v>0.40601503759398505</v>
      </c>
      <c r="U43" s="151">
        <v>73</v>
      </c>
      <c r="V43" s="152">
        <v>1.2121212121212119</v>
      </c>
      <c r="W43" s="151">
        <v>48</v>
      </c>
      <c r="X43" s="152">
        <v>0.5</v>
      </c>
      <c r="Y43" s="151">
        <v>33</v>
      </c>
      <c r="Z43" s="152">
        <v>-0.17500000000000004</v>
      </c>
      <c r="AA43" s="151">
        <v>33</v>
      </c>
      <c r="AB43" s="152">
        <v>0.1785714285714286</v>
      </c>
      <c r="AC43" s="151">
        <v>60</v>
      </c>
      <c r="AD43" s="152">
        <v>0.15384615384615374</v>
      </c>
      <c r="AE43" s="151">
        <v>28</v>
      </c>
      <c r="AF43" s="152">
        <v>-0.34883720930232553</v>
      </c>
      <c r="AG43" s="151">
        <v>49</v>
      </c>
      <c r="AH43" s="152">
        <v>1.0416666666666665</v>
      </c>
      <c r="AI43" s="151">
        <v>69</v>
      </c>
      <c r="AJ43" s="152">
        <v>-0.34905660377358494</v>
      </c>
      <c r="AK43" s="151">
        <v>184</v>
      </c>
      <c r="AL43" s="152">
        <v>-0.11961722488038273</v>
      </c>
      <c r="AM43" s="151">
        <v>101</v>
      </c>
      <c r="AN43" s="152">
        <v>0.98039215686274517</v>
      </c>
      <c r="AO43" s="151">
        <v>449</v>
      </c>
      <c r="AP43" s="152">
        <v>0.36890243902439024</v>
      </c>
      <c r="AQ43" s="151">
        <v>229</v>
      </c>
      <c r="AR43" s="152">
        <v>9.5693779904306275E-2</v>
      </c>
      <c r="AS43" s="151">
        <v>2784</v>
      </c>
      <c r="AT43" s="152">
        <v>7.7399380804953566E-2</v>
      </c>
      <c r="AU43" s="153">
        <v>16982</v>
      </c>
      <c r="AV43" s="154">
        <v>0.17060729303095057</v>
      </c>
    </row>
    <row r="44" spans="2:48" customFormat="1" collapsed="1">
      <c r="B44" s="162">
        <v>2008</v>
      </c>
      <c r="C44" s="163">
        <v>167059</v>
      </c>
      <c r="D44" s="164">
        <v>6.979380122950829E-2</v>
      </c>
      <c r="E44" s="163">
        <v>611</v>
      </c>
      <c r="F44" s="164">
        <v>5.5267702936096619E-2</v>
      </c>
      <c r="G44" s="163">
        <v>537</v>
      </c>
      <c r="H44" s="164">
        <v>0.22602739726027399</v>
      </c>
      <c r="I44" s="163">
        <v>4269</v>
      </c>
      <c r="J44" s="164">
        <v>0.17248008788794289</v>
      </c>
      <c r="K44" s="163">
        <v>2931</v>
      </c>
      <c r="L44" s="164">
        <v>0.32205683355886339</v>
      </c>
      <c r="M44" s="163">
        <v>3463</v>
      </c>
      <c r="N44" s="164">
        <v>9.3463845910956689E-2</v>
      </c>
      <c r="O44" s="163">
        <v>410</v>
      </c>
      <c r="P44" s="164">
        <v>-0.40751445086705207</v>
      </c>
      <c r="Q44" s="163">
        <v>3126</v>
      </c>
      <c r="R44" s="164">
        <v>0.17386406308674429</v>
      </c>
      <c r="S44" s="163">
        <v>2020</v>
      </c>
      <c r="T44" s="164">
        <v>0.23926380368098155</v>
      </c>
      <c r="U44" s="163">
        <v>599</v>
      </c>
      <c r="V44" s="164">
        <v>0.28540772532188852</v>
      </c>
      <c r="W44" s="163">
        <v>494</v>
      </c>
      <c r="X44" s="164">
        <v>0.21078431372549011</v>
      </c>
      <c r="Y44" s="163">
        <v>407</v>
      </c>
      <c r="Z44" s="164">
        <v>9.1152815013404886E-2</v>
      </c>
      <c r="AA44" s="163">
        <v>520</v>
      </c>
      <c r="AB44" s="164">
        <v>0.3577023498694516</v>
      </c>
      <c r="AC44" s="163">
        <v>621</v>
      </c>
      <c r="AD44" s="164">
        <v>0.21052631578947367</v>
      </c>
      <c r="AE44" s="163">
        <v>319</v>
      </c>
      <c r="AF44" s="164">
        <v>-2.7439024390243927E-2</v>
      </c>
      <c r="AG44" s="163">
        <v>943</v>
      </c>
      <c r="AH44" s="164">
        <v>2.5584905660377357</v>
      </c>
      <c r="AI44" s="163">
        <v>954</v>
      </c>
      <c r="AJ44" s="164">
        <v>-6.1946902654867242E-2</v>
      </c>
      <c r="AK44" s="163">
        <v>2298</v>
      </c>
      <c r="AL44" s="164">
        <v>0.22039298990971856</v>
      </c>
      <c r="AM44" s="163">
        <v>953</v>
      </c>
      <c r="AN44" s="164">
        <v>3.699673558215455E-2</v>
      </c>
      <c r="AO44" s="163">
        <v>5769</v>
      </c>
      <c r="AP44" s="164">
        <v>0.23374679213002558</v>
      </c>
      <c r="AQ44" s="163">
        <v>3535</v>
      </c>
      <c r="AR44" s="164">
        <v>0.22871046228710457</v>
      </c>
      <c r="AS44" s="163">
        <v>32759</v>
      </c>
      <c r="AT44" s="164">
        <v>0.1910198145791675</v>
      </c>
      <c r="AU44" s="165">
        <v>199818</v>
      </c>
      <c r="AV44" s="166">
        <v>8.7948166498788449E-2</v>
      </c>
    </row>
    <row r="45" spans="2:48" customFormat="1" ht="15" hidden="1" customHeight="1" outlineLevel="1">
      <c r="B45" s="150" t="s">
        <v>75</v>
      </c>
      <c r="C45" s="151">
        <v>13670</v>
      </c>
      <c r="D45" s="152">
        <v>-2.1264408963986514E-2</v>
      </c>
      <c r="E45" s="151">
        <v>107</v>
      </c>
      <c r="F45" s="152">
        <v>0.28915662650602414</v>
      </c>
      <c r="G45" s="151">
        <v>69</v>
      </c>
      <c r="H45" s="152">
        <v>0.53333333333333344</v>
      </c>
      <c r="I45" s="151">
        <v>522</v>
      </c>
      <c r="J45" s="152">
        <v>0.10359408033826645</v>
      </c>
      <c r="K45" s="151">
        <v>170</v>
      </c>
      <c r="L45" s="152">
        <v>-0.17475728155339809</v>
      </c>
      <c r="M45" s="151">
        <v>462</v>
      </c>
      <c r="N45" s="152">
        <v>0.193798449612403</v>
      </c>
      <c r="O45" s="151">
        <v>71</v>
      </c>
      <c r="P45" s="152">
        <v>-0.22826086956521741</v>
      </c>
      <c r="Q45" s="151">
        <v>331</v>
      </c>
      <c r="R45" s="152">
        <v>0.38493723849372374</v>
      </c>
      <c r="S45" s="151">
        <v>195</v>
      </c>
      <c r="T45" s="152">
        <v>0.14035087719298245</v>
      </c>
      <c r="U45" s="151">
        <v>52</v>
      </c>
      <c r="V45" s="152">
        <v>0.30000000000000004</v>
      </c>
      <c r="W45" s="151">
        <v>43</v>
      </c>
      <c r="X45" s="152">
        <v>0.59259259259259256</v>
      </c>
      <c r="Y45" s="151">
        <v>47</v>
      </c>
      <c r="Z45" s="152">
        <v>9.3023255813953432E-2</v>
      </c>
      <c r="AA45" s="151">
        <v>53</v>
      </c>
      <c r="AB45" s="152">
        <v>-0.13114754098360659</v>
      </c>
      <c r="AC45" s="151">
        <v>52</v>
      </c>
      <c r="AD45" s="152">
        <v>-3.703703703703709E-2</v>
      </c>
      <c r="AE45" s="151">
        <v>23</v>
      </c>
      <c r="AF45" s="152">
        <v>-4.166666666666663E-2</v>
      </c>
      <c r="AG45" s="151">
        <v>38</v>
      </c>
      <c r="AH45" s="152">
        <v>-0.34482758620689657</v>
      </c>
      <c r="AI45" s="151">
        <v>72</v>
      </c>
      <c r="AJ45" s="152">
        <v>2.857142857142847E-2</v>
      </c>
      <c r="AK45" s="151">
        <v>172</v>
      </c>
      <c r="AL45" s="152">
        <v>-0.12244897959183676</v>
      </c>
      <c r="AM45" s="151">
        <v>68</v>
      </c>
      <c r="AN45" s="152">
        <v>-0.16049382716049387</v>
      </c>
      <c r="AO45" s="151">
        <v>465</v>
      </c>
      <c r="AP45" s="152">
        <v>6.4073226544622441E-2</v>
      </c>
      <c r="AQ45" s="151">
        <v>407</v>
      </c>
      <c r="AR45" s="152">
        <v>0.65447154471544722</v>
      </c>
      <c r="AS45" s="151">
        <v>3224</v>
      </c>
      <c r="AT45" s="152">
        <v>0.12648497554157934</v>
      </c>
      <c r="AU45" s="153">
        <v>16894</v>
      </c>
      <c r="AV45" s="154">
        <v>3.8623804147601692E-3</v>
      </c>
    </row>
    <row r="46" spans="2:48" customFormat="1" ht="15" hidden="1" customHeight="1" outlineLevel="1">
      <c r="B46" s="150" t="s">
        <v>76</v>
      </c>
      <c r="C46" s="151">
        <v>15807</v>
      </c>
      <c r="D46" s="152">
        <v>3.3069734004313345E-2</v>
      </c>
      <c r="E46" s="151">
        <v>34</v>
      </c>
      <c r="F46" s="152">
        <v>-0.51428571428571423</v>
      </c>
      <c r="G46" s="151">
        <v>38</v>
      </c>
      <c r="H46" s="152">
        <v>-0.13636363636363635</v>
      </c>
      <c r="I46" s="151">
        <v>505</v>
      </c>
      <c r="J46" s="152">
        <v>0.12222222222222223</v>
      </c>
      <c r="K46" s="151">
        <v>194</v>
      </c>
      <c r="L46" s="152">
        <v>-8.0568720379146974E-2</v>
      </c>
      <c r="M46" s="151">
        <v>388</v>
      </c>
      <c r="N46" s="152">
        <v>0.2847682119205297</v>
      </c>
      <c r="O46" s="151">
        <v>43</v>
      </c>
      <c r="P46" s="152">
        <v>3.7777777777777777</v>
      </c>
      <c r="Q46" s="151">
        <v>190</v>
      </c>
      <c r="R46" s="152">
        <v>-0.1517857142857143</v>
      </c>
      <c r="S46" s="151">
        <v>320</v>
      </c>
      <c r="T46" s="152">
        <v>0.3223140495867769</v>
      </c>
      <c r="U46" s="151">
        <v>127</v>
      </c>
      <c r="V46" s="152">
        <v>0.18691588785046731</v>
      </c>
      <c r="W46" s="151">
        <v>77</v>
      </c>
      <c r="X46" s="152">
        <v>0.18461538461538463</v>
      </c>
      <c r="Y46" s="151">
        <v>44</v>
      </c>
      <c r="Z46" s="152">
        <v>0.15789473684210531</v>
      </c>
      <c r="AA46" s="151">
        <v>72</v>
      </c>
      <c r="AB46" s="152">
        <v>1.25</v>
      </c>
      <c r="AC46" s="151">
        <v>90</v>
      </c>
      <c r="AD46" s="152">
        <v>1.5</v>
      </c>
      <c r="AE46" s="151">
        <v>34</v>
      </c>
      <c r="AF46" s="152">
        <v>-0.12820512820512819</v>
      </c>
      <c r="AG46" s="151">
        <v>16</v>
      </c>
      <c r="AH46" s="152">
        <v>-0.40740740740740744</v>
      </c>
      <c r="AI46" s="151">
        <v>105</v>
      </c>
      <c r="AJ46" s="152">
        <v>0.84210526315789469</v>
      </c>
      <c r="AK46" s="151">
        <v>173</v>
      </c>
      <c r="AL46" s="152">
        <v>6.1349693251533832E-2</v>
      </c>
      <c r="AM46" s="151">
        <v>93</v>
      </c>
      <c r="AN46" s="152">
        <v>-0.29007633587786263</v>
      </c>
      <c r="AO46" s="151">
        <v>553</v>
      </c>
      <c r="AP46" s="152">
        <v>5.7361376673040088E-2</v>
      </c>
      <c r="AQ46" s="151">
        <v>326</v>
      </c>
      <c r="AR46" s="152">
        <v>0.26356589147286824</v>
      </c>
      <c r="AS46" s="151">
        <v>3102</v>
      </c>
      <c r="AT46" s="152">
        <v>0.11342426417803297</v>
      </c>
      <c r="AU46" s="153">
        <v>18909</v>
      </c>
      <c r="AV46" s="154">
        <v>4.5447006137004475E-2</v>
      </c>
    </row>
    <row r="47" spans="2:48" customFormat="1" ht="15" hidden="1" customHeight="1" outlineLevel="1">
      <c r="B47" s="150" t="s">
        <v>77</v>
      </c>
      <c r="C47" s="151">
        <v>14736</v>
      </c>
      <c r="D47" s="152">
        <v>7.381767835021491E-2</v>
      </c>
      <c r="E47" s="151">
        <v>48</v>
      </c>
      <c r="F47" s="152">
        <v>0</v>
      </c>
      <c r="G47" s="151">
        <v>37</v>
      </c>
      <c r="H47" s="152">
        <v>0.27586206896551735</v>
      </c>
      <c r="I47" s="151">
        <v>341</v>
      </c>
      <c r="J47" s="152">
        <v>0.61611374407582931</v>
      </c>
      <c r="K47" s="151">
        <v>180</v>
      </c>
      <c r="L47" s="152">
        <v>-4.2553191489361653E-2</v>
      </c>
      <c r="M47" s="151">
        <v>250</v>
      </c>
      <c r="N47" s="152">
        <v>0.20192307692307687</v>
      </c>
      <c r="O47" s="151">
        <v>63</v>
      </c>
      <c r="P47" s="152">
        <v>2.5</v>
      </c>
      <c r="Q47" s="151">
        <v>201</v>
      </c>
      <c r="R47" s="152">
        <v>0.12290502793296088</v>
      </c>
      <c r="S47" s="151">
        <v>219</v>
      </c>
      <c r="T47" s="152">
        <v>1.5172413793103448</v>
      </c>
      <c r="U47" s="151">
        <v>55</v>
      </c>
      <c r="V47" s="152">
        <v>1.2000000000000002</v>
      </c>
      <c r="W47" s="151">
        <v>76</v>
      </c>
      <c r="X47" s="152">
        <v>2.6190476190476191</v>
      </c>
      <c r="Y47" s="151">
        <v>44</v>
      </c>
      <c r="Z47" s="152">
        <v>2.3846153846153846</v>
      </c>
      <c r="AA47" s="151">
        <v>44</v>
      </c>
      <c r="AB47" s="152">
        <v>0.5714285714285714</v>
      </c>
      <c r="AC47" s="151">
        <v>101</v>
      </c>
      <c r="AD47" s="152">
        <v>-6.481481481481477E-2</v>
      </c>
      <c r="AE47" s="151">
        <v>25</v>
      </c>
      <c r="AF47" s="152">
        <v>0</v>
      </c>
      <c r="AG47" s="151">
        <v>16</v>
      </c>
      <c r="AH47" s="152">
        <v>0.14285714285714279</v>
      </c>
      <c r="AI47" s="151">
        <v>91</v>
      </c>
      <c r="AJ47" s="152">
        <v>1.3333333333333335</v>
      </c>
      <c r="AK47" s="151">
        <v>117</v>
      </c>
      <c r="AL47" s="152">
        <v>-5.6451612903225756E-2</v>
      </c>
      <c r="AM47" s="151">
        <v>123</v>
      </c>
      <c r="AN47" s="152">
        <v>1.9285714285714284</v>
      </c>
      <c r="AO47" s="151">
        <v>446</v>
      </c>
      <c r="AP47" s="152">
        <v>-0.11683168316831682</v>
      </c>
      <c r="AQ47" s="151">
        <v>352</v>
      </c>
      <c r="AR47" s="152">
        <v>0.92349726775956276</v>
      </c>
      <c r="AS47" s="151">
        <v>2610</v>
      </c>
      <c r="AT47" s="152">
        <v>0.29980079681274896</v>
      </c>
      <c r="AU47" s="153">
        <v>17346</v>
      </c>
      <c r="AV47" s="154">
        <v>0.10266353060835298</v>
      </c>
    </row>
    <row r="48" spans="2:48" customFormat="1" ht="15" hidden="1" customHeight="1" outlineLevel="1">
      <c r="B48" s="150" t="s">
        <v>78</v>
      </c>
      <c r="C48" s="151">
        <v>12064</v>
      </c>
      <c r="D48" s="152">
        <v>-2.9991155423333637E-2</v>
      </c>
      <c r="E48" s="151">
        <v>43</v>
      </c>
      <c r="F48" s="152">
        <v>-0.34848484848484851</v>
      </c>
      <c r="G48" s="151">
        <v>43</v>
      </c>
      <c r="H48" s="152">
        <v>0.10256410256410264</v>
      </c>
      <c r="I48" s="151">
        <v>208</v>
      </c>
      <c r="J48" s="152">
        <v>-0.11111111111111116</v>
      </c>
      <c r="K48" s="151">
        <v>139</v>
      </c>
      <c r="L48" s="152">
        <v>0.12096774193548376</v>
      </c>
      <c r="M48" s="151">
        <v>186</v>
      </c>
      <c r="N48" s="152">
        <v>-1.5873015873015928E-2</v>
      </c>
      <c r="O48" s="151">
        <v>46</v>
      </c>
      <c r="P48" s="152">
        <v>2.8333333333333335</v>
      </c>
      <c r="Q48" s="151">
        <v>201</v>
      </c>
      <c r="R48" s="152">
        <v>-0.1026785714285714</v>
      </c>
      <c r="S48" s="151">
        <v>68</v>
      </c>
      <c r="T48" s="152">
        <v>-2.8571428571428581E-2</v>
      </c>
      <c r="U48" s="151">
        <v>18</v>
      </c>
      <c r="V48" s="152">
        <v>-0.25</v>
      </c>
      <c r="W48" s="151">
        <v>14</v>
      </c>
      <c r="X48" s="152">
        <v>0</v>
      </c>
      <c r="Y48" s="151">
        <v>7</v>
      </c>
      <c r="Z48" s="152">
        <v>-0.53333333333333333</v>
      </c>
      <c r="AA48" s="151">
        <v>29</v>
      </c>
      <c r="AB48" s="152">
        <v>0.70588235294117641</v>
      </c>
      <c r="AC48" s="151">
        <v>25</v>
      </c>
      <c r="AD48" s="152">
        <v>-0.44444444444444442</v>
      </c>
      <c r="AE48" s="151">
        <v>20</v>
      </c>
      <c r="AF48" s="152">
        <v>-0.31034482758620685</v>
      </c>
      <c r="AG48" s="151">
        <v>11</v>
      </c>
      <c r="AH48" s="152">
        <v>0.83333333333333326</v>
      </c>
      <c r="AI48" s="151">
        <v>95</v>
      </c>
      <c r="AJ48" s="152">
        <v>1.5</v>
      </c>
      <c r="AK48" s="151">
        <v>95</v>
      </c>
      <c r="AL48" s="152">
        <v>0.17283950617283961</v>
      </c>
      <c r="AM48" s="151">
        <v>84</v>
      </c>
      <c r="AN48" s="152">
        <v>0.5</v>
      </c>
      <c r="AO48" s="151">
        <v>368</v>
      </c>
      <c r="AP48" s="152">
        <v>-0.25203252032520329</v>
      </c>
      <c r="AQ48" s="151">
        <v>369</v>
      </c>
      <c r="AR48" s="152">
        <v>0.4137931034482758</v>
      </c>
      <c r="AS48" s="151">
        <v>2001</v>
      </c>
      <c r="AT48" s="152">
        <v>1.7802644964394654E-2</v>
      </c>
      <c r="AU48" s="153">
        <v>14065</v>
      </c>
      <c r="AV48" s="154">
        <v>-2.3467333194473361E-2</v>
      </c>
    </row>
    <row r="49" spans="2:48" customFormat="1" ht="15" hidden="1" customHeight="1" outlineLevel="1">
      <c r="B49" s="150" t="s">
        <v>79</v>
      </c>
      <c r="C49" s="151">
        <v>8182</v>
      </c>
      <c r="D49" s="152">
        <v>-0.11860389960142192</v>
      </c>
      <c r="E49" s="151">
        <v>22</v>
      </c>
      <c r="F49" s="152">
        <v>-0.6271186440677966</v>
      </c>
      <c r="G49" s="151">
        <v>7</v>
      </c>
      <c r="H49" s="152">
        <v>-0.76666666666666661</v>
      </c>
      <c r="I49" s="151">
        <v>151</v>
      </c>
      <c r="J49" s="152">
        <v>-0.55588235294117649</v>
      </c>
      <c r="K49" s="151">
        <v>237</v>
      </c>
      <c r="L49" s="152">
        <v>9.7222222222222321E-2</v>
      </c>
      <c r="M49" s="151">
        <v>98</v>
      </c>
      <c r="N49" s="152">
        <v>-0.42011834319526631</v>
      </c>
      <c r="O49" s="151">
        <v>43</v>
      </c>
      <c r="P49" s="152">
        <v>0.86956521739130443</v>
      </c>
      <c r="Q49" s="151">
        <v>269</v>
      </c>
      <c r="R49" s="152">
        <v>-0.36255924170616116</v>
      </c>
      <c r="S49" s="151">
        <v>100</v>
      </c>
      <c r="T49" s="152">
        <v>1.0408163265306123</v>
      </c>
      <c r="U49" s="151">
        <v>5</v>
      </c>
      <c r="V49" s="152">
        <v>-0.2857142857142857</v>
      </c>
      <c r="W49" s="151">
        <v>8</v>
      </c>
      <c r="X49" s="152">
        <v>-0.6</v>
      </c>
      <c r="Y49" s="151">
        <v>75</v>
      </c>
      <c r="Z49" s="152">
        <v>7.3333333333333339</v>
      </c>
      <c r="AA49" s="151">
        <v>12</v>
      </c>
      <c r="AB49" s="152">
        <v>-7.6923076923076872E-2</v>
      </c>
      <c r="AC49" s="151">
        <v>16</v>
      </c>
      <c r="AD49" s="152">
        <v>-0.27272727272727271</v>
      </c>
      <c r="AE49" s="151">
        <v>20</v>
      </c>
      <c r="AF49" s="152">
        <v>0.66666666666666674</v>
      </c>
      <c r="AG49" s="151">
        <v>18</v>
      </c>
      <c r="AH49" s="152">
        <v>1</v>
      </c>
      <c r="AI49" s="151">
        <v>62</v>
      </c>
      <c r="AJ49" s="152">
        <v>0.21568627450980382</v>
      </c>
      <c r="AK49" s="151">
        <v>145</v>
      </c>
      <c r="AL49" s="152">
        <v>1.377049180327869</v>
      </c>
      <c r="AM49" s="151">
        <v>74</v>
      </c>
      <c r="AN49" s="152">
        <v>0.76190476190476186</v>
      </c>
      <c r="AO49" s="151">
        <v>324</v>
      </c>
      <c r="AP49" s="152">
        <v>-2.7027027027026973E-2</v>
      </c>
      <c r="AQ49" s="151">
        <v>199</v>
      </c>
      <c r="AR49" s="152">
        <v>0.80909090909090908</v>
      </c>
      <c r="AS49" s="151">
        <v>1785</v>
      </c>
      <c r="AT49" s="152">
        <v>-8.3675564681724879E-2</v>
      </c>
      <c r="AU49" s="153">
        <v>9967</v>
      </c>
      <c r="AV49" s="154">
        <v>-0.1125456326239872</v>
      </c>
    </row>
    <row r="50" spans="2:48" customFormat="1" ht="15" hidden="1" customHeight="1" outlineLevel="1">
      <c r="B50" s="150" t="s">
        <v>80</v>
      </c>
      <c r="C50" s="151">
        <v>12724</v>
      </c>
      <c r="D50" s="152">
        <v>-1.4025571483920918E-2</v>
      </c>
      <c r="E50" s="151">
        <v>30</v>
      </c>
      <c r="F50" s="152">
        <v>-0.5714285714285714</v>
      </c>
      <c r="G50" s="151">
        <v>34</v>
      </c>
      <c r="H50" s="152">
        <v>-0.37037037037037035</v>
      </c>
      <c r="I50" s="151">
        <v>174</v>
      </c>
      <c r="J50" s="152">
        <v>0.12987012987012991</v>
      </c>
      <c r="K50" s="151">
        <v>135</v>
      </c>
      <c r="L50" s="152">
        <v>-0.12903225806451613</v>
      </c>
      <c r="M50" s="151">
        <v>149</v>
      </c>
      <c r="N50" s="152">
        <v>-0.31336405529953915</v>
      </c>
      <c r="O50" s="151">
        <v>37</v>
      </c>
      <c r="P50" s="152">
        <v>0.15625</v>
      </c>
      <c r="Q50" s="151">
        <v>185</v>
      </c>
      <c r="R50" s="152">
        <v>-0.19213973799126638</v>
      </c>
      <c r="S50" s="151">
        <v>48</v>
      </c>
      <c r="T50" s="152">
        <v>-0.44827586206896552</v>
      </c>
      <c r="U50" s="151">
        <v>10</v>
      </c>
      <c r="V50" s="152">
        <v>-0.70588235294117641</v>
      </c>
      <c r="W50" s="151">
        <v>21</v>
      </c>
      <c r="X50" s="152">
        <v>-4.5454545454545414E-2</v>
      </c>
      <c r="Y50" s="151">
        <v>5</v>
      </c>
      <c r="Z50" s="152">
        <v>-0.75</v>
      </c>
      <c r="AA50" s="151">
        <v>12</v>
      </c>
      <c r="AB50" s="152">
        <v>9.0909090909090828E-2</v>
      </c>
      <c r="AC50" s="151">
        <v>12</v>
      </c>
      <c r="AD50" s="152">
        <v>-0.6</v>
      </c>
      <c r="AE50" s="151">
        <v>23</v>
      </c>
      <c r="AF50" s="152">
        <v>0.4375</v>
      </c>
      <c r="AG50" s="151">
        <v>8</v>
      </c>
      <c r="AH50" s="152">
        <v>-0.65217391304347827</v>
      </c>
      <c r="AI50" s="151">
        <v>79</v>
      </c>
      <c r="AJ50" s="152">
        <v>0.58000000000000007</v>
      </c>
      <c r="AK50" s="151">
        <v>147</v>
      </c>
      <c r="AL50" s="152">
        <v>0.41346153846153855</v>
      </c>
      <c r="AM50" s="151">
        <v>60</v>
      </c>
      <c r="AN50" s="152">
        <v>-0.10447761194029848</v>
      </c>
      <c r="AO50" s="151">
        <v>368</v>
      </c>
      <c r="AP50" s="152">
        <v>-0.15011547344110854</v>
      </c>
      <c r="AQ50" s="151">
        <v>147</v>
      </c>
      <c r="AR50" s="152">
        <v>0.11363636363636354</v>
      </c>
      <c r="AS50" s="151">
        <v>1636</v>
      </c>
      <c r="AT50" s="152">
        <v>-0.11710739341608201</v>
      </c>
      <c r="AU50" s="153">
        <v>14360</v>
      </c>
      <c r="AV50" s="154">
        <v>-2.6968423905678329E-2</v>
      </c>
    </row>
    <row r="51" spans="2:48" customFormat="1" ht="15" hidden="1" customHeight="1" outlineLevel="1">
      <c r="B51" s="150" t="s">
        <v>81</v>
      </c>
      <c r="C51" s="151">
        <v>11928</v>
      </c>
      <c r="D51" s="152">
        <v>-0.14604810996563578</v>
      </c>
      <c r="E51" s="151">
        <v>5</v>
      </c>
      <c r="F51" s="152">
        <v>-0.89795918367346939</v>
      </c>
      <c r="G51" s="151">
        <v>15</v>
      </c>
      <c r="H51" s="152">
        <v>-0.61538461538461542</v>
      </c>
      <c r="I51" s="151">
        <v>151</v>
      </c>
      <c r="J51" s="152">
        <v>-9.5808383233532912E-2</v>
      </c>
      <c r="K51" s="151">
        <v>102</v>
      </c>
      <c r="L51" s="152">
        <v>-0.25</v>
      </c>
      <c r="M51" s="151">
        <v>87</v>
      </c>
      <c r="N51" s="152">
        <v>-0.5</v>
      </c>
      <c r="O51" s="151">
        <v>33</v>
      </c>
      <c r="P51" s="152">
        <v>0.10000000000000009</v>
      </c>
      <c r="Q51" s="151">
        <v>123</v>
      </c>
      <c r="R51" s="152">
        <v>-0.22151898734177211</v>
      </c>
      <c r="S51" s="151">
        <v>36</v>
      </c>
      <c r="T51" s="152">
        <v>-0.5955056179775281</v>
      </c>
      <c r="U51" s="151">
        <v>13</v>
      </c>
      <c r="V51" s="152">
        <v>-0.31578947368421051</v>
      </c>
      <c r="W51" s="151">
        <v>16</v>
      </c>
      <c r="X51" s="152">
        <v>-0.4285714285714286</v>
      </c>
      <c r="Y51" s="151">
        <v>5</v>
      </c>
      <c r="Z51" s="152">
        <v>-0.73684210526315796</v>
      </c>
      <c r="AA51" s="151">
        <v>2</v>
      </c>
      <c r="AB51" s="152">
        <v>-0.91304347826086962</v>
      </c>
      <c r="AC51" s="151">
        <v>12</v>
      </c>
      <c r="AD51" s="152">
        <v>-0.5</v>
      </c>
      <c r="AE51" s="151">
        <v>14</v>
      </c>
      <c r="AF51" s="152">
        <v>-0.125</v>
      </c>
      <c r="AG51" s="151">
        <v>2</v>
      </c>
      <c r="AH51" s="152">
        <v>-0.88235294117647056</v>
      </c>
      <c r="AI51" s="151">
        <v>65</v>
      </c>
      <c r="AJ51" s="152">
        <v>0.66666666666666674</v>
      </c>
      <c r="AK51" s="151">
        <v>120</v>
      </c>
      <c r="AL51" s="152">
        <v>0.11111111111111116</v>
      </c>
      <c r="AM51" s="151">
        <v>38</v>
      </c>
      <c r="AN51" s="152">
        <v>-0.53086419753086422</v>
      </c>
      <c r="AO51" s="151">
        <v>315</v>
      </c>
      <c r="AP51" s="152">
        <v>-0.31521739130434778</v>
      </c>
      <c r="AQ51" s="151">
        <v>125</v>
      </c>
      <c r="AR51" s="152">
        <v>-0.34895833333333337</v>
      </c>
      <c r="AS51" s="151">
        <v>1243</v>
      </c>
      <c r="AT51" s="152">
        <v>-0.30129286115795395</v>
      </c>
      <c r="AU51" s="153">
        <v>13171</v>
      </c>
      <c r="AV51" s="154">
        <v>-0.1635867149298279</v>
      </c>
    </row>
    <row r="52" spans="2:48" customFormat="1" ht="15" hidden="1" customHeight="1" outlineLevel="1">
      <c r="B52" s="150" t="s">
        <v>82</v>
      </c>
      <c r="C52" s="151">
        <v>12927</v>
      </c>
      <c r="D52" s="152">
        <v>-3.7762022194821609E-3</v>
      </c>
      <c r="E52" s="151">
        <v>17</v>
      </c>
      <c r="F52" s="152">
        <v>-0.82474226804123707</v>
      </c>
      <c r="G52" s="151">
        <v>28</v>
      </c>
      <c r="H52" s="152">
        <v>-0.34883720930232553</v>
      </c>
      <c r="I52" s="151">
        <v>191</v>
      </c>
      <c r="J52" s="152">
        <v>-6.8292682926829218E-2</v>
      </c>
      <c r="K52" s="151">
        <v>146</v>
      </c>
      <c r="L52" s="152">
        <v>-0.16091954022988508</v>
      </c>
      <c r="M52" s="151">
        <v>113</v>
      </c>
      <c r="N52" s="152">
        <v>-0.4955357142857143</v>
      </c>
      <c r="O52" s="151">
        <v>26</v>
      </c>
      <c r="P52" s="152">
        <v>0.18181818181818188</v>
      </c>
      <c r="Q52" s="151">
        <v>185</v>
      </c>
      <c r="R52" s="152">
        <v>0.50406504065040658</v>
      </c>
      <c r="S52" s="151">
        <v>63</v>
      </c>
      <c r="T52" s="152">
        <v>-4.5454545454545414E-2</v>
      </c>
      <c r="U52" s="151">
        <v>21</v>
      </c>
      <c r="V52" s="152">
        <v>-0.27586206896551724</v>
      </c>
      <c r="W52" s="151">
        <v>6</v>
      </c>
      <c r="X52" s="152">
        <v>0.5</v>
      </c>
      <c r="Y52" s="151">
        <v>6</v>
      </c>
      <c r="Z52" s="152">
        <v>-0.25</v>
      </c>
      <c r="AA52" s="151">
        <v>30</v>
      </c>
      <c r="AB52" s="152">
        <v>0.19999999999999996</v>
      </c>
      <c r="AC52" s="151">
        <v>29</v>
      </c>
      <c r="AD52" s="152">
        <v>0.93333333333333335</v>
      </c>
      <c r="AE52" s="151">
        <v>12</v>
      </c>
      <c r="AF52" s="152">
        <v>-0.29411764705882348</v>
      </c>
      <c r="AG52" s="151">
        <v>27</v>
      </c>
      <c r="AH52" s="152">
        <v>-0.3571428571428571</v>
      </c>
      <c r="AI52" s="151">
        <v>88</v>
      </c>
      <c r="AJ52" s="152">
        <v>0.76</v>
      </c>
      <c r="AK52" s="151">
        <v>176</v>
      </c>
      <c r="AL52" s="152">
        <v>0.18120805369127524</v>
      </c>
      <c r="AM52" s="151">
        <v>62</v>
      </c>
      <c r="AN52" s="152">
        <v>-0.24390243902439024</v>
      </c>
      <c r="AO52" s="151">
        <v>447</v>
      </c>
      <c r="AP52" s="152">
        <v>0.44660194174757284</v>
      </c>
      <c r="AQ52" s="151">
        <v>189</v>
      </c>
      <c r="AR52" s="152">
        <v>0.20382165605095537</v>
      </c>
      <c r="AS52" s="151">
        <v>1799</v>
      </c>
      <c r="AT52" s="152">
        <v>1.3521126760563273E-2</v>
      </c>
      <c r="AU52" s="153">
        <v>14726</v>
      </c>
      <c r="AV52" s="154">
        <v>-1.6948003525184552E-3</v>
      </c>
    </row>
    <row r="53" spans="2:48" customFormat="1" ht="15" hidden="1" customHeight="1" outlineLevel="1">
      <c r="B53" s="150" t="s">
        <v>83</v>
      </c>
      <c r="C53" s="151">
        <v>12949</v>
      </c>
      <c r="D53" s="152">
        <v>0.10363930793488452</v>
      </c>
      <c r="E53" s="151">
        <v>79</v>
      </c>
      <c r="F53" s="152">
        <v>0.83720930232558133</v>
      </c>
      <c r="G53" s="151">
        <v>41</v>
      </c>
      <c r="H53" s="152">
        <v>0.13888888888888884</v>
      </c>
      <c r="I53" s="151">
        <v>254</v>
      </c>
      <c r="J53" s="152">
        <v>-0.13310580204778155</v>
      </c>
      <c r="K53" s="151">
        <v>287</v>
      </c>
      <c r="L53" s="152">
        <v>0.52659574468085113</v>
      </c>
      <c r="M53" s="151">
        <v>443</v>
      </c>
      <c r="N53" s="152">
        <v>0.68441064638783278</v>
      </c>
      <c r="O53" s="151">
        <v>64</v>
      </c>
      <c r="P53" s="152">
        <v>1.2857142857142856</v>
      </c>
      <c r="Q53" s="151">
        <v>274</v>
      </c>
      <c r="R53" s="152">
        <v>0.814569536423841</v>
      </c>
      <c r="S53" s="151">
        <v>111</v>
      </c>
      <c r="T53" s="152">
        <v>-0.57471264367816088</v>
      </c>
      <c r="U53" s="151">
        <v>33</v>
      </c>
      <c r="V53" s="152">
        <v>-0.82722513089005234</v>
      </c>
      <c r="W53" s="151">
        <v>32</v>
      </c>
      <c r="X53" s="152">
        <v>1.9090909090909092</v>
      </c>
      <c r="Y53" s="151">
        <v>14</v>
      </c>
      <c r="Z53" s="152">
        <v>-6.6666666666666652E-2</v>
      </c>
      <c r="AA53" s="151">
        <v>32</v>
      </c>
      <c r="AB53" s="152">
        <v>-0.27272727272727271</v>
      </c>
      <c r="AC53" s="151">
        <v>25</v>
      </c>
      <c r="AD53" s="152">
        <v>-0.5</v>
      </c>
      <c r="AE53" s="151">
        <v>28</v>
      </c>
      <c r="AF53" s="152">
        <v>0.16666666666666674</v>
      </c>
      <c r="AG53" s="151">
        <v>35</v>
      </c>
      <c r="AH53" s="152">
        <v>-0.32692307692307687</v>
      </c>
      <c r="AI53" s="151">
        <v>102</v>
      </c>
      <c r="AJ53" s="152">
        <v>0.88888888888888884</v>
      </c>
      <c r="AK53" s="151">
        <v>169</v>
      </c>
      <c r="AL53" s="152">
        <v>0</v>
      </c>
      <c r="AM53" s="151">
        <v>103</v>
      </c>
      <c r="AN53" s="152">
        <v>0.609375</v>
      </c>
      <c r="AO53" s="151">
        <v>359</v>
      </c>
      <c r="AP53" s="152">
        <v>0.24652777777777768</v>
      </c>
      <c r="AQ53" s="151">
        <v>169</v>
      </c>
      <c r="AR53" s="152">
        <v>0.11184210526315796</v>
      </c>
      <c r="AS53" s="151">
        <v>2543</v>
      </c>
      <c r="AT53" s="152">
        <v>0.20179584120982996</v>
      </c>
      <c r="AU53" s="153">
        <v>15492</v>
      </c>
      <c r="AV53" s="154">
        <v>0.11863672467326158</v>
      </c>
    </row>
    <row r="54" spans="2:48" customFormat="1" ht="15" hidden="1" customHeight="1" outlineLevel="1">
      <c r="B54" s="150" t="s">
        <v>84</v>
      </c>
      <c r="C54" s="151">
        <v>16189</v>
      </c>
      <c r="D54" s="152">
        <v>8.5053619302948968E-2</v>
      </c>
      <c r="E54" s="151">
        <v>87</v>
      </c>
      <c r="F54" s="152">
        <v>8.7499999999999911E-2</v>
      </c>
      <c r="G54" s="151">
        <v>22</v>
      </c>
      <c r="H54" s="152">
        <v>-0.57692307692307687</v>
      </c>
      <c r="I54" s="151">
        <v>425</v>
      </c>
      <c r="J54" s="152">
        <v>-7.407407407407407E-2</v>
      </c>
      <c r="K54" s="151">
        <v>225</v>
      </c>
      <c r="L54" s="152">
        <v>0.30813953488372103</v>
      </c>
      <c r="M54" s="151">
        <v>335</v>
      </c>
      <c r="N54" s="152">
        <v>3.076923076923066E-2</v>
      </c>
      <c r="O54" s="151">
        <v>78</v>
      </c>
      <c r="P54" s="152">
        <v>1.4375</v>
      </c>
      <c r="Q54" s="151">
        <v>264</v>
      </c>
      <c r="R54" s="152">
        <v>0.22222222222222232</v>
      </c>
      <c r="S54" s="151">
        <v>205</v>
      </c>
      <c r="T54" s="152">
        <v>-0.46052631578947367</v>
      </c>
      <c r="U54" s="151">
        <v>67</v>
      </c>
      <c r="V54" s="152">
        <v>-0.71610169491525422</v>
      </c>
      <c r="W54" s="151">
        <v>60</v>
      </c>
      <c r="X54" s="152">
        <v>1.7272727272727271</v>
      </c>
      <c r="Y54" s="151">
        <v>39</v>
      </c>
      <c r="Z54" s="152">
        <v>-0.32758620689655171</v>
      </c>
      <c r="AA54" s="151">
        <v>39</v>
      </c>
      <c r="AB54" s="152">
        <v>-0.390625</v>
      </c>
      <c r="AC54" s="151">
        <v>52</v>
      </c>
      <c r="AD54" s="152">
        <v>-5.4545454545454564E-2</v>
      </c>
      <c r="AE54" s="151">
        <v>40</v>
      </c>
      <c r="AF54" s="152">
        <v>0.81818181818181812</v>
      </c>
      <c r="AG54" s="151">
        <v>49</v>
      </c>
      <c r="AH54" s="152">
        <v>0.53125</v>
      </c>
      <c r="AI54" s="151">
        <v>102</v>
      </c>
      <c r="AJ54" s="152">
        <v>1.04</v>
      </c>
      <c r="AK54" s="151">
        <v>225</v>
      </c>
      <c r="AL54" s="152">
        <v>1.0642201834862384</v>
      </c>
      <c r="AM54" s="151">
        <v>98</v>
      </c>
      <c r="AN54" s="152">
        <v>0.13953488372093026</v>
      </c>
      <c r="AO54" s="151">
        <v>373</v>
      </c>
      <c r="AP54" s="152">
        <v>0.38148148148148153</v>
      </c>
      <c r="AQ54" s="151">
        <v>237</v>
      </c>
      <c r="AR54" s="152">
        <v>0.4023668639053255</v>
      </c>
      <c r="AS54" s="151">
        <v>2817</v>
      </c>
      <c r="AT54" s="152">
        <v>0.12275807094459945</v>
      </c>
      <c r="AU54" s="153">
        <v>19006</v>
      </c>
      <c r="AV54" s="154">
        <v>9.0481381605370448E-2</v>
      </c>
    </row>
    <row r="55" spans="2:48" customFormat="1" ht="15" hidden="1" customHeight="1" outlineLevel="1">
      <c r="B55" s="150" t="s">
        <v>85</v>
      </c>
      <c r="C55" s="151">
        <v>13061</v>
      </c>
      <c r="D55" s="152">
        <v>-2.2965290245362091E-2</v>
      </c>
      <c r="E55" s="151">
        <v>44</v>
      </c>
      <c r="F55" s="152">
        <v>-0.29032258064516125</v>
      </c>
      <c r="G55" s="151">
        <v>36</v>
      </c>
      <c r="H55" s="152">
        <v>-0.47826086956521741</v>
      </c>
      <c r="I55" s="151">
        <v>346</v>
      </c>
      <c r="J55" s="152">
        <v>6.1349693251533832E-2</v>
      </c>
      <c r="K55" s="151">
        <v>172</v>
      </c>
      <c r="L55" s="152">
        <v>-0.24229074889867841</v>
      </c>
      <c r="M55" s="151">
        <v>321</v>
      </c>
      <c r="N55" s="152">
        <v>-1.834862385321101E-2</v>
      </c>
      <c r="O55" s="151">
        <v>66</v>
      </c>
      <c r="P55" s="152">
        <v>2.1428571428571428</v>
      </c>
      <c r="Q55" s="151">
        <v>202</v>
      </c>
      <c r="R55" s="152">
        <v>-0.11403508771929827</v>
      </c>
      <c r="S55" s="151">
        <v>132</v>
      </c>
      <c r="T55" s="152">
        <v>-0.65171503957783639</v>
      </c>
      <c r="U55" s="151">
        <v>32</v>
      </c>
      <c r="V55" s="152">
        <v>-0.8423645320197044</v>
      </c>
      <c r="W55" s="151">
        <v>23</v>
      </c>
      <c r="X55" s="152">
        <v>-0.56603773584905659</v>
      </c>
      <c r="Y55" s="151">
        <v>47</v>
      </c>
      <c r="Z55" s="152">
        <v>-0.3380281690140845</v>
      </c>
      <c r="AA55" s="151">
        <v>30</v>
      </c>
      <c r="AB55" s="152">
        <v>-0.42307692307692313</v>
      </c>
      <c r="AC55" s="151">
        <v>47</v>
      </c>
      <c r="AD55" s="152">
        <v>0.6785714285714286</v>
      </c>
      <c r="AE55" s="151">
        <v>46</v>
      </c>
      <c r="AF55" s="152">
        <v>0.70370370370370372</v>
      </c>
      <c r="AG55" s="151">
        <v>21</v>
      </c>
      <c r="AH55" s="152">
        <v>-0.36363636363636365</v>
      </c>
      <c r="AI55" s="151">
        <v>50</v>
      </c>
      <c r="AJ55" s="152">
        <v>-5.6603773584905648E-2</v>
      </c>
      <c r="AK55" s="151">
        <v>135</v>
      </c>
      <c r="AL55" s="152">
        <v>0.46739130434782616</v>
      </c>
      <c r="AM55" s="151">
        <v>65</v>
      </c>
      <c r="AN55" s="152">
        <v>4.8387096774193505E-2</v>
      </c>
      <c r="AO55" s="151">
        <v>330</v>
      </c>
      <c r="AP55" s="152">
        <v>0.31474103585657365</v>
      </c>
      <c r="AQ55" s="151">
        <v>148</v>
      </c>
      <c r="AR55" s="152">
        <v>6.4748201438848962E-2</v>
      </c>
      <c r="AS55" s="151">
        <v>2161</v>
      </c>
      <c r="AT55" s="152">
        <v>-7.0137693631669551E-2</v>
      </c>
      <c r="AU55" s="153">
        <v>15222</v>
      </c>
      <c r="AV55" s="154">
        <v>-2.9951567677797608E-2</v>
      </c>
    </row>
    <row r="56" spans="2:48" customFormat="1" ht="15" hidden="1" customHeight="1" outlineLevel="1">
      <c r="B56" s="150" t="s">
        <v>86</v>
      </c>
      <c r="C56" s="151">
        <v>11923</v>
      </c>
      <c r="D56" s="152">
        <v>-2.2304223042230453E-2</v>
      </c>
      <c r="E56" s="151">
        <v>63</v>
      </c>
      <c r="F56" s="152">
        <v>-0.11267605633802813</v>
      </c>
      <c r="G56" s="151">
        <v>68</v>
      </c>
      <c r="H56" s="152">
        <v>0.58139534883720922</v>
      </c>
      <c r="I56" s="151">
        <v>373</v>
      </c>
      <c r="J56" s="152">
        <v>-0.15227272727272723</v>
      </c>
      <c r="K56" s="151">
        <v>230</v>
      </c>
      <c r="L56" s="152">
        <v>0.796875</v>
      </c>
      <c r="M56" s="151">
        <v>335</v>
      </c>
      <c r="N56" s="152">
        <v>0.2007168458781361</v>
      </c>
      <c r="O56" s="151">
        <v>122</v>
      </c>
      <c r="P56" s="152">
        <v>3.0666666666666664</v>
      </c>
      <c r="Q56" s="151">
        <v>238</v>
      </c>
      <c r="R56" s="152">
        <v>0.37572254335260125</v>
      </c>
      <c r="S56" s="151">
        <v>133</v>
      </c>
      <c r="T56" s="152">
        <v>-0.43404255319148932</v>
      </c>
      <c r="U56" s="151">
        <v>33</v>
      </c>
      <c r="V56" s="152">
        <v>-0.72950819672131151</v>
      </c>
      <c r="W56" s="151">
        <v>32</v>
      </c>
      <c r="X56" s="152">
        <v>-0.41818181818181821</v>
      </c>
      <c r="Y56" s="151">
        <v>40</v>
      </c>
      <c r="Z56" s="152">
        <v>0.17647058823529416</v>
      </c>
      <c r="AA56" s="151">
        <v>28</v>
      </c>
      <c r="AB56" s="152">
        <v>0.16666666666666674</v>
      </c>
      <c r="AC56" s="151">
        <v>52</v>
      </c>
      <c r="AD56" s="152">
        <v>0.48571428571428577</v>
      </c>
      <c r="AE56" s="151">
        <v>43</v>
      </c>
      <c r="AF56" s="152">
        <v>2.9090909090909092</v>
      </c>
      <c r="AG56" s="151">
        <v>24</v>
      </c>
      <c r="AH56" s="152">
        <v>0.33333333333333326</v>
      </c>
      <c r="AI56" s="151">
        <v>106</v>
      </c>
      <c r="AJ56" s="152">
        <v>1.1632653061224492</v>
      </c>
      <c r="AK56" s="151">
        <v>209</v>
      </c>
      <c r="AL56" s="152">
        <v>0.81739130434782603</v>
      </c>
      <c r="AM56" s="151">
        <v>51</v>
      </c>
      <c r="AN56" s="152">
        <v>0.1333333333333333</v>
      </c>
      <c r="AO56" s="151">
        <v>328</v>
      </c>
      <c r="AP56" s="152">
        <v>0.22846441947565532</v>
      </c>
      <c r="AQ56" s="151">
        <v>209</v>
      </c>
      <c r="AR56" s="152">
        <v>0.58333333333333326</v>
      </c>
      <c r="AS56" s="151">
        <v>2584</v>
      </c>
      <c r="AT56" s="152">
        <v>0.24770642201834869</v>
      </c>
      <c r="AU56" s="153">
        <v>14507</v>
      </c>
      <c r="AV56" s="154">
        <v>1.6893312771624869E-2</v>
      </c>
    </row>
    <row r="57" spans="2:48" customFormat="1" collapsed="1">
      <c r="B57" s="162">
        <v>2007</v>
      </c>
      <c r="C57" s="163">
        <v>156160</v>
      </c>
      <c r="D57" s="164">
        <v>-3.929172832576433E-3</v>
      </c>
      <c r="E57" s="163">
        <v>579</v>
      </c>
      <c r="F57" s="164">
        <v>-0.27443609022556392</v>
      </c>
      <c r="G57" s="163">
        <v>438</v>
      </c>
      <c r="H57" s="164">
        <v>-0.16252390057361377</v>
      </c>
      <c r="I57" s="163">
        <v>3641</v>
      </c>
      <c r="J57" s="164">
        <v>-2.9584221748400807E-2</v>
      </c>
      <c r="K57" s="163">
        <v>2217</v>
      </c>
      <c r="L57" s="164">
        <v>4.3294117647058927E-2</v>
      </c>
      <c r="M57" s="163">
        <v>3167</v>
      </c>
      <c r="N57" s="164">
        <v>3.3616187989556234E-2</v>
      </c>
      <c r="O57" s="163">
        <v>692</v>
      </c>
      <c r="P57" s="164">
        <v>0.98280802292263614</v>
      </c>
      <c r="Q57" s="163">
        <v>2663</v>
      </c>
      <c r="R57" s="164">
        <v>3.7802026500389774E-2</v>
      </c>
      <c r="S57" s="163">
        <v>1630</v>
      </c>
      <c r="T57" s="164">
        <v>-0.22967863894139884</v>
      </c>
      <c r="U57" s="163">
        <v>466</v>
      </c>
      <c r="V57" s="164">
        <v>-0.5506268081002893</v>
      </c>
      <c r="W57" s="163">
        <v>408</v>
      </c>
      <c r="X57" s="164">
        <v>0.19298245614035081</v>
      </c>
      <c r="Y57" s="163">
        <v>373</v>
      </c>
      <c r="Z57" s="164">
        <v>8.7463556851312019E-2</v>
      </c>
      <c r="AA57" s="163">
        <v>383</v>
      </c>
      <c r="AB57" s="164">
        <v>-2.7918781725888353E-2</v>
      </c>
      <c r="AC57" s="163">
        <v>513</v>
      </c>
      <c r="AD57" s="164">
        <v>2.1912350597609542E-2</v>
      </c>
      <c r="AE57" s="163">
        <v>328</v>
      </c>
      <c r="AF57" s="164">
        <v>0.25190839694656497</v>
      </c>
      <c r="AG57" s="163">
        <v>265</v>
      </c>
      <c r="AH57" s="164">
        <v>-0.19939577039274925</v>
      </c>
      <c r="AI57" s="163">
        <v>1017</v>
      </c>
      <c r="AJ57" s="164">
        <v>0.69500000000000006</v>
      </c>
      <c r="AK57" s="163">
        <v>1883</v>
      </c>
      <c r="AL57" s="164">
        <v>0.28008157715839554</v>
      </c>
      <c r="AM57" s="163">
        <v>919</v>
      </c>
      <c r="AN57" s="164">
        <v>9.5351609058402786E-2</v>
      </c>
      <c r="AO57" s="163">
        <v>4676</v>
      </c>
      <c r="AP57" s="164">
        <v>2.3642732049036885E-2</v>
      </c>
      <c r="AQ57" s="163">
        <v>2877</v>
      </c>
      <c r="AR57" s="164">
        <v>0.35007038948850311</v>
      </c>
      <c r="AS57" s="163">
        <v>27505</v>
      </c>
      <c r="AT57" s="164">
        <v>5.800669307997075E-2</v>
      </c>
      <c r="AU57" s="165">
        <v>183665</v>
      </c>
      <c r="AV57" s="166">
        <v>4.8803707330951074E-3</v>
      </c>
    </row>
    <row r="58" spans="2:48" customFormat="1" ht="15" hidden="1" customHeight="1" outlineLevel="1">
      <c r="B58" s="150" t="s">
        <v>75</v>
      </c>
      <c r="C58" s="151">
        <v>13967</v>
      </c>
      <c r="D58" s="152" t="s">
        <v>67</v>
      </c>
      <c r="E58" s="151">
        <v>83</v>
      </c>
      <c r="F58" s="152" t="s">
        <v>67</v>
      </c>
      <c r="G58" s="151">
        <v>45</v>
      </c>
      <c r="H58" s="152" t="s">
        <v>67</v>
      </c>
      <c r="I58" s="151">
        <v>473</v>
      </c>
      <c r="J58" s="152" t="s">
        <v>67</v>
      </c>
      <c r="K58" s="151">
        <v>206</v>
      </c>
      <c r="L58" s="152" t="s">
        <v>67</v>
      </c>
      <c r="M58" s="151">
        <v>387</v>
      </c>
      <c r="N58" s="152" t="s">
        <v>67</v>
      </c>
      <c r="O58" s="151">
        <v>92</v>
      </c>
      <c r="P58" s="152" t="s">
        <v>67</v>
      </c>
      <c r="Q58" s="151">
        <v>239</v>
      </c>
      <c r="R58" s="152" t="s">
        <v>67</v>
      </c>
      <c r="S58" s="151">
        <v>171</v>
      </c>
      <c r="T58" s="152" t="s">
        <v>67</v>
      </c>
      <c r="U58" s="151">
        <v>40</v>
      </c>
      <c r="V58" s="152" t="s">
        <v>67</v>
      </c>
      <c r="W58" s="151">
        <v>27</v>
      </c>
      <c r="X58" s="152" t="s">
        <v>67</v>
      </c>
      <c r="Y58" s="151">
        <v>43</v>
      </c>
      <c r="Z58" s="152" t="s">
        <v>67</v>
      </c>
      <c r="AA58" s="151">
        <v>61</v>
      </c>
      <c r="AB58" s="152" t="s">
        <v>67</v>
      </c>
      <c r="AC58" s="151">
        <v>54</v>
      </c>
      <c r="AD58" s="152" t="s">
        <v>67</v>
      </c>
      <c r="AE58" s="151">
        <v>24</v>
      </c>
      <c r="AF58" s="152" t="s">
        <v>67</v>
      </c>
      <c r="AG58" s="151">
        <v>58</v>
      </c>
      <c r="AH58" s="152" t="s">
        <v>67</v>
      </c>
      <c r="AI58" s="151">
        <v>70</v>
      </c>
      <c r="AJ58" s="152" t="s">
        <v>67</v>
      </c>
      <c r="AK58" s="151">
        <v>196</v>
      </c>
      <c r="AL58" s="152" t="s">
        <v>67</v>
      </c>
      <c r="AM58" s="151">
        <v>81</v>
      </c>
      <c r="AN58" s="152" t="s">
        <v>67</v>
      </c>
      <c r="AO58" s="151">
        <v>437</v>
      </c>
      <c r="AP58" s="152" t="s">
        <v>67</v>
      </c>
      <c r="AQ58" s="151">
        <v>246</v>
      </c>
      <c r="AR58" s="152" t="s">
        <v>67</v>
      </c>
      <c r="AS58" s="151">
        <v>2862</v>
      </c>
      <c r="AT58" s="152" t="s">
        <v>67</v>
      </c>
      <c r="AU58" s="153">
        <v>16829</v>
      </c>
      <c r="AV58" s="154" t="s">
        <v>67</v>
      </c>
    </row>
    <row r="59" spans="2:48" customFormat="1" ht="15" hidden="1" customHeight="1" outlineLevel="1">
      <c r="B59" s="150" t="s">
        <v>76</v>
      </c>
      <c r="C59" s="151">
        <v>15301</v>
      </c>
      <c r="D59" s="152" t="s">
        <v>67</v>
      </c>
      <c r="E59" s="151">
        <v>70</v>
      </c>
      <c r="F59" s="152" t="s">
        <v>67</v>
      </c>
      <c r="G59" s="151">
        <v>44</v>
      </c>
      <c r="H59" s="152" t="s">
        <v>67</v>
      </c>
      <c r="I59" s="151">
        <v>450</v>
      </c>
      <c r="J59" s="152" t="s">
        <v>67</v>
      </c>
      <c r="K59" s="151">
        <v>211</v>
      </c>
      <c r="L59" s="152" t="s">
        <v>67</v>
      </c>
      <c r="M59" s="151">
        <v>302</v>
      </c>
      <c r="N59" s="152" t="s">
        <v>67</v>
      </c>
      <c r="O59" s="151">
        <v>9</v>
      </c>
      <c r="P59" s="152" t="s">
        <v>67</v>
      </c>
      <c r="Q59" s="151">
        <v>224</v>
      </c>
      <c r="R59" s="152" t="s">
        <v>67</v>
      </c>
      <c r="S59" s="151">
        <v>242</v>
      </c>
      <c r="T59" s="152" t="s">
        <v>67</v>
      </c>
      <c r="U59" s="151">
        <v>107</v>
      </c>
      <c r="V59" s="152" t="s">
        <v>67</v>
      </c>
      <c r="W59" s="151">
        <v>65</v>
      </c>
      <c r="X59" s="152" t="s">
        <v>67</v>
      </c>
      <c r="Y59" s="151">
        <v>38</v>
      </c>
      <c r="Z59" s="152" t="s">
        <v>67</v>
      </c>
      <c r="AA59" s="151">
        <v>32</v>
      </c>
      <c r="AB59" s="152" t="s">
        <v>67</v>
      </c>
      <c r="AC59" s="151">
        <v>36</v>
      </c>
      <c r="AD59" s="152" t="s">
        <v>67</v>
      </c>
      <c r="AE59" s="151">
        <v>39</v>
      </c>
      <c r="AF59" s="152" t="s">
        <v>67</v>
      </c>
      <c r="AG59" s="151">
        <v>27</v>
      </c>
      <c r="AH59" s="152" t="s">
        <v>67</v>
      </c>
      <c r="AI59" s="151">
        <v>57</v>
      </c>
      <c r="AJ59" s="152" t="s">
        <v>67</v>
      </c>
      <c r="AK59" s="151">
        <v>163</v>
      </c>
      <c r="AL59" s="152" t="s">
        <v>67</v>
      </c>
      <c r="AM59" s="151">
        <v>131</v>
      </c>
      <c r="AN59" s="152" t="s">
        <v>67</v>
      </c>
      <c r="AO59" s="151">
        <v>523</v>
      </c>
      <c r="AP59" s="152" t="s">
        <v>67</v>
      </c>
      <c r="AQ59" s="151">
        <v>258</v>
      </c>
      <c r="AR59" s="152" t="s">
        <v>67</v>
      </c>
      <c r="AS59" s="151">
        <v>2786</v>
      </c>
      <c r="AT59" s="152" t="s">
        <v>67</v>
      </c>
      <c r="AU59" s="153">
        <v>18087</v>
      </c>
      <c r="AV59" s="154" t="s">
        <v>67</v>
      </c>
    </row>
    <row r="60" spans="2:48" customFormat="1" ht="15" hidden="1" customHeight="1" outlineLevel="1">
      <c r="B60" s="150" t="s">
        <v>77</v>
      </c>
      <c r="C60" s="151">
        <v>13723</v>
      </c>
      <c r="D60" s="152" t="s">
        <v>67</v>
      </c>
      <c r="E60" s="151">
        <v>48</v>
      </c>
      <c r="F60" s="152" t="s">
        <v>67</v>
      </c>
      <c r="G60" s="151">
        <v>29</v>
      </c>
      <c r="H60" s="152" t="s">
        <v>67</v>
      </c>
      <c r="I60" s="151">
        <v>211</v>
      </c>
      <c r="J60" s="152" t="s">
        <v>67</v>
      </c>
      <c r="K60" s="151">
        <v>188</v>
      </c>
      <c r="L60" s="152" t="s">
        <v>67</v>
      </c>
      <c r="M60" s="151">
        <v>208</v>
      </c>
      <c r="N60" s="152" t="s">
        <v>67</v>
      </c>
      <c r="O60" s="151">
        <v>18</v>
      </c>
      <c r="P60" s="152" t="s">
        <v>67</v>
      </c>
      <c r="Q60" s="151">
        <v>179</v>
      </c>
      <c r="R60" s="152" t="s">
        <v>67</v>
      </c>
      <c r="S60" s="151">
        <v>87</v>
      </c>
      <c r="T60" s="152" t="s">
        <v>67</v>
      </c>
      <c r="U60" s="151">
        <v>25</v>
      </c>
      <c r="V60" s="152" t="s">
        <v>67</v>
      </c>
      <c r="W60" s="151">
        <v>21</v>
      </c>
      <c r="X60" s="152" t="s">
        <v>67</v>
      </c>
      <c r="Y60" s="151">
        <v>13</v>
      </c>
      <c r="Z60" s="152" t="s">
        <v>67</v>
      </c>
      <c r="AA60" s="151">
        <v>28</v>
      </c>
      <c r="AB60" s="152" t="s">
        <v>67</v>
      </c>
      <c r="AC60" s="151">
        <v>108</v>
      </c>
      <c r="AD60" s="152" t="s">
        <v>67</v>
      </c>
      <c r="AE60" s="151">
        <v>25</v>
      </c>
      <c r="AF60" s="152" t="s">
        <v>67</v>
      </c>
      <c r="AG60" s="151">
        <v>14</v>
      </c>
      <c r="AH60" s="152" t="s">
        <v>67</v>
      </c>
      <c r="AI60" s="151">
        <v>39</v>
      </c>
      <c r="AJ60" s="152" t="s">
        <v>67</v>
      </c>
      <c r="AK60" s="151">
        <v>124</v>
      </c>
      <c r="AL60" s="152" t="s">
        <v>67</v>
      </c>
      <c r="AM60" s="151">
        <v>42</v>
      </c>
      <c r="AN60" s="152" t="s">
        <v>67</v>
      </c>
      <c r="AO60" s="151">
        <v>505</v>
      </c>
      <c r="AP60" s="152" t="s">
        <v>67</v>
      </c>
      <c r="AQ60" s="151">
        <v>183</v>
      </c>
      <c r="AR60" s="152" t="s">
        <v>67</v>
      </c>
      <c r="AS60" s="151">
        <v>2008</v>
      </c>
      <c r="AT60" s="152" t="s">
        <v>67</v>
      </c>
      <c r="AU60" s="153">
        <v>15731</v>
      </c>
      <c r="AV60" s="154" t="s">
        <v>67</v>
      </c>
    </row>
    <row r="61" spans="2:48" customFormat="1" ht="15" hidden="1" customHeight="1" outlineLevel="1">
      <c r="B61" s="150" t="s">
        <v>78</v>
      </c>
      <c r="C61" s="151">
        <v>12437</v>
      </c>
      <c r="D61" s="152" t="s">
        <v>67</v>
      </c>
      <c r="E61" s="151">
        <v>66</v>
      </c>
      <c r="F61" s="152" t="s">
        <v>67</v>
      </c>
      <c r="G61" s="151">
        <v>39</v>
      </c>
      <c r="H61" s="152" t="s">
        <v>67</v>
      </c>
      <c r="I61" s="151">
        <v>234</v>
      </c>
      <c r="J61" s="152" t="s">
        <v>67</v>
      </c>
      <c r="K61" s="151">
        <v>124</v>
      </c>
      <c r="L61" s="152" t="s">
        <v>67</v>
      </c>
      <c r="M61" s="151">
        <v>189</v>
      </c>
      <c r="N61" s="152" t="s">
        <v>67</v>
      </c>
      <c r="O61" s="151">
        <v>12</v>
      </c>
      <c r="P61" s="152" t="s">
        <v>67</v>
      </c>
      <c r="Q61" s="151">
        <v>224</v>
      </c>
      <c r="R61" s="152" t="s">
        <v>67</v>
      </c>
      <c r="S61" s="151">
        <v>70</v>
      </c>
      <c r="T61" s="152" t="s">
        <v>67</v>
      </c>
      <c r="U61" s="151">
        <v>24</v>
      </c>
      <c r="V61" s="152" t="s">
        <v>67</v>
      </c>
      <c r="W61" s="151">
        <v>14</v>
      </c>
      <c r="X61" s="152" t="s">
        <v>67</v>
      </c>
      <c r="Y61" s="151">
        <v>15</v>
      </c>
      <c r="Z61" s="152" t="s">
        <v>67</v>
      </c>
      <c r="AA61" s="151">
        <v>17</v>
      </c>
      <c r="AB61" s="152" t="s">
        <v>67</v>
      </c>
      <c r="AC61" s="151">
        <v>45</v>
      </c>
      <c r="AD61" s="152" t="s">
        <v>67</v>
      </c>
      <c r="AE61" s="151">
        <v>29</v>
      </c>
      <c r="AF61" s="152" t="s">
        <v>67</v>
      </c>
      <c r="AG61" s="151">
        <v>6</v>
      </c>
      <c r="AH61" s="152" t="s">
        <v>67</v>
      </c>
      <c r="AI61" s="151">
        <v>38</v>
      </c>
      <c r="AJ61" s="152" t="s">
        <v>67</v>
      </c>
      <c r="AK61" s="151">
        <v>81</v>
      </c>
      <c r="AL61" s="152" t="s">
        <v>67</v>
      </c>
      <c r="AM61" s="151">
        <v>56</v>
      </c>
      <c r="AN61" s="152" t="s">
        <v>67</v>
      </c>
      <c r="AO61" s="151">
        <v>492</v>
      </c>
      <c r="AP61" s="152" t="s">
        <v>67</v>
      </c>
      <c r="AQ61" s="151">
        <v>261</v>
      </c>
      <c r="AR61" s="152" t="s">
        <v>67</v>
      </c>
      <c r="AS61" s="151">
        <v>1966</v>
      </c>
      <c r="AT61" s="152" t="s">
        <v>67</v>
      </c>
      <c r="AU61" s="153">
        <v>14403</v>
      </c>
      <c r="AV61" s="154" t="s">
        <v>67</v>
      </c>
    </row>
    <row r="62" spans="2:48" customFormat="1" ht="15" hidden="1" customHeight="1" outlineLevel="1">
      <c r="B62" s="150" t="s">
        <v>79</v>
      </c>
      <c r="C62" s="151">
        <v>9283</v>
      </c>
      <c r="D62" s="152" t="s">
        <v>67</v>
      </c>
      <c r="E62" s="151">
        <v>59</v>
      </c>
      <c r="F62" s="152" t="s">
        <v>67</v>
      </c>
      <c r="G62" s="151">
        <v>30</v>
      </c>
      <c r="H62" s="152" t="s">
        <v>67</v>
      </c>
      <c r="I62" s="151">
        <v>340</v>
      </c>
      <c r="J62" s="152" t="s">
        <v>67</v>
      </c>
      <c r="K62" s="151">
        <v>216</v>
      </c>
      <c r="L62" s="152" t="s">
        <v>67</v>
      </c>
      <c r="M62" s="151">
        <v>169</v>
      </c>
      <c r="N62" s="152" t="s">
        <v>67</v>
      </c>
      <c r="O62" s="151">
        <v>23</v>
      </c>
      <c r="P62" s="152" t="s">
        <v>67</v>
      </c>
      <c r="Q62" s="151">
        <v>422</v>
      </c>
      <c r="R62" s="152" t="s">
        <v>67</v>
      </c>
      <c r="S62" s="151">
        <v>49</v>
      </c>
      <c r="T62" s="152" t="s">
        <v>67</v>
      </c>
      <c r="U62" s="151">
        <v>7</v>
      </c>
      <c r="V62" s="152" t="s">
        <v>67</v>
      </c>
      <c r="W62" s="151">
        <v>20</v>
      </c>
      <c r="X62" s="152" t="s">
        <v>67</v>
      </c>
      <c r="Y62" s="151">
        <v>9</v>
      </c>
      <c r="Z62" s="152" t="s">
        <v>67</v>
      </c>
      <c r="AA62" s="151">
        <v>13</v>
      </c>
      <c r="AB62" s="152" t="s">
        <v>67</v>
      </c>
      <c r="AC62" s="151">
        <v>22</v>
      </c>
      <c r="AD62" s="152" t="s">
        <v>67</v>
      </c>
      <c r="AE62" s="151">
        <v>12</v>
      </c>
      <c r="AF62" s="152" t="s">
        <v>67</v>
      </c>
      <c r="AG62" s="151">
        <v>9</v>
      </c>
      <c r="AH62" s="152" t="s">
        <v>67</v>
      </c>
      <c r="AI62" s="151">
        <v>51</v>
      </c>
      <c r="AJ62" s="152" t="s">
        <v>67</v>
      </c>
      <c r="AK62" s="151">
        <v>61</v>
      </c>
      <c r="AL62" s="152" t="s">
        <v>67</v>
      </c>
      <c r="AM62" s="151">
        <v>42</v>
      </c>
      <c r="AN62" s="152" t="s">
        <v>67</v>
      </c>
      <c r="AO62" s="151">
        <v>333</v>
      </c>
      <c r="AP62" s="152" t="s">
        <v>67</v>
      </c>
      <c r="AQ62" s="151">
        <v>110</v>
      </c>
      <c r="AR62" s="152" t="s">
        <v>67</v>
      </c>
      <c r="AS62" s="151">
        <v>1948</v>
      </c>
      <c r="AT62" s="152" t="s">
        <v>67</v>
      </c>
      <c r="AU62" s="153">
        <v>11231</v>
      </c>
      <c r="AV62" s="154" t="s">
        <v>67</v>
      </c>
    </row>
    <row r="63" spans="2:48" customFormat="1" ht="15" hidden="1" customHeight="1" outlineLevel="1">
      <c r="B63" s="150" t="s">
        <v>80</v>
      </c>
      <c r="C63" s="151">
        <v>12905</v>
      </c>
      <c r="D63" s="152" t="s">
        <v>67</v>
      </c>
      <c r="E63" s="151">
        <v>70</v>
      </c>
      <c r="F63" s="152" t="s">
        <v>67</v>
      </c>
      <c r="G63" s="151">
        <v>54</v>
      </c>
      <c r="H63" s="152" t="s">
        <v>67</v>
      </c>
      <c r="I63" s="151">
        <v>154</v>
      </c>
      <c r="J63" s="152" t="s">
        <v>67</v>
      </c>
      <c r="K63" s="151">
        <v>155</v>
      </c>
      <c r="L63" s="152" t="s">
        <v>67</v>
      </c>
      <c r="M63" s="151">
        <v>217</v>
      </c>
      <c r="N63" s="152" t="s">
        <v>67</v>
      </c>
      <c r="O63" s="151">
        <v>32</v>
      </c>
      <c r="P63" s="152" t="s">
        <v>67</v>
      </c>
      <c r="Q63" s="151">
        <v>229</v>
      </c>
      <c r="R63" s="152" t="s">
        <v>67</v>
      </c>
      <c r="S63" s="151">
        <v>87</v>
      </c>
      <c r="T63" s="152" t="s">
        <v>67</v>
      </c>
      <c r="U63" s="151">
        <v>34</v>
      </c>
      <c r="V63" s="152" t="s">
        <v>67</v>
      </c>
      <c r="W63" s="151">
        <v>22</v>
      </c>
      <c r="X63" s="152" t="s">
        <v>67</v>
      </c>
      <c r="Y63" s="151">
        <v>20</v>
      </c>
      <c r="Z63" s="152" t="s">
        <v>67</v>
      </c>
      <c r="AA63" s="151">
        <v>11</v>
      </c>
      <c r="AB63" s="152" t="s">
        <v>67</v>
      </c>
      <c r="AC63" s="151">
        <v>30</v>
      </c>
      <c r="AD63" s="152" t="s">
        <v>67</v>
      </c>
      <c r="AE63" s="151">
        <v>16</v>
      </c>
      <c r="AF63" s="152" t="s">
        <v>67</v>
      </c>
      <c r="AG63" s="151">
        <v>23</v>
      </c>
      <c r="AH63" s="152" t="s">
        <v>67</v>
      </c>
      <c r="AI63" s="151">
        <v>50</v>
      </c>
      <c r="AJ63" s="152" t="s">
        <v>67</v>
      </c>
      <c r="AK63" s="151">
        <v>104</v>
      </c>
      <c r="AL63" s="152" t="s">
        <v>67</v>
      </c>
      <c r="AM63" s="151">
        <v>67</v>
      </c>
      <c r="AN63" s="152" t="s">
        <v>67</v>
      </c>
      <c r="AO63" s="151">
        <v>433</v>
      </c>
      <c r="AP63" s="152" t="s">
        <v>67</v>
      </c>
      <c r="AQ63" s="151">
        <v>132</v>
      </c>
      <c r="AR63" s="152" t="s">
        <v>67</v>
      </c>
      <c r="AS63" s="151">
        <v>1853</v>
      </c>
      <c r="AT63" s="152" t="s">
        <v>67</v>
      </c>
      <c r="AU63" s="153">
        <v>14758</v>
      </c>
      <c r="AV63" s="154" t="s">
        <v>67</v>
      </c>
    </row>
    <row r="64" spans="2:48" customFormat="1" ht="15" hidden="1" customHeight="1" outlineLevel="1">
      <c r="B64" s="150" t="s">
        <v>81</v>
      </c>
      <c r="C64" s="151">
        <v>13968</v>
      </c>
      <c r="D64" s="152" t="s">
        <v>67</v>
      </c>
      <c r="E64" s="151">
        <v>49</v>
      </c>
      <c r="F64" s="152" t="s">
        <v>67</v>
      </c>
      <c r="G64" s="151">
        <v>39</v>
      </c>
      <c r="H64" s="152" t="s">
        <v>67</v>
      </c>
      <c r="I64" s="151">
        <v>167</v>
      </c>
      <c r="J64" s="152" t="s">
        <v>67</v>
      </c>
      <c r="K64" s="151">
        <v>136</v>
      </c>
      <c r="L64" s="152" t="s">
        <v>67</v>
      </c>
      <c r="M64" s="151">
        <v>174</v>
      </c>
      <c r="N64" s="152" t="s">
        <v>67</v>
      </c>
      <c r="O64" s="151">
        <v>30</v>
      </c>
      <c r="P64" s="152" t="s">
        <v>67</v>
      </c>
      <c r="Q64" s="151">
        <v>158</v>
      </c>
      <c r="R64" s="152" t="s">
        <v>67</v>
      </c>
      <c r="S64" s="151">
        <v>89</v>
      </c>
      <c r="T64" s="152" t="s">
        <v>67</v>
      </c>
      <c r="U64" s="151">
        <v>19</v>
      </c>
      <c r="V64" s="152" t="s">
        <v>67</v>
      </c>
      <c r="W64" s="151">
        <v>28</v>
      </c>
      <c r="X64" s="152" t="s">
        <v>67</v>
      </c>
      <c r="Y64" s="151">
        <v>19</v>
      </c>
      <c r="Z64" s="152" t="s">
        <v>67</v>
      </c>
      <c r="AA64" s="151">
        <v>23</v>
      </c>
      <c r="AB64" s="152" t="s">
        <v>67</v>
      </c>
      <c r="AC64" s="151">
        <v>24</v>
      </c>
      <c r="AD64" s="152" t="s">
        <v>67</v>
      </c>
      <c r="AE64" s="151">
        <v>16</v>
      </c>
      <c r="AF64" s="152" t="s">
        <v>67</v>
      </c>
      <c r="AG64" s="151">
        <v>17</v>
      </c>
      <c r="AH64" s="152" t="s">
        <v>67</v>
      </c>
      <c r="AI64" s="151">
        <v>39</v>
      </c>
      <c r="AJ64" s="152" t="s">
        <v>67</v>
      </c>
      <c r="AK64" s="151">
        <v>108</v>
      </c>
      <c r="AL64" s="152" t="s">
        <v>67</v>
      </c>
      <c r="AM64" s="151">
        <v>81</v>
      </c>
      <c r="AN64" s="152" t="s">
        <v>67</v>
      </c>
      <c r="AO64" s="151">
        <v>460</v>
      </c>
      <c r="AP64" s="152" t="s">
        <v>67</v>
      </c>
      <c r="AQ64" s="151">
        <v>192</v>
      </c>
      <c r="AR64" s="152" t="s">
        <v>67</v>
      </c>
      <c r="AS64" s="151">
        <v>1779</v>
      </c>
      <c r="AT64" s="152" t="s">
        <v>67</v>
      </c>
      <c r="AU64" s="153">
        <v>15747</v>
      </c>
      <c r="AV64" s="154" t="s">
        <v>67</v>
      </c>
    </row>
    <row r="65" spans="2:48" customFormat="1" ht="15" hidden="1" customHeight="1" outlineLevel="1">
      <c r="B65" s="150" t="s">
        <v>82</v>
      </c>
      <c r="C65" s="151">
        <v>12976</v>
      </c>
      <c r="D65" s="152" t="s">
        <v>67</v>
      </c>
      <c r="E65" s="151">
        <v>97</v>
      </c>
      <c r="F65" s="152" t="s">
        <v>67</v>
      </c>
      <c r="G65" s="151">
        <v>43</v>
      </c>
      <c r="H65" s="152" t="s">
        <v>67</v>
      </c>
      <c r="I65" s="151">
        <v>205</v>
      </c>
      <c r="J65" s="152" t="s">
        <v>67</v>
      </c>
      <c r="K65" s="151">
        <v>174</v>
      </c>
      <c r="L65" s="152" t="s">
        <v>67</v>
      </c>
      <c r="M65" s="151">
        <v>224</v>
      </c>
      <c r="N65" s="152" t="s">
        <v>67</v>
      </c>
      <c r="O65" s="151">
        <v>22</v>
      </c>
      <c r="P65" s="152" t="s">
        <v>67</v>
      </c>
      <c r="Q65" s="151">
        <v>123</v>
      </c>
      <c r="R65" s="152" t="s">
        <v>67</v>
      </c>
      <c r="S65" s="151">
        <v>66</v>
      </c>
      <c r="T65" s="152" t="s">
        <v>67</v>
      </c>
      <c r="U65" s="151">
        <v>29</v>
      </c>
      <c r="V65" s="152" t="s">
        <v>67</v>
      </c>
      <c r="W65" s="151">
        <v>4</v>
      </c>
      <c r="X65" s="152" t="s">
        <v>67</v>
      </c>
      <c r="Y65" s="151">
        <v>8</v>
      </c>
      <c r="Z65" s="152" t="s">
        <v>67</v>
      </c>
      <c r="AA65" s="151">
        <v>25</v>
      </c>
      <c r="AB65" s="152" t="s">
        <v>67</v>
      </c>
      <c r="AC65" s="151">
        <v>15</v>
      </c>
      <c r="AD65" s="152" t="s">
        <v>67</v>
      </c>
      <c r="AE65" s="151">
        <v>17</v>
      </c>
      <c r="AF65" s="152" t="s">
        <v>67</v>
      </c>
      <c r="AG65" s="151">
        <v>42</v>
      </c>
      <c r="AH65" s="152" t="s">
        <v>67</v>
      </c>
      <c r="AI65" s="151">
        <v>50</v>
      </c>
      <c r="AJ65" s="152" t="s">
        <v>67</v>
      </c>
      <c r="AK65" s="151">
        <v>149</v>
      </c>
      <c r="AL65" s="152" t="s">
        <v>67</v>
      </c>
      <c r="AM65" s="151">
        <v>82</v>
      </c>
      <c r="AN65" s="152" t="s">
        <v>67</v>
      </c>
      <c r="AO65" s="151">
        <v>309</v>
      </c>
      <c r="AP65" s="152" t="s">
        <v>67</v>
      </c>
      <c r="AQ65" s="151">
        <v>157</v>
      </c>
      <c r="AR65" s="152" t="s">
        <v>67</v>
      </c>
      <c r="AS65" s="151">
        <v>1775</v>
      </c>
      <c r="AT65" s="152" t="s">
        <v>67</v>
      </c>
      <c r="AU65" s="153">
        <v>14751</v>
      </c>
      <c r="AV65" s="154" t="s">
        <v>67</v>
      </c>
    </row>
    <row r="66" spans="2:48" customFormat="1" ht="15" hidden="1" customHeight="1" outlineLevel="1">
      <c r="B66" s="150" t="s">
        <v>83</v>
      </c>
      <c r="C66" s="151">
        <v>11733</v>
      </c>
      <c r="D66" s="152" t="s">
        <v>67</v>
      </c>
      <c r="E66" s="151">
        <v>43</v>
      </c>
      <c r="F66" s="152" t="s">
        <v>67</v>
      </c>
      <c r="G66" s="151">
        <v>36</v>
      </c>
      <c r="H66" s="152" t="s">
        <v>67</v>
      </c>
      <c r="I66" s="151">
        <v>293</v>
      </c>
      <c r="J66" s="152" t="s">
        <v>67</v>
      </c>
      <c r="K66" s="151">
        <v>188</v>
      </c>
      <c r="L66" s="152" t="s">
        <v>67</v>
      </c>
      <c r="M66" s="151">
        <v>263</v>
      </c>
      <c r="N66" s="152" t="s">
        <v>67</v>
      </c>
      <c r="O66" s="151">
        <v>28</v>
      </c>
      <c r="P66" s="152" t="s">
        <v>67</v>
      </c>
      <c r="Q66" s="151">
        <v>151</v>
      </c>
      <c r="R66" s="152" t="s">
        <v>67</v>
      </c>
      <c r="S66" s="151">
        <v>261</v>
      </c>
      <c r="T66" s="152" t="s">
        <v>67</v>
      </c>
      <c r="U66" s="151">
        <v>191</v>
      </c>
      <c r="V66" s="152" t="s">
        <v>67</v>
      </c>
      <c r="W66" s="151">
        <v>11</v>
      </c>
      <c r="X66" s="152" t="s">
        <v>67</v>
      </c>
      <c r="Y66" s="151">
        <v>15</v>
      </c>
      <c r="Z66" s="152" t="s">
        <v>67</v>
      </c>
      <c r="AA66" s="151">
        <v>44</v>
      </c>
      <c r="AB66" s="152" t="s">
        <v>67</v>
      </c>
      <c r="AC66" s="151">
        <v>50</v>
      </c>
      <c r="AD66" s="152" t="s">
        <v>67</v>
      </c>
      <c r="AE66" s="151">
        <v>24</v>
      </c>
      <c r="AF66" s="152" t="s">
        <v>67</v>
      </c>
      <c r="AG66" s="151">
        <v>52</v>
      </c>
      <c r="AH66" s="152" t="s">
        <v>67</v>
      </c>
      <c r="AI66" s="151">
        <v>54</v>
      </c>
      <c r="AJ66" s="152" t="s">
        <v>67</v>
      </c>
      <c r="AK66" s="151">
        <v>169</v>
      </c>
      <c r="AL66" s="152" t="s">
        <v>67</v>
      </c>
      <c r="AM66" s="151">
        <v>64</v>
      </c>
      <c r="AN66" s="152" t="s">
        <v>67</v>
      </c>
      <c r="AO66" s="151">
        <v>288</v>
      </c>
      <c r="AP66" s="152" t="s">
        <v>67</v>
      </c>
      <c r="AQ66" s="151">
        <v>152</v>
      </c>
      <c r="AR66" s="152" t="s">
        <v>67</v>
      </c>
      <c r="AS66" s="151">
        <v>2116</v>
      </c>
      <c r="AT66" s="152" t="s">
        <v>67</v>
      </c>
      <c r="AU66" s="153">
        <v>13849</v>
      </c>
      <c r="AV66" s="154" t="s">
        <v>67</v>
      </c>
    </row>
    <row r="67" spans="2:48" customFormat="1" ht="15" hidden="1" customHeight="1" outlineLevel="1">
      <c r="B67" s="150" t="s">
        <v>84</v>
      </c>
      <c r="C67" s="151">
        <v>14920</v>
      </c>
      <c r="D67" s="152" t="s">
        <v>67</v>
      </c>
      <c r="E67" s="151">
        <v>80</v>
      </c>
      <c r="F67" s="152" t="s">
        <v>67</v>
      </c>
      <c r="G67" s="151">
        <v>52</v>
      </c>
      <c r="H67" s="152" t="s">
        <v>67</v>
      </c>
      <c r="I67" s="151">
        <v>459</v>
      </c>
      <c r="J67" s="152" t="s">
        <v>67</v>
      </c>
      <c r="K67" s="151">
        <v>172</v>
      </c>
      <c r="L67" s="152" t="s">
        <v>67</v>
      </c>
      <c r="M67" s="151">
        <v>325</v>
      </c>
      <c r="N67" s="152" t="s">
        <v>67</v>
      </c>
      <c r="O67" s="151">
        <v>32</v>
      </c>
      <c r="P67" s="152" t="s">
        <v>67</v>
      </c>
      <c r="Q67" s="151">
        <v>216</v>
      </c>
      <c r="R67" s="152" t="s">
        <v>67</v>
      </c>
      <c r="S67" s="151">
        <v>380</v>
      </c>
      <c r="T67" s="152" t="s">
        <v>67</v>
      </c>
      <c r="U67" s="151">
        <v>236</v>
      </c>
      <c r="V67" s="152" t="s">
        <v>67</v>
      </c>
      <c r="W67" s="151">
        <v>22</v>
      </c>
      <c r="X67" s="152" t="s">
        <v>67</v>
      </c>
      <c r="Y67" s="151">
        <v>58</v>
      </c>
      <c r="Z67" s="152" t="s">
        <v>67</v>
      </c>
      <c r="AA67" s="151">
        <v>64</v>
      </c>
      <c r="AB67" s="152" t="s">
        <v>67</v>
      </c>
      <c r="AC67" s="151">
        <v>55</v>
      </c>
      <c r="AD67" s="152" t="s">
        <v>67</v>
      </c>
      <c r="AE67" s="151">
        <v>22</v>
      </c>
      <c r="AF67" s="152" t="s">
        <v>67</v>
      </c>
      <c r="AG67" s="151">
        <v>32</v>
      </c>
      <c r="AH67" s="152" t="s">
        <v>67</v>
      </c>
      <c r="AI67" s="151">
        <v>50</v>
      </c>
      <c r="AJ67" s="152" t="s">
        <v>67</v>
      </c>
      <c r="AK67" s="151">
        <v>109</v>
      </c>
      <c r="AL67" s="152" t="s">
        <v>67</v>
      </c>
      <c r="AM67" s="151">
        <v>86</v>
      </c>
      <c r="AN67" s="152" t="s">
        <v>67</v>
      </c>
      <c r="AO67" s="151">
        <v>270</v>
      </c>
      <c r="AP67" s="152" t="s">
        <v>67</v>
      </c>
      <c r="AQ67" s="151">
        <v>169</v>
      </c>
      <c r="AR67" s="152" t="s">
        <v>67</v>
      </c>
      <c r="AS67" s="151">
        <v>2509</v>
      </c>
      <c r="AT67" s="152" t="s">
        <v>67</v>
      </c>
      <c r="AU67" s="153">
        <v>17429</v>
      </c>
      <c r="AV67" s="154" t="s">
        <v>67</v>
      </c>
    </row>
    <row r="68" spans="2:48" customFormat="1" ht="15" hidden="1" customHeight="1" outlineLevel="1">
      <c r="B68" s="150" t="s">
        <v>85</v>
      </c>
      <c r="C68" s="151">
        <v>13368</v>
      </c>
      <c r="D68" s="152" t="s">
        <v>67</v>
      </c>
      <c r="E68" s="151">
        <v>62</v>
      </c>
      <c r="F68" s="152" t="s">
        <v>67</v>
      </c>
      <c r="G68" s="151">
        <v>69</v>
      </c>
      <c r="H68" s="152" t="s">
        <v>67</v>
      </c>
      <c r="I68" s="151">
        <v>326</v>
      </c>
      <c r="J68" s="152" t="s">
        <v>67</v>
      </c>
      <c r="K68" s="151">
        <v>227</v>
      </c>
      <c r="L68" s="152" t="s">
        <v>67</v>
      </c>
      <c r="M68" s="151">
        <v>327</v>
      </c>
      <c r="N68" s="152" t="s">
        <v>67</v>
      </c>
      <c r="O68" s="151">
        <v>21</v>
      </c>
      <c r="P68" s="152" t="s">
        <v>67</v>
      </c>
      <c r="Q68" s="151">
        <v>228</v>
      </c>
      <c r="R68" s="152" t="s">
        <v>67</v>
      </c>
      <c r="S68" s="151">
        <v>379</v>
      </c>
      <c r="T68" s="152" t="s">
        <v>67</v>
      </c>
      <c r="U68" s="151">
        <v>203</v>
      </c>
      <c r="V68" s="152" t="s">
        <v>67</v>
      </c>
      <c r="W68" s="151">
        <v>53</v>
      </c>
      <c r="X68" s="152" t="s">
        <v>67</v>
      </c>
      <c r="Y68" s="151">
        <v>71</v>
      </c>
      <c r="Z68" s="152" t="s">
        <v>67</v>
      </c>
      <c r="AA68" s="151">
        <v>52</v>
      </c>
      <c r="AB68" s="152" t="s">
        <v>67</v>
      </c>
      <c r="AC68" s="151">
        <v>28</v>
      </c>
      <c r="AD68" s="152" t="s">
        <v>67</v>
      </c>
      <c r="AE68" s="151">
        <v>27</v>
      </c>
      <c r="AF68" s="152" t="s">
        <v>67</v>
      </c>
      <c r="AG68" s="151">
        <v>33</v>
      </c>
      <c r="AH68" s="152" t="s">
        <v>67</v>
      </c>
      <c r="AI68" s="151">
        <v>53</v>
      </c>
      <c r="AJ68" s="152" t="s">
        <v>67</v>
      </c>
      <c r="AK68" s="151">
        <v>92</v>
      </c>
      <c r="AL68" s="152" t="s">
        <v>67</v>
      </c>
      <c r="AM68" s="151">
        <v>62</v>
      </c>
      <c r="AN68" s="152" t="s">
        <v>67</v>
      </c>
      <c r="AO68" s="151">
        <v>251</v>
      </c>
      <c r="AP68" s="152" t="s">
        <v>67</v>
      </c>
      <c r="AQ68" s="151">
        <v>139</v>
      </c>
      <c r="AR68" s="152" t="s">
        <v>67</v>
      </c>
      <c r="AS68" s="151">
        <v>2324</v>
      </c>
      <c r="AT68" s="152" t="s">
        <v>67</v>
      </c>
      <c r="AU68" s="153">
        <v>15692</v>
      </c>
      <c r="AV68" s="154" t="s">
        <v>67</v>
      </c>
    </row>
    <row r="69" spans="2:48" customFormat="1" ht="15" hidden="1" customHeight="1" outlineLevel="1">
      <c r="B69" s="150" t="s">
        <v>86</v>
      </c>
      <c r="C69" s="151">
        <v>12195</v>
      </c>
      <c r="D69" s="152" t="s">
        <v>67</v>
      </c>
      <c r="E69" s="151">
        <v>71</v>
      </c>
      <c r="F69" s="152" t="s">
        <v>67</v>
      </c>
      <c r="G69" s="151">
        <v>43</v>
      </c>
      <c r="H69" s="152" t="s">
        <v>67</v>
      </c>
      <c r="I69" s="151">
        <v>440</v>
      </c>
      <c r="J69" s="152" t="s">
        <v>67</v>
      </c>
      <c r="K69" s="151">
        <v>128</v>
      </c>
      <c r="L69" s="152" t="s">
        <v>67</v>
      </c>
      <c r="M69" s="151">
        <v>279</v>
      </c>
      <c r="N69" s="152" t="s">
        <v>67</v>
      </c>
      <c r="O69" s="151">
        <v>30</v>
      </c>
      <c r="P69" s="152" t="s">
        <v>67</v>
      </c>
      <c r="Q69" s="151">
        <v>173</v>
      </c>
      <c r="R69" s="152" t="s">
        <v>67</v>
      </c>
      <c r="S69" s="151">
        <v>235</v>
      </c>
      <c r="T69" s="152" t="s">
        <v>67</v>
      </c>
      <c r="U69" s="151">
        <v>122</v>
      </c>
      <c r="V69" s="152" t="s">
        <v>67</v>
      </c>
      <c r="W69" s="151">
        <v>55</v>
      </c>
      <c r="X69" s="152" t="s">
        <v>67</v>
      </c>
      <c r="Y69" s="151">
        <v>34</v>
      </c>
      <c r="Z69" s="152" t="s">
        <v>67</v>
      </c>
      <c r="AA69" s="151">
        <v>24</v>
      </c>
      <c r="AB69" s="152" t="s">
        <v>67</v>
      </c>
      <c r="AC69" s="151">
        <v>35</v>
      </c>
      <c r="AD69" s="152" t="s">
        <v>67</v>
      </c>
      <c r="AE69" s="151">
        <v>11</v>
      </c>
      <c r="AF69" s="152" t="s">
        <v>67</v>
      </c>
      <c r="AG69" s="151">
        <v>18</v>
      </c>
      <c r="AH69" s="152" t="s">
        <v>67</v>
      </c>
      <c r="AI69" s="151">
        <v>49</v>
      </c>
      <c r="AJ69" s="152" t="s">
        <v>67</v>
      </c>
      <c r="AK69" s="151">
        <v>115</v>
      </c>
      <c r="AL69" s="152" t="s">
        <v>67</v>
      </c>
      <c r="AM69" s="151">
        <v>45</v>
      </c>
      <c r="AN69" s="152" t="s">
        <v>67</v>
      </c>
      <c r="AO69" s="151">
        <v>267</v>
      </c>
      <c r="AP69" s="152" t="s">
        <v>67</v>
      </c>
      <c r="AQ69" s="151">
        <v>132</v>
      </c>
      <c r="AR69" s="152" t="s">
        <v>67</v>
      </c>
      <c r="AS69" s="151">
        <v>2071</v>
      </c>
      <c r="AT69" s="152" t="s">
        <v>67</v>
      </c>
      <c r="AU69" s="153">
        <v>14266</v>
      </c>
      <c r="AV69" s="154" t="s">
        <v>67</v>
      </c>
    </row>
    <row r="70" spans="2:48" customFormat="1" collapsed="1">
      <c r="B70" s="162">
        <v>2006</v>
      </c>
      <c r="C70" s="163">
        <v>156776</v>
      </c>
      <c r="D70" s="164" t="s">
        <v>67</v>
      </c>
      <c r="E70" s="163">
        <v>798</v>
      </c>
      <c r="F70" s="164" t="s">
        <v>67</v>
      </c>
      <c r="G70" s="163">
        <v>523</v>
      </c>
      <c r="H70" s="164" t="s">
        <v>67</v>
      </c>
      <c r="I70" s="163">
        <v>3752</v>
      </c>
      <c r="J70" s="164" t="s">
        <v>67</v>
      </c>
      <c r="K70" s="163">
        <v>2125</v>
      </c>
      <c r="L70" s="164" t="s">
        <v>67</v>
      </c>
      <c r="M70" s="163">
        <v>3064</v>
      </c>
      <c r="N70" s="164" t="s">
        <v>67</v>
      </c>
      <c r="O70" s="163">
        <v>349</v>
      </c>
      <c r="P70" s="164" t="s">
        <v>67</v>
      </c>
      <c r="Q70" s="163">
        <v>2566</v>
      </c>
      <c r="R70" s="164" t="s">
        <v>67</v>
      </c>
      <c r="S70" s="163">
        <v>2116</v>
      </c>
      <c r="T70" s="164" t="s">
        <v>67</v>
      </c>
      <c r="U70" s="163">
        <v>1037</v>
      </c>
      <c r="V70" s="164" t="s">
        <v>67</v>
      </c>
      <c r="W70" s="163">
        <v>342</v>
      </c>
      <c r="X70" s="164" t="s">
        <v>67</v>
      </c>
      <c r="Y70" s="163">
        <v>343</v>
      </c>
      <c r="Z70" s="164" t="s">
        <v>67</v>
      </c>
      <c r="AA70" s="163">
        <v>394</v>
      </c>
      <c r="AB70" s="164" t="s">
        <v>67</v>
      </c>
      <c r="AC70" s="163">
        <v>502</v>
      </c>
      <c r="AD70" s="164" t="s">
        <v>67</v>
      </c>
      <c r="AE70" s="163">
        <v>262</v>
      </c>
      <c r="AF70" s="164" t="s">
        <v>67</v>
      </c>
      <c r="AG70" s="163">
        <v>331</v>
      </c>
      <c r="AH70" s="164" t="s">
        <v>67</v>
      </c>
      <c r="AI70" s="163">
        <v>600</v>
      </c>
      <c r="AJ70" s="164" t="s">
        <v>67</v>
      </c>
      <c r="AK70" s="163">
        <v>1471</v>
      </c>
      <c r="AL70" s="164" t="s">
        <v>67</v>
      </c>
      <c r="AM70" s="163">
        <v>839</v>
      </c>
      <c r="AN70" s="164" t="s">
        <v>67</v>
      </c>
      <c r="AO70" s="163">
        <v>4568</v>
      </c>
      <c r="AP70" s="164" t="s">
        <v>67</v>
      </c>
      <c r="AQ70" s="163">
        <v>2131</v>
      </c>
      <c r="AR70" s="164" t="s">
        <v>67</v>
      </c>
      <c r="AS70" s="163">
        <v>25997</v>
      </c>
      <c r="AT70" s="164" t="s">
        <v>67</v>
      </c>
      <c r="AU70" s="165">
        <v>182773</v>
      </c>
      <c r="AV70" s="166" t="s">
        <v>67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67" fitToWidth="3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/>
  </sheetPr>
  <dimension ref="B1:K56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2" width="15.710937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3.75" customHeight="1">
      <c r="B5" s="441" t="s">
        <v>199</v>
      </c>
      <c r="C5" s="441"/>
      <c r="D5" s="441"/>
      <c r="E5" s="441"/>
      <c r="F5" s="441"/>
    </row>
    <row r="6" spans="2:9" ht="25.5">
      <c r="B6" s="167" t="s">
        <v>175</v>
      </c>
      <c r="C6" s="23" t="str">
        <f>actualizaciones!A3</f>
        <v>acum. nov. 2009</v>
      </c>
      <c r="D6" s="23" t="str">
        <f>actualizaciones!A2</f>
        <v xml:space="preserve">acum. nov. 2010 </v>
      </c>
      <c r="E6" s="92" t="s">
        <v>63</v>
      </c>
      <c r="F6" s="91" t="s">
        <v>200</v>
      </c>
    </row>
    <row r="7" spans="2:9" ht="15" customHeight="1">
      <c r="B7" s="85" t="s">
        <v>176</v>
      </c>
      <c r="C7" s="30">
        <v>116890</v>
      </c>
      <c r="D7" s="30">
        <v>115847</v>
      </c>
      <c r="E7" s="32">
        <f t="shared" ref="E7:E29" si="0">(D7-C7)/C7</f>
        <v>-8.9229189836598517E-3</v>
      </c>
      <c r="F7" s="31">
        <f>D7/$D$29</f>
        <v>0.81571479872411434</v>
      </c>
      <c r="H7" s="168"/>
      <c r="I7" s="168"/>
    </row>
    <row r="8" spans="2:9" ht="15" customHeight="1">
      <c r="B8" s="85" t="s">
        <v>178</v>
      </c>
      <c r="C8" s="30">
        <v>575</v>
      </c>
      <c r="D8" s="30">
        <v>701</v>
      </c>
      <c r="E8" s="32">
        <f t="shared" si="0"/>
        <v>0.21913043478260869</v>
      </c>
      <c r="F8" s="31">
        <f t="shared" ref="F8:F29" si="1">D8/$D$29</f>
        <v>4.9359592730550137E-3</v>
      </c>
      <c r="H8" s="168"/>
      <c r="I8" s="168"/>
    </row>
    <row r="9" spans="2:9" ht="15" customHeight="1">
      <c r="B9" s="85" t="s">
        <v>179</v>
      </c>
      <c r="C9" s="30">
        <v>478</v>
      </c>
      <c r="D9" s="30">
        <v>611</v>
      </c>
      <c r="E9" s="32">
        <f t="shared" si="0"/>
        <v>0.27824267782426776</v>
      </c>
      <c r="F9" s="31">
        <f t="shared" si="1"/>
        <v>4.3022412494102902E-3</v>
      </c>
      <c r="H9" s="168"/>
      <c r="I9" s="168"/>
    </row>
    <row r="10" spans="2:9" ht="15" customHeight="1">
      <c r="B10" s="85" t="s">
        <v>180</v>
      </c>
      <c r="C10" s="30">
        <v>3074</v>
      </c>
      <c r="D10" s="30">
        <v>3288</v>
      </c>
      <c r="E10" s="32">
        <f t="shared" si="0"/>
        <v>6.9616135328562131E-2</v>
      </c>
      <c r="F10" s="31">
        <f t="shared" si="1"/>
        <v>2.3151831797153903E-2</v>
      </c>
      <c r="H10" s="168"/>
      <c r="I10" s="168"/>
    </row>
    <row r="11" spans="2:9" ht="15" customHeight="1">
      <c r="B11" s="169" t="s">
        <v>181</v>
      </c>
      <c r="C11" s="30">
        <v>2302</v>
      </c>
      <c r="D11" s="30">
        <v>2137</v>
      </c>
      <c r="E11" s="32">
        <f t="shared" si="0"/>
        <v>-7.1676802780191132E-2</v>
      </c>
      <c r="F11" s="31">
        <f t="shared" si="1"/>
        <v>1.504728240587527E-2</v>
      </c>
      <c r="H11" s="168"/>
      <c r="I11" s="168"/>
    </row>
    <row r="12" spans="2:9" ht="15" customHeight="1">
      <c r="B12" s="169" t="s">
        <v>182</v>
      </c>
      <c r="C12" s="30">
        <v>2325</v>
      </c>
      <c r="D12" s="30">
        <v>2483</v>
      </c>
      <c r="E12" s="32">
        <f t="shared" si="0"/>
        <v>6.7956989247311833E-2</v>
      </c>
      <c r="F12" s="31">
        <f t="shared" si="1"/>
        <v>1.7483576141220539E-2</v>
      </c>
      <c r="H12" s="168"/>
      <c r="I12" s="168"/>
    </row>
    <row r="13" spans="2:9" ht="15" customHeight="1">
      <c r="B13" s="169" t="s">
        <v>183</v>
      </c>
      <c r="C13" s="30">
        <v>334</v>
      </c>
      <c r="D13" s="30">
        <v>336</v>
      </c>
      <c r="E13" s="32">
        <f t="shared" si="0"/>
        <v>5.9880239520958087E-3</v>
      </c>
      <c r="F13" s="31">
        <f t="shared" si="1"/>
        <v>2.365880621606968E-3</v>
      </c>
      <c r="H13" s="168"/>
      <c r="I13" s="168"/>
    </row>
    <row r="14" spans="2:9" ht="15" customHeight="1">
      <c r="B14" s="169" t="s">
        <v>184</v>
      </c>
      <c r="C14" s="30">
        <v>2394</v>
      </c>
      <c r="D14" s="30">
        <v>2606</v>
      </c>
      <c r="E14" s="32">
        <f t="shared" si="0"/>
        <v>8.8554720133667497E-2</v>
      </c>
      <c r="F14" s="31">
        <f t="shared" si="1"/>
        <v>1.8349657440201662E-2</v>
      </c>
      <c r="H14" s="168"/>
      <c r="I14" s="168"/>
    </row>
    <row r="15" spans="2:9" ht="15" customHeight="1">
      <c r="B15" s="85" t="s">
        <v>185</v>
      </c>
      <c r="C15" s="30">
        <f>C16+C17+C19</f>
        <v>1087</v>
      </c>
      <c r="D15" s="30">
        <f>D16+D17+D19</f>
        <v>1179</v>
      </c>
      <c r="E15" s="32">
        <f>(D15-C15)/C15</f>
        <v>8.4636614535418583E-2</v>
      </c>
      <c r="F15" s="31">
        <f t="shared" si="1"/>
        <v>8.3017061097458798E-3</v>
      </c>
      <c r="H15" s="168"/>
      <c r="I15" s="168"/>
    </row>
    <row r="16" spans="2:9" ht="15" customHeight="1">
      <c r="B16" s="170" t="s">
        <v>186</v>
      </c>
      <c r="C16" s="30">
        <v>344</v>
      </c>
      <c r="D16" s="30">
        <v>411</v>
      </c>
      <c r="E16" s="32">
        <f t="shared" si="0"/>
        <v>0.19476744186046513</v>
      </c>
      <c r="F16" s="31">
        <f t="shared" si="1"/>
        <v>2.8939789746442379E-3</v>
      </c>
      <c r="H16" s="168"/>
      <c r="I16" s="168"/>
    </row>
    <row r="17" spans="2:11" ht="15" customHeight="1">
      <c r="B17" s="170" t="s">
        <v>187</v>
      </c>
      <c r="C17" s="30">
        <v>327</v>
      </c>
      <c r="D17" s="30">
        <v>283</v>
      </c>
      <c r="E17" s="32">
        <f t="shared" si="0"/>
        <v>-0.13455657492354739</v>
      </c>
      <c r="F17" s="31">
        <f t="shared" si="1"/>
        <v>1.9926911187939642E-3</v>
      </c>
      <c r="H17" s="168"/>
      <c r="I17" s="168"/>
    </row>
    <row r="18" spans="2:11" ht="15" customHeight="1">
      <c r="B18" s="170" t="s">
        <v>188</v>
      </c>
      <c r="C18" s="30">
        <v>292</v>
      </c>
      <c r="D18" s="30">
        <v>326</v>
      </c>
      <c r="E18" s="32">
        <f t="shared" si="0"/>
        <v>0.11643835616438356</v>
      </c>
      <c r="F18" s="31">
        <f t="shared" si="1"/>
        <v>2.2954675078686653E-3</v>
      </c>
      <c r="H18" s="168"/>
      <c r="I18" s="168"/>
    </row>
    <row r="19" spans="2:11" ht="15" customHeight="1">
      <c r="B19" s="170" t="s">
        <v>189</v>
      </c>
      <c r="C19" s="30">
        <v>416</v>
      </c>
      <c r="D19" s="30">
        <v>485</v>
      </c>
      <c r="E19" s="32">
        <f t="shared" si="0"/>
        <v>0.16586538461538461</v>
      </c>
      <c r="F19" s="31">
        <f t="shared" si="1"/>
        <v>3.4150360163076772E-3</v>
      </c>
      <c r="H19" s="168"/>
      <c r="I19" s="168"/>
    </row>
    <row r="20" spans="2:11" ht="15" customHeight="1">
      <c r="B20" s="85" t="s">
        <v>190</v>
      </c>
      <c r="C20" s="30">
        <v>466</v>
      </c>
      <c r="D20" s="30">
        <v>638</v>
      </c>
      <c r="E20" s="32">
        <f t="shared" si="0"/>
        <v>0.36909871244635195</v>
      </c>
      <c r="F20" s="31">
        <f t="shared" si="1"/>
        <v>4.4923566565037076E-3</v>
      </c>
      <c r="H20" s="168"/>
      <c r="I20" s="168"/>
    </row>
    <row r="21" spans="2:11" ht="15" customHeight="1">
      <c r="B21" s="85" t="s">
        <v>191</v>
      </c>
      <c r="C21" s="30">
        <v>314</v>
      </c>
      <c r="D21" s="30">
        <v>310</v>
      </c>
      <c r="E21" s="32">
        <f t="shared" si="0"/>
        <v>-1.2738853503184714E-2</v>
      </c>
      <c r="F21" s="31">
        <f t="shared" si="1"/>
        <v>2.1828065258873812E-3</v>
      </c>
      <c r="H21" s="168"/>
      <c r="I21" s="168"/>
    </row>
    <row r="22" spans="2:11" ht="15" customHeight="1">
      <c r="B22" s="85" t="s">
        <v>192</v>
      </c>
      <c r="C22" s="30">
        <v>384</v>
      </c>
      <c r="D22" s="30">
        <v>385</v>
      </c>
      <c r="E22" s="32">
        <f t="shared" si="0"/>
        <v>2.6041666666666665E-3</v>
      </c>
      <c r="F22" s="31">
        <f t="shared" si="1"/>
        <v>2.710904878924651E-3</v>
      </c>
      <c r="H22" s="168"/>
      <c r="I22" s="168"/>
    </row>
    <row r="23" spans="2:11" ht="15" customHeight="1">
      <c r="B23" s="171" t="s">
        <v>193</v>
      </c>
      <c r="C23" s="30">
        <v>872</v>
      </c>
      <c r="D23" s="30">
        <v>774</v>
      </c>
      <c r="E23" s="32">
        <f t="shared" si="0"/>
        <v>-0.11238532110091744</v>
      </c>
      <c r="F23" s="31">
        <f t="shared" si="1"/>
        <v>5.4499750033446233E-3</v>
      </c>
      <c r="H23" s="168"/>
      <c r="I23" s="168"/>
    </row>
    <row r="24" spans="2:11" ht="15" customHeight="1">
      <c r="B24" s="171" t="s">
        <v>194</v>
      </c>
      <c r="C24" s="30">
        <v>1571</v>
      </c>
      <c r="D24" s="30">
        <v>1614</v>
      </c>
      <c r="E24" s="32">
        <f t="shared" si="0"/>
        <v>2.737110120942075E-2</v>
      </c>
      <c r="F24" s="31">
        <f t="shared" si="1"/>
        <v>1.1364676557362043E-2</v>
      </c>
      <c r="H24" s="168"/>
      <c r="I24" s="168"/>
    </row>
    <row r="25" spans="2:11" ht="15" customHeight="1">
      <c r="B25" s="171" t="s">
        <v>195</v>
      </c>
      <c r="C25" s="30">
        <v>847</v>
      </c>
      <c r="D25" s="30">
        <v>1066</v>
      </c>
      <c r="E25" s="32">
        <f t="shared" si="0"/>
        <v>0.25855962219598583</v>
      </c>
      <c r="F25" s="31">
        <f t="shared" si="1"/>
        <v>7.5060379245030593E-3</v>
      </c>
      <c r="H25" s="168"/>
      <c r="I25" s="168"/>
    </row>
    <row r="26" spans="2:11" ht="15" customHeight="1">
      <c r="B26" s="171" t="s">
        <v>196</v>
      </c>
      <c r="C26" s="30">
        <v>4209</v>
      </c>
      <c r="D26" s="30">
        <v>4176</v>
      </c>
      <c r="E26" s="32">
        <f t="shared" si="0"/>
        <v>-7.8403421240199576E-3</v>
      </c>
      <c r="F26" s="31">
        <f t="shared" si="1"/>
        <v>2.9404516297115175E-2</v>
      </c>
      <c r="H26" s="168"/>
      <c r="I26" s="168"/>
    </row>
    <row r="27" spans="2:11" ht="15" customHeight="1">
      <c r="B27" s="171" t="s">
        <v>197</v>
      </c>
      <c r="C27" s="30">
        <v>2873</v>
      </c>
      <c r="D27" s="30">
        <v>3542</v>
      </c>
      <c r="E27" s="32">
        <f t="shared" si="0"/>
        <v>0.2328576400974591</v>
      </c>
      <c r="F27" s="31">
        <f t="shared" si="1"/>
        <v>2.4940324886106788E-2</v>
      </c>
      <c r="H27" s="168"/>
      <c r="I27" s="168"/>
    </row>
    <row r="28" spans="2:11" ht="15" customHeight="1">
      <c r="B28" s="81" t="s">
        <v>198</v>
      </c>
      <c r="C28" s="172">
        <f>C29-C7</f>
        <v>24397</v>
      </c>
      <c r="D28" s="172">
        <f>D29-D7</f>
        <v>26172</v>
      </c>
      <c r="E28" s="32">
        <f>(D28-C28)/C28</f>
        <v>7.2754846907406648E-2</v>
      </c>
      <c r="F28" s="173">
        <f>D28/$D$29</f>
        <v>0.18428520127588563</v>
      </c>
      <c r="H28" s="168"/>
      <c r="I28" s="168"/>
    </row>
    <row r="29" spans="2:11" ht="15" customHeight="1">
      <c r="B29" s="83" t="s">
        <v>72</v>
      </c>
      <c r="C29" s="174">
        <v>141287</v>
      </c>
      <c r="D29" s="174">
        <v>142019</v>
      </c>
      <c r="E29" s="175">
        <f t="shared" si="0"/>
        <v>5.1809437527868809E-3</v>
      </c>
      <c r="F29" s="175">
        <f t="shared" si="1"/>
        <v>1</v>
      </c>
      <c r="H29" s="168"/>
      <c r="I29" s="168"/>
    </row>
    <row r="30" spans="2:11" ht="15" customHeight="1">
      <c r="B30" s="442" t="s">
        <v>68</v>
      </c>
      <c r="C30" s="442"/>
      <c r="D30" s="442"/>
      <c r="E30" s="442"/>
      <c r="F30" s="442"/>
      <c r="G30" s="18"/>
      <c r="H30" s="18"/>
      <c r="I30" s="18"/>
      <c r="J30" s="18"/>
      <c r="K30" s="18"/>
    </row>
    <row r="33" spans="2:7" ht="13.5" thickBot="1"/>
    <row r="34" spans="2:7" ht="29.25" customHeight="1" thickBot="1">
      <c r="F34" s="58" t="s">
        <v>87</v>
      </c>
    </row>
    <row r="39" spans="2:7">
      <c r="B39" s="176"/>
      <c r="C39" s="176"/>
      <c r="D39" s="176"/>
      <c r="E39" s="176"/>
      <c r="F39" s="176"/>
      <c r="G39" s="176"/>
    </row>
    <row r="40" spans="2:7">
      <c r="B40" s="176"/>
      <c r="C40" s="176"/>
      <c r="D40" s="176"/>
      <c r="E40" s="176"/>
      <c r="F40" s="176"/>
      <c r="G40" s="176"/>
    </row>
    <row r="41" spans="2:7">
      <c r="B41" s="176"/>
      <c r="C41" s="176"/>
      <c r="D41" s="176"/>
      <c r="E41" s="176"/>
      <c r="F41" s="176"/>
      <c r="G41" s="176"/>
    </row>
    <row r="42" spans="2:7">
      <c r="B42" s="177"/>
      <c r="C42" s="178"/>
      <c r="D42" s="176"/>
      <c r="E42" s="177"/>
      <c r="F42" s="178"/>
      <c r="G42" s="176"/>
    </row>
    <row r="43" spans="2:7">
      <c r="B43" s="177"/>
      <c r="C43" s="178"/>
      <c r="D43" s="176"/>
      <c r="E43" s="177"/>
      <c r="F43" s="178"/>
      <c r="G43" s="176"/>
    </row>
    <row r="44" spans="2:7">
      <c r="B44" s="179"/>
      <c r="C44" s="178"/>
      <c r="D44" s="176"/>
      <c r="E44" s="179"/>
      <c r="F44" s="178"/>
      <c r="G44" s="176"/>
    </row>
    <row r="45" spans="2:7">
      <c r="B45" s="179"/>
      <c r="C45" s="178"/>
      <c r="D45" s="176"/>
      <c r="E45" s="177"/>
      <c r="F45" s="178"/>
      <c r="G45" s="176"/>
    </row>
    <row r="46" spans="2:7">
      <c r="B46" s="179"/>
      <c r="C46" s="178"/>
      <c r="D46" s="176"/>
      <c r="E46" s="177"/>
      <c r="F46" s="178"/>
      <c r="G46" s="176"/>
    </row>
    <row r="47" spans="2:7">
      <c r="B47" s="177"/>
      <c r="C47" s="178"/>
      <c r="D47" s="176"/>
      <c r="E47" s="180"/>
      <c r="F47" s="178"/>
      <c r="G47" s="176"/>
    </row>
    <row r="48" spans="2:7">
      <c r="B48" s="177"/>
      <c r="C48" s="178"/>
      <c r="D48" s="176"/>
      <c r="E48" s="180"/>
      <c r="F48" s="178"/>
      <c r="G48" s="176"/>
    </row>
    <row r="49" spans="2:7">
      <c r="B49" s="180"/>
      <c r="C49" s="178"/>
      <c r="D49" s="176"/>
      <c r="E49" s="176"/>
      <c r="F49" s="176"/>
      <c r="G49" s="176"/>
    </row>
    <row r="50" spans="2:7">
      <c r="B50" s="180"/>
      <c r="C50" s="178"/>
      <c r="D50" s="176"/>
      <c r="E50" s="176"/>
      <c r="F50" s="176"/>
      <c r="G50" s="176"/>
    </row>
    <row r="51" spans="2:7">
      <c r="B51" s="180"/>
      <c r="C51" s="178"/>
      <c r="D51" s="176"/>
      <c r="E51" s="176"/>
      <c r="F51" s="176"/>
      <c r="G51" s="176"/>
    </row>
    <row r="52" spans="2:7">
      <c r="B52" s="176"/>
      <c r="C52" s="176"/>
      <c r="D52" s="176"/>
      <c r="E52" s="176"/>
      <c r="F52" s="176"/>
      <c r="G52" s="176"/>
    </row>
    <row r="56" spans="2:7" ht="23.25" customHeight="1"/>
  </sheetData>
  <mergeCells count="2">
    <mergeCell ref="B5:F5"/>
    <mergeCell ref="B30:F30"/>
  </mergeCells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/>
  </sheetPr>
  <dimension ref="B1:K30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441" t="s">
        <v>201</v>
      </c>
      <c r="C5" s="441"/>
      <c r="D5" s="441"/>
    </row>
    <row r="6" spans="2:5" ht="30" customHeight="1">
      <c r="B6" s="167" t="s">
        <v>175</v>
      </c>
      <c r="C6" s="23" t="str">
        <f>actualizaciones!A3</f>
        <v>acum. nov. 2009</v>
      </c>
      <c r="D6" s="23" t="str">
        <f>actualizaciones!A2</f>
        <v xml:space="preserve">acum. nov. 2010 </v>
      </c>
    </row>
    <row r="7" spans="2:5" ht="15" customHeight="1">
      <c r="B7" s="85" t="s">
        <v>176</v>
      </c>
      <c r="C7" s="181">
        <f>'Nacionalidades '!C7/'Nacionalidades '!$C$29</f>
        <v>0.82732310828314004</v>
      </c>
      <c r="D7" s="181">
        <f>'Nacionalidades '!D7/'Nacionalidades '!$D$29</f>
        <v>0.81571479872411434</v>
      </c>
      <c r="E7" s="182"/>
    </row>
    <row r="8" spans="2:5" ht="15" customHeight="1">
      <c r="B8" s="85" t="s">
        <v>178</v>
      </c>
      <c r="C8" s="181">
        <f>'Nacionalidades '!C8/'Nacionalidades '!$C$29</f>
        <v>4.0697304069022625E-3</v>
      </c>
      <c r="D8" s="181">
        <f>'Nacionalidades '!D8/'Nacionalidades '!$D$29</f>
        <v>4.9359592730550137E-3</v>
      </c>
      <c r="E8" s="182"/>
    </row>
    <row r="9" spans="2:5" ht="15" customHeight="1">
      <c r="B9" s="85" t="s">
        <v>179</v>
      </c>
      <c r="C9" s="181">
        <f>'Nacionalidades '!C9/'Nacionalidades '!$C$29</f>
        <v>3.383184581737881E-3</v>
      </c>
      <c r="D9" s="181">
        <f>'Nacionalidades '!D9/'Nacionalidades '!$D$29</f>
        <v>4.3022412494102902E-3</v>
      </c>
      <c r="E9" s="182"/>
    </row>
    <row r="10" spans="2:5" ht="15" customHeight="1">
      <c r="B10" s="85" t="s">
        <v>180</v>
      </c>
      <c r="C10" s="181">
        <f>'Nacionalidades '!C10/'Nacionalidades '!$C$29</f>
        <v>2.1757132644900097E-2</v>
      </c>
      <c r="D10" s="181">
        <f>'Nacionalidades '!D10/'Nacionalidades '!$D$29</f>
        <v>2.3151831797153903E-2</v>
      </c>
      <c r="E10" s="182"/>
    </row>
    <row r="11" spans="2:5" ht="15" customHeight="1">
      <c r="B11" s="169" t="s">
        <v>181</v>
      </c>
      <c r="C11" s="181">
        <f>'Nacionalidades '!C11/'Nacionalidades '!$C$29</f>
        <v>1.6293077211633058E-2</v>
      </c>
      <c r="D11" s="181">
        <f>'Nacionalidades '!D11/'Nacionalidades '!$D$29</f>
        <v>1.504728240587527E-2</v>
      </c>
    </row>
    <row r="12" spans="2:5" ht="15" customHeight="1">
      <c r="B12" s="169" t="s">
        <v>182</v>
      </c>
      <c r="C12" s="181">
        <f>'Nacionalidades '!C12/'Nacionalidades '!$C$29</f>
        <v>1.6455866427909149E-2</v>
      </c>
      <c r="D12" s="181">
        <f>'Nacionalidades '!D12/'Nacionalidades '!$D$29</f>
        <v>1.7483576141220539E-2</v>
      </c>
    </row>
    <row r="13" spans="2:5" ht="15" customHeight="1">
      <c r="B13" s="169" t="s">
        <v>183</v>
      </c>
      <c r="C13" s="181">
        <f>'Nacionalidades '!C13/'Nacionalidades '!$C$29</f>
        <v>2.3639825320093144E-3</v>
      </c>
      <c r="D13" s="181">
        <f>'Nacionalidades '!D13/'Nacionalidades '!$D$29</f>
        <v>2.365880621606968E-3</v>
      </c>
    </row>
    <row r="14" spans="2:5" ht="15" customHeight="1">
      <c r="B14" s="169" t="s">
        <v>184</v>
      </c>
      <c r="C14" s="181">
        <f>'Nacionalidades '!C14/'Nacionalidades '!$C$29</f>
        <v>1.6944234076737421E-2</v>
      </c>
      <c r="D14" s="181">
        <f>'Nacionalidades '!D14/'Nacionalidades '!$D$29</f>
        <v>1.8349657440201662E-2</v>
      </c>
      <c r="E14" s="182"/>
    </row>
    <row r="15" spans="2:5" ht="15" customHeight="1">
      <c r="B15" s="85" t="s">
        <v>185</v>
      </c>
      <c r="C15" s="181">
        <f>'Nacionalidades '!C15/'Nacionalidades '!$C$29</f>
        <v>7.6935599170482776E-3</v>
      </c>
      <c r="D15" s="181">
        <f>'Nacionalidades '!D15/'Nacionalidades '!$D$29</f>
        <v>8.3017061097458798E-3</v>
      </c>
      <c r="E15" s="182"/>
    </row>
    <row r="16" spans="2:5" ht="15" customHeight="1">
      <c r="B16" s="170" t="s">
        <v>186</v>
      </c>
      <c r="C16" s="181">
        <f>'Nacionalidades '!C16/'Nacionalidades '!$C$29</f>
        <v>2.4347604521293537E-3</v>
      </c>
      <c r="D16" s="181">
        <f>'Nacionalidades '!D16/'Nacionalidades '!$D$29</f>
        <v>2.8939789746442379E-3</v>
      </c>
      <c r="E16" s="182"/>
    </row>
    <row r="17" spans="2:11" ht="15" customHeight="1">
      <c r="B17" s="170" t="s">
        <v>187</v>
      </c>
      <c r="C17" s="181">
        <f>'Nacionalidades '!C17/'Nacionalidades '!$C$29</f>
        <v>2.3144379879252866E-3</v>
      </c>
      <c r="D17" s="181">
        <f>'Nacionalidades '!D17/'Nacionalidades '!$D$29</f>
        <v>1.9926911187939642E-3</v>
      </c>
      <c r="E17" s="182"/>
    </row>
    <row r="18" spans="2:11" ht="15" customHeight="1">
      <c r="B18" s="170" t="s">
        <v>188</v>
      </c>
      <c r="C18" s="181">
        <f>'Nacionalidades '!C18/'Nacionalidades '!$C$29</f>
        <v>2.0667152675051489E-3</v>
      </c>
      <c r="D18" s="181">
        <f>'Nacionalidades '!D18/'Nacionalidades '!$D$29</f>
        <v>2.2954675078686653E-3</v>
      </c>
      <c r="E18" s="182"/>
    </row>
    <row r="19" spans="2:11" ht="15" customHeight="1">
      <c r="B19" s="170" t="s">
        <v>189</v>
      </c>
      <c r="C19" s="181">
        <f>'Nacionalidades '!C19/'Nacionalidades '!$C$29</f>
        <v>2.9443614769936372E-3</v>
      </c>
      <c r="D19" s="181">
        <f>'Nacionalidades '!D19/'Nacionalidades '!$D$29</f>
        <v>3.4150360163076772E-3</v>
      </c>
      <c r="E19" s="182"/>
    </row>
    <row r="20" spans="2:11" ht="15" customHeight="1">
      <c r="B20" s="85" t="s">
        <v>190</v>
      </c>
      <c r="C20" s="181">
        <f>'Nacionalidades '!C20/'Nacionalidades '!$C$29</f>
        <v>3.298251077593834E-3</v>
      </c>
      <c r="D20" s="181">
        <f>'Nacionalidades '!D20/'Nacionalidades '!$D$29</f>
        <v>4.4923566565037076E-3</v>
      </c>
    </row>
    <row r="21" spans="2:11" ht="15" customHeight="1">
      <c r="B21" s="85" t="s">
        <v>191</v>
      </c>
      <c r="C21" s="181">
        <f>'Nacionalidades '!C21/'Nacionalidades '!$C$29</f>
        <v>2.2224266917692356E-3</v>
      </c>
      <c r="D21" s="181">
        <f>'Nacionalidades '!D21/'Nacionalidades '!$D$29</f>
        <v>2.1828065258873812E-3</v>
      </c>
    </row>
    <row r="22" spans="2:11" ht="15" customHeight="1">
      <c r="B22" s="85" t="s">
        <v>192</v>
      </c>
      <c r="C22" s="181">
        <f>'Nacionalidades '!C22/'Nacionalidades '!$C$29</f>
        <v>2.7178721326095111E-3</v>
      </c>
      <c r="D22" s="181">
        <f>'Nacionalidades '!D22/'Nacionalidades '!$D$29</f>
        <v>2.710904878924651E-3</v>
      </c>
    </row>
    <row r="23" spans="2:11" ht="15" customHeight="1">
      <c r="B23" s="171" t="s">
        <v>193</v>
      </c>
      <c r="C23" s="181">
        <f>'Nacionalidades '!C23/'Nacionalidades '!$C$29</f>
        <v>6.1718346344674319E-3</v>
      </c>
      <c r="D23" s="181">
        <f>'Nacionalidades '!D23/'Nacionalidades '!$D$29</f>
        <v>5.4499750033446233E-3</v>
      </c>
    </row>
    <row r="24" spans="2:11" ht="15" customHeight="1">
      <c r="B24" s="171" t="s">
        <v>194</v>
      </c>
      <c r="C24" s="181">
        <f>'Nacionalidades '!C24/'Nacionalidades '!$C$29</f>
        <v>1.1119211250858182E-2</v>
      </c>
      <c r="D24" s="181">
        <f>'Nacionalidades '!D24/'Nacionalidades '!$D$29</f>
        <v>1.1364676557362043E-2</v>
      </c>
    </row>
    <row r="25" spans="2:11" ht="15" customHeight="1">
      <c r="B25" s="171" t="s">
        <v>195</v>
      </c>
      <c r="C25" s="181">
        <f>'Nacionalidades '!C25/'Nacionalidades '!$C$29</f>
        <v>5.9948898341673331E-3</v>
      </c>
      <c r="D25" s="181">
        <f>'Nacionalidades '!D25/'Nacionalidades '!$D$29</f>
        <v>7.5060379245030593E-3</v>
      </c>
    </row>
    <row r="26" spans="2:11" ht="15" customHeight="1">
      <c r="B26" s="171" t="s">
        <v>196</v>
      </c>
      <c r="C26" s="181">
        <f>'Nacionalidades '!C26/'Nacionalidades '!$C$29</f>
        <v>2.9790426578524563E-2</v>
      </c>
      <c r="D26" s="181">
        <f>'Nacionalidades '!D26/'Nacionalidades '!$D$29</f>
        <v>2.9404516297115175E-2</v>
      </c>
    </row>
    <row r="27" spans="2:11" ht="15" customHeight="1">
      <c r="B27" s="171" t="s">
        <v>197</v>
      </c>
      <c r="C27" s="181">
        <f>'Nacionalidades '!C27/'Nacionalidades '!$C$29</f>
        <v>2.0334496450487308E-2</v>
      </c>
      <c r="D27" s="181">
        <f>'Nacionalidades '!D27/'Nacionalidades '!$D$29</f>
        <v>2.4940324886106788E-2</v>
      </c>
    </row>
    <row r="28" spans="2:11" ht="15" customHeight="1">
      <c r="B28" s="183" t="s">
        <v>198</v>
      </c>
      <c r="C28" s="184">
        <f>'Nacionalidades '!C28/'Nacionalidades '!$C$29</f>
        <v>0.17267689171686001</v>
      </c>
      <c r="D28" s="184">
        <f>'Nacionalidades '!D28/'Nacionalidades '!$D$29</f>
        <v>0.18428520127588563</v>
      </c>
    </row>
    <row r="29" spans="2:11" ht="15" customHeight="1">
      <c r="B29" s="83" t="s">
        <v>72</v>
      </c>
      <c r="C29" s="185">
        <f>'Nacionalidades '!C29/'Nacionalidades '!$C$29</f>
        <v>1</v>
      </c>
      <c r="D29" s="185">
        <f>'Nacionalidades '!D29/'Nacionalidades '!$D$29</f>
        <v>1</v>
      </c>
    </row>
    <row r="30" spans="2:11" ht="30" customHeight="1">
      <c r="B30" s="442" t="s">
        <v>202</v>
      </c>
      <c r="C30" s="442"/>
      <c r="D30" s="442"/>
      <c r="E30" s="18"/>
      <c r="F30" s="18"/>
      <c r="G30" s="18"/>
      <c r="H30" s="18"/>
      <c r="I30" s="18"/>
      <c r="J30" s="18"/>
      <c r="K30" s="18"/>
    </row>
  </sheetData>
  <mergeCells count="2">
    <mergeCell ref="B5:D5"/>
    <mergeCell ref="B30:D3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2:K24"/>
  <sheetViews>
    <sheetView showGridLines="0" showRowColHeaders="0" zoomScaleNormal="100" workbookViewId="0">
      <selection activeCell="B16" sqref="B16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58" t="s">
        <v>89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2:K24"/>
  <sheetViews>
    <sheetView showGridLines="0" showRowColHeaders="0" zoomScaleNormal="100" workbookViewId="0">
      <selection activeCell="B16" sqref="B16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58" t="s">
        <v>89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P32"/>
  <sheetViews>
    <sheetView showGridLines="0" showRowColHeaders="0" showOutlineSymbols="0" zoomScaleNormal="100" workbookViewId="0">
      <selection activeCell="B16" sqref="B16"/>
    </sheetView>
  </sheetViews>
  <sheetFormatPr baseColWidth="10" defaultRowHeight="12"/>
  <cols>
    <col min="1" max="1" width="15.7109375" style="186" customWidth="1"/>
    <col min="2" max="2" width="17.85546875" style="186" customWidth="1"/>
    <col min="3" max="14" width="9.7109375" style="186" customWidth="1"/>
    <col min="15" max="261" width="11.42578125" style="186"/>
    <col min="262" max="262" width="15.85546875" style="186" bestFit="1" customWidth="1"/>
    <col min="263" max="263" width="8.7109375" style="186" customWidth="1"/>
    <col min="264" max="264" width="11.28515625" style="186" customWidth="1"/>
    <col min="265" max="269" width="9.7109375" style="186" bestFit="1" customWidth="1"/>
    <col min="270" max="270" width="15.140625" style="186" customWidth="1"/>
    <col min="271" max="517" width="11.42578125" style="186"/>
    <col min="518" max="518" width="15.85546875" style="186" bestFit="1" customWidth="1"/>
    <col min="519" max="519" width="8.7109375" style="186" customWidth="1"/>
    <col min="520" max="520" width="11.28515625" style="186" customWidth="1"/>
    <col min="521" max="525" width="9.7109375" style="186" bestFit="1" customWidth="1"/>
    <col min="526" max="526" width="15.140625" style="186" customWidth="1"/>
    <col min="527" max="773" width="11.42578125" style="186"/>
    <col min="774" max="774" width="15.85546875" style="186" bestFit="1" customWidth="1"/>
    <col min="775" max="775" width="8.7109375" style="186" customWidth="1"/>
    <col min="776" max="776" width="11.28515625" style="186" customWidth="1"/>
    <col min="777" max="781" width="9.7109375" style="186" bestFit="1" customWidth="1"/>
    <col min="782" max="782" width="15.140625" style="186" customWidth="1"/>
    <col min="783" max="1029" width="11.42578125" style="186"/>
    <col min="1030" max="1030" width="15.85546875" style="186" bestFit="1" customWidth="1"/>
    <col min="1031" max="1031" width="8.7109375" style="186" customWidth="1"/>
    <col min="1032" max="1032" width="11.28515625" style="186" customWidth="1"/>
    <col min="1033" max="1037" width="9.7109375" style="186" bestFit="1" customWidth="1"/>
    <col min="1038" max="1038" width="15.140625" style="186" customWidth="1"/>
    <col min="1039" max="1285" width="11.42578125" style="186"/>
    <col min="1286" max="1286" width="15.85546875" style="186" bestFit="1" customWidth="1"/>
    <col min="1287" max="1287" width="8.7109375" style="186" customWidth="1"/>
    <col min="1288" max="1288" width="11.28515625" style="186" customWidth="1"/>
    <col min="1289" max="1293" width="9.7109375" style="186" bestFit="1" customWidth="1"/>
    <col min="1294" max="1294" width="15.140625" style="186" customWidth="1"/>
    <col min="1295" max="1541" width="11.42578125" style="186"/>
    <col min="1542" max="1542" width="15.85546875" style="186" bestFit="1" customWidth="1"/>
    <col min="1543" max="1543" width="8.7109375" style="186" customWidth="1"/>
    <col min="1544" max="1544" width="11.28515625" style="186" customWidth="1"/>
    <col min="1545" max="1549" width="9.7109375" style="186" bestFit="1" customWidth="1"/>
    <col min="1550" max="1550" width="15.140625" style="186" customWidth="1"/>
    <col min="1551" max="1797" width="11.42578125" style="186"/>
    <col min="1798" max="1798" width="15.85546875" style="186" bestFit="1" customWidth="1"/>
    <col min="1799" max="1799" width="8.7109375" style="186" customWidth="1"/>
    <col min="1800" max="1800" width="11.28515625" style="186" customWidth="1"/>
    <col min="1801" max="1805" width="9.7109375" style="186" bestFit="1" customWidth="1"/>
    <col min="1806" max="1806" width="15.140625" style="186" customWidth="1"/>
    <col min="1807" max="2053" width="11.42578125" style="186"/>
    <col min="2054" max="2054" width="15.85546875" style="186" bestFit="1" customWidth="1"/>
    <col min="2055" max="2055" width="8.7109375" style="186" customWidth="1"/>
    <col min="2056" max="2056" width="11.28515625" style="186" customWidth="1"/>
    <col min="2057" max="2061" width="9.7109375" style="186" bestFit="1" customWidth="1"/>
    <col min="2062" max="2062" width="15.140625" style="186" customWidth="1"/>
    <col min="2063" max="2309" width="11.42578125" style="186"/>
    <col min="2310" max="2310" width="15.85546875" style="186" bestFit="1" customWidth="1"/>
    <col min="2311" max="2311" width="8.7109375" style="186" customWidth="1"/>
    <col min="2312" max="2312" width="11.28515625" style="186" customWidth="1"/>
    <col min="2313" max="2317" width="9.7109375" style="186" bestFit="1" customWidth="1"/>
    <col min="2318" max="2318" width="15.140625" style="186" customWidth="1"/>
    <col min="2319" max="2565" width="11.42578125" style="186"/>
    <col min="2566" max="2566" width="15.85546875" style="186" bestFit="1" customWidth="1"/>
    <col min="2567" max="2567" width="8.7109375" style="186" customWidth="1"/>
    <col min="2568" max="2568" width="11.28515625" style="186" customWidth="1"/>
    <col min="2569" max="2573" width="9.7109375" style="186" bestFit="1" customWidth="1"/>
    <col min="2574" max="2574" width="15.140625" style="186" customWidth="1"/>
    <col min="2575" max="2821" width="11.42578125" style="186"/>
    <col min="2822" max="2822" width="15.85546875" style="186" bestFit="1" customWidth="1"/>
    <col min="2823" max="2823" width="8.7109375" style="186" customWidth="1"/>
    <col min="2824" max="2824" width="11.28515625" style="186" customWidth="1"/>
    <col min="2825" max="2829" width="9.7109375" style="186" bestFit="1" customWidth="1"/>
    <col min="2830" max="2830" width="15.140625" style="186" customWidth="1"/>
    <col min="2831" max="3077" width="11.42578125" style="186"/>
    <col min="3078" max="3078" width="15.85546875" style="186" bestFit="1" customWidth="1"/>
    <col min="3079" max="3079" width="8.7109375" style="186" customWidth="1"/>
    <col min="3080" max="3080" width="11.28515625" style="186" customWidth="1"/>
    <col min="3081" max="3085" width="9.7109375" style="186" bestFit="1" customWidth="1"/>
    <col min="3086" max="3086" width="15.140625" style="186" customWidth="1"/>
    <col min="3087" max="3333" width="11.42578125" style="186"/>
    <col min="3334" max="3334" width="15.85546875" style="186" bestFit="1" customWidth="1"/>
    <col min="3335" max="3335" width="8.7109375" style="186" customWidth="1"/>
    <col min="3336" max="3336" width="11.28515625" style="186" customWidth="1"/>
    <col min="3337" max="3341" width="9.7109375" style="186" bestFit="1" customWidth="1"/>
    <col min="3342" max="3342" width="15.140625" style="186" customWidth="1"/>
    <col min="3343" max="3589" width="11.42578125" style="186"/>
    <col min="3590" max="3590" width="15.85546875" style="186" bestFit="1" customWidth="1"/>
    <col min="3591" max="3591" width="8.7109375" style="186" customWidth="1"/>
    <col min="3592" max="3592" width="11.28515625" style="186" customWidth="1"/>
    <col min="3593" max="3597" width="9.7109375" style="186" bestFit="1" customWidth="1"/>
    <col min="3598" max="3598" width="15.140625" style="186" customWidth="1"/>
    <col min="3599" max="3845" width="11.42578125" style="186"/>
    <col min="3846" max="3846" width="15.85546875" style="186" bestFit="1" customWidth="1"/>
    <col min="3847" max="3847" width="8.7109375" style="186" customWidth="1"/>
    <col min="3848" max="3848" width="11.28515625" style="186" customWidth="1"/>
    <col min="3849" max="3853" width="9.7109375" style="186" bestFit="1" customWidth="1"/>
    <col min="3854" max="3854" width="15.140625" style="186" customWidth="1"/>
    <col min="3855" max="4101" width="11.42578125" style="186"/>
    <col min="4102" max="4102" width="15.85546875" style="186" bestFit="1" customWidth="1"/>
    <col min="4103" max="4103" width="8.7109375" style="186" customWidth="1"/>
    <col min="4104" max="4104" width="11.28515625" style="186" customWidth="1"/>
    <col min="4105" max="4109" width="9.7109375" style="186" bestFit="1" customWidth="1"/>
    <col min="4110" max="4110" width="15.140625" style="186" customWidth="1"/>
    <col min="4111" max="4357" width="11.42578125" style="186"/>
    <col min="4358" max="4358" width="15.85546875" style="186" bestFit="1" customWidth="1"/>
    <col min="4359" max="4359" width="8.7109375" style="186" customWidth="1"/>
    <col min="4360" max="4360" width="11.28515625" style="186" customWidth="1"/>
    <col min="4361" max="4365" width="9.7109375" style="186" bestFit="1" customWidth="1"/>
    <col min="4366" max="4366" width="15.140625" style="186" customWidth="1"/>
    <col min="4367" max="4613" width="11.42578125" style="186"/>
    <col min="4614" max="4614" width="15.85546875" style="186" bestFit="1" customWidth="1"/>
    <col min="4615" max="4615" width="8.7109375" style="186" customWidth="1"/>
    <col min="4616" max="4616" width="11.28515625" style="186" customWidth="1"/>
    <col min="4617" max="4621" width="9.7109375" style="186" bestFit="1" customWidth="1"/>
    <col min="4622" max="4622" width="15.140625" style="186" customWidth="1"/>
    <col min="4623" max="4869" width="11.42578125" style="186"/>
    <col min="4870" max="4870" width="15.85546875" style="186" bestFit="1" customWidth="1"/>
    <col min="4871" max="4871" width="8.7109375" style="186" customWidth="1"/>
    <col min="4872" max="4872" width="11.28515625" style="186" customWidth="1"/>
    <col min="4873" max="4877" width="9.7109375" style="186" bestFit="1" customWidth="1"/>
    <col min="4878" max="4878" width="15.140625" style="186" customWidth="1"/>
    <col min="4879" max="5125" width="11.42578125" style="186"/>
    <col min="5126" max="5126" width="15.85546875" style="186" bestFit="1" customWidth="1"/>
    <col min="5127" max="5127" width="8.7109375" style="186" customWidth="1"/>
    <col min="5128" max="5128" width="11.28515625" style="186" customWidth="1"/>
    <col min="5129" max="5133" width="9.7109375" style="186" bestFit="1" customWidth="1"/>
    <col min="5134" max="5134" width="15.140625" style="186" customWidth="1"/>
    <col min="5135" max="5381" width="11.42578125" style="186"/>
    <col min="5382" max="5382" width="15.85546875" style="186" bestFit="1" customWidth="1"/>
    <col min="5383" max="5383" width="8.7109375" style="186" customWidth="1"/>
    <col min="5384" max="5384" width="11.28515625" style="186" customWidth="1"/>
    <col min="5385" max="5389" width="9.7109375" style="186" bestFit="1" customWidth="1"/>
    <col min="5390" max="5390" width="15.140625" style="186" customWidth="1"/>
    <col min="5391" max="5637" width="11.42578125" style="186"/>
    <col min="5638" max="5638" width="15.85546875" style="186" bestFit="1" customWidth="1"/>
    <col min="5639" max="5639" width="8.7109375" style="186" customWidth="1"/>
    <col min="5640" max="5640" width="11.28515625" style="186" customWidth="1"/>
    <col min="5641" max="5645" width="9.7109375" style="186" bestFit="1" customWidth="1"/>
    <col min="5646" max="5646" width="15.140625" style="186" customWidth="1"/>
    <col min="5647" max="5893" width="11.42578125" style="186"/>
    <col min="5894" max="5894" width="15.85546875" style="186" bestFit="1" customWidth="1"/>
    <col min="5895" max="5895" width="8.7109375" style="186" customWidth="1"/>
    <col min="5896" max="5896" width="11.28515625" style="186" customWidth="1"/>
    <col min="5897" max="5901" width="9.7109375" style="186" bestFit="1" customWidth="1"/>
    <col min="5902" max="5902" width="15.140625" style="186" customWidth="1"/>
    <col min="5903" max="6149" width="11.42578125" style="186"/>
    <col min="6150" max="6150" width="15.85546875" style="186" bestFit="1" customWidth="1"/>
    <col min="6151" max="6151" width="8.7109375" style="186" customWidth="1"/>
    <col min="6152" max="6152" width="11.28515625" style="186" customWidth="1"/>
    <col min="6153" max="6157" width="9.7109375" style="186" bestFit="1" customWidth="1"/>
    <col min="6158" max="6158" width="15.140625" style="186" customWidth="1"/>
    <col min="6159" max="6405" width="11.42578125" style="186"/>
    <col min="6406" max="6406" width="15.85546875" style="186" bestFit="1" customWidth="1"/>
    <col min="6407" max="6407" width="8.7109375" style="186" customWidth="1"/>
    <col min="6408" max="6408" width="11.28515625" style="186" customWidth="1"/>
    <col min="6409" max="6413" width="9.7109375" style="186" bestFit="1" customWidth="1"/>
    <col min="6414" max="6414" width="15.140625" style="186" customWidth="1"/>
    <col min="6415" max="6661" width="11.42578125" style="186"/>
    <col min="6662" max="6662" width="15.85546875" style="186" bestFit="1" customWidth="1"/>
    <col min="6663" max="6663" width="8.7109375" style="186" customWidth="1"/>
    <col min="6664" max="6664" width="11.28515625" style="186" customWidth="1"/>
    <col min="6665" max="6669" width="9.7109375" style="186" bestFit="1" customWidth="1"/>
    <col min="6670" max="6670" width="15.140625" style="186" customWidth="1"/>
    <col min="6671" max="6917" width="11.42578125" style="186"/>
    <col min="6918" max="6918" width="15.85546875" style="186" bestFit="1" customWidth="1"/>
    <col min="6919" max="6919" width="8.7109375" style="186" customWidth="1"/>
    <col min="6920" max="6920" width="11.28515625" style="186" customWidth="1"/>
    <col min="6921" max="6925" width="9.7109375" style="186" bestFit="1" customWidth="1"/>
    <col min="6926" max="6926" width="15.140625" style="186" customWidth="1"/>
    <col min="6927" max="7173" width="11.42578125" style="186"/>
    <col min="7174" max="7174" width="15.85546875" style="186" bestFit="1" customWidth="1"/>
    <col min="7175" max="7175" width="8.7109375" style="186" customWidth="1"/>
    <col min="7176" max="7176" width="11.28515625" style="186" customWidth="1"/>
    <col min="7177" max="7181" width="9.7109375" style="186" bestFit="1" customWidth="1"/>
    <col min="7182" max="7182" width="15.140625" style="186" customWidth="1"/>
    <col min="7183" max="7429" width="11.42578125" style="186"/>
    <col min="7430" max="7430" width="15.85546875" style="186" bestFit="1" customWidth="1"/>
    <col min="7431" max="7431" width="8.7109375" style="186" customWidth="1"/>
    <col min="7432" max="7432" width="11.28515625" style="186" customWidth="1"/>
    <col min="7433" max="7437" width="9.7109375" style="186" bestFit="1" customWidth="1"/>
    <col min="7438" max="7438" width="15.140625" style="186" customWidth="1"/>
    <col min="7439" max="7685" width="11.42578125" style="186"/>
    <col min="7686" max="7686" width="15.85546875" style="186" bestFit="1" customWidth="1"/>
    <col min="7687" max="7687" width="8.7109375" style="186" customWidth="1"/>
    <col min="7688" max="7688" width="11.28515625" style="186" customWidth="1"/>
    <col min="7689" max="7693" width="9.7109375" style="186" bestFit="1" customWidth="1"/>
    <col min="7694" max="7694" width="15.140625" style="186" customWidth="1"/>
    <col min="7695" max="7941" width="11.42578125" style="186"/>
    <col min="7942" max="7942" width="15.85546875" style="186" bestFit="1" customWidth="1"/>
    <col min="7943" max="7943" width="8.7109375" style="186" customWidth="1"/>
    <col min="7944" max="7944" width="11.28515625" style="186" customWidth="1"/>
    <col min="7945" max="7949" width="9.7109375" style="186" bestFit="1" customWidth="1"/>
    <col min="7950" max="7950" width="15.140625" style="186" customWidth="1"/>
    <col min="7951" max="8197" width="11.42578125" style="186"/>
    <col min="8198" max="8198" width="15.85546875" style="186" bestFit="1" customWidth="1"/>
    <col min="8199" max="8199" width="8.7109375" style="186" customWidth="1"/>
    <col min="8200" max="8200" width="11.28515625" style="186" customWidth="1"/>
    <col min="8201" max="8205" width="9.7109375" style="186" bestFit="1" customWidth="1"/>
    <col min="8206" max="8206" width="15.140625" style="186" customWidth="1"/>
    <col min="8207" max="8453" width="11.42578125" style="186"/>
    <col min="8454" max="8454" width="15.85546875" style="186" bestFit="1" customWidth="1"/>
    <col min="8455" max="8455" width="8.7109375" style="186" customWidth="1"/>
    <col min="8456" max="8456" width="11.28515625" style="186" customWidth="1"/>
    <col min="8457" max="8461" width="9.7109375" style="186" bestFit="1" customWidth="1"/>
    <col min="8462" max="8462" width="15.140625" style="186" customWidth="1"/>
    <col min="8463" max="8709" width="11.42578125" style="186"/>
    <col min="8710" max="8710" width="15.85546875" style="186" bestFit="1" customWidth="1"/>
    <col min="8711" max="8711" width="8.7109375" style="186" customWidth="1"/>
    <col min="8712" max="8712" width="11.28515625" style="186" customWidth="1"/>
    <col min="8713" max="8717" width="9.7109375" style="186" bestFit="1" customWidth="1"/>
    <col min="8718" max="8718" width="15.140625" style="186" customWidth="1"/>
    <col min="8719" max="8965" width="11.42578125" style="186"/>
    <col min="8966" max="8966" width="15.85546875" style="186" bestFit="1" customWidth="1"/>
    <col min="8967" max="8967" width="8.7109375" style="186" customWidth="1"/>
    <col min="8968" max="8968" width="11.28515625" style="186" customWidth="1"/>
    <col min="8969" max="8973" width="9.7109375" style="186" bestFit="1" customWidth="1"/>
    <col min="8974" max="8974" width="15.140625" style="186" customWidth="1"/>
    <col min="8975" max="9221" width="11.42578125" style="186"/>
    <col min="9222" max="9222" width="15.85546875" style="186" bestFit="1" customWidth="1"/>
    <col min="9223" max="9223" width="8.7109375" style="186" customWidth="1"/>
    <col min="9224" max="9224" width="11.28515625" style="186" customWidth="1"/>
    <col min="9225" max="9229" width="9.7109375" style="186" bestFit="1" customWidth="1"/>
    <col min="9230" max="9230" width="15.140625" style="186" customWidth="1"/>
    <col min="9231" max="9477" width="11.42578125" style="186"/>
    <col min="9478" max="9478" width="15.85546875" style="186" bestFit="1" customWidth="1"/>
    <col min="9479" max="9479" width="8.7109375" style="186" customWidth="1"/>
    <col min="9480" max="9480" width="11.28515625" style="186" customWidth="1"/>
    <col min="9481" max="9485" width="9.7109375" style="186" bestFit="1" customWidth="1"/>
    <col min="9486" max="9486" width="15.140625" style="186" customWidth="1"/>
    <col min="9487" max="9733" width="11.42578125" style="186"/>
    <col min="9734" max="9734" width="15.85546875" style="186" bestFit="1" customWidth="1"/>
    <col min="9735" max="9735" width="8.7109375" style="186" customWidth="1"/>
    <col min="9736" max="9736" width="11.28515625" style="186" customWidth="1"/>
    <col min="9737" max="9741" width="9.7109375" style="186" bestFit="1" customWidth="1"/>
    <col min="9742" max="9742" width="15.140625" style="186" customWidth="1"/>
    <col min="9743" max="9989" width="11.42578125" style="186"/>
    <col min="9990" max="9990" width="15.85546875" style="186" bestFit="1" customWidth="1"/>
    <col min="9991" max="9991" width="8.7109375" style="186" customWidth="1"/>
    <col min="9992" max="9992" width="11.28515625" style="186" customWidth="1"/>
    <col min="9993" max="9997" width="9.7109375" style="186" bestFit="1" customWidth="1"/>
    <col min="9998" max="9998" width="15.140625" style="186" customWidth="1"/>
    <col min="9999" max="10245" width="11.42578125" style="186"/>
    <col min="10246" max="10246" width="15.85546875" style="186" bestFit="1" customWidth="1"/>
    <col min="10247" max="10247" width="8.7109375" style="186" customWidth="1"/>
    <col min="10248" max="10248" width="11.28515625" style="186" customWidth="1"/>
    <col min="10249" max="10253" width="9.7109375" style="186" bestFit="1" customWidth="1"/>
    <col min="10254" max="10254" width="15.140625" style="186" customWidth="1"/>
    <col min="10255" max="10501" width="11.42578125" style="186"/>
    <col min="10502" max="10502" width="15.85546875" style="186" bestFit="1" customWidth="1"/>
    <col min="10503" max="10503" width="8.7109375" style="186" customWidth="1"/>
    <col min="10504" max="10504" width="11.28515625" style="186" customWidth="1"/>
    <col min="10505" max="10509" width="9.7109375" style="186" bestFit="1" customWidth="1"/>
    <col min="10510" max="10510" width="15.140625" style="186" customWidth="1"/>
    <col min="10511" max="10757" width="11.42578125" style="186"/>
    <col min="10758" max="10758" width="15.85546875" style="186" bestFit="1" customWidth="1"/>
    <col min="10759" max="10759" width="8.7109375" style="186" customWidth="1"/>
    <col min="10760" max="10760" width="11.28515625" style="186" customWidth="1"/>
    <col min="10761" max="10765" width="9.7109375" style="186" bestFit="1" customWidth="1"/>
    <col min="10766" max="10766" width="15.140625" style="186" customWidth="1"/>
    <col min="10767" max="11013" width="11.42578125" style="186"/>
    <col min="11014" max="11014" width="15.85546875" style="186" bestFit="1" customWidth="1"/>
    <col min="11015" max="11015" width="8.7109375" style="186" customWidth="1"/>
    <col min="11016" max="11016" width="11.28515625" style="186" customWidth="1"/>
    <col min="11017" max="11021" width="9.7109375" style="186" bestFit="1" customWidth="1"/>
    <col min="11022" max="11022" width="15.140625" style="186" customWidth="1"/>
    <col min="11023" max="11269" width="11.42578125" style="186"/>
    <col min="11270" max="11270" width="15.85546875" style="186" bestFit="1" customWidth="1"/>
    <col min="11271" max="11271" width="8.7109375" style="186" customWidth="1"/>
    <col min="11272" max="11272" width="11.28515625" style="186" customWidth="1"/>
    <col min="11273" max="11277" width="9.7109375" style="186" bestFit="1" customWidth="1"/>
    <col min="11278" max="11278" width="15.140625" style="186" customWidth="1"/>
    <col min="11279" max="11525" width="11.42578125" style="186"/>
    <col min="11526" max="11526" width="15.85546875" style="186" bestFit="1" customWidth="1"/>
    <col min="11527" max="11527" width="8.7109375" style="186" customWidth="1"/>
    <col min="11528" max="11528" width="11.28515625" style="186" customWidth="1"/>
    <col min="11529" max="11533" width="9.7109375" style="186" bestFit="1" customWidth="1"/>
    <col min="11534" max="11534" width="15.140625" style="186" customWidth="1"/>
    <col min="11535" max="11781" width="11.42578125" style="186"/>
    <col min="11782" max="11782" width="15.85546875" style="186" bestFit="1" customWidth="1"/>
    <col min="11783" max="11783" width="8.7109375" style="186" customWidth="1"/>
    <col min="11784" max="11784" width="11.28515625" style="186" customWidth="1"/>
    <col min="11785" max="11789" width="9.7109375" style="186" bestFit="1" customWidth="1"/>
    <col min="11790" max="11790" width="15.140625" style="186" customWidth="1"/>
    <col min="11791" max="12037" width="11.42578125" style="186"/>
    <col min="12038" max="12038" width="15.85546875" style="186" bestFit="1" customWidth="1"/>
    <col min="12039" max="12039" width="8.7109375" style="186" customWidth="1"/>
    <col min="12040" max="12040" width="11.28515625" style="186" customWidth="1"/>
    <col min="12041" max="12045" width="9.7109375" style="186" bestFit="1" customWidth="1"/>
    <col min="12046" max="12046" width="15.140625" style="186" customWidth="1"/>
    <col min="12047" max="12293" width="11.42578125" style="186"/>
    <col min="12294" max="12294" width="15.85546875" style="186" bestFit="1" customWidth="1"/>
    <col min="12295" max="12295" width="8.7109375" style="186" customWidth="1"/>
    <col min="12296" max="12296" width="11.28515625" style="186" customWidth="1"/>
    <col min="12297" max="12301" width="9.7109375" style="186" bestFit="1" customWidth="1"/>
    <col min="12302" max="12302" width="15.140625" style="186" customWidth="1"/>
    <col min="12303" max="12549" width="11.42578125" style="186"/>
    <col min="12550" max="12550" width="15.85546875" style="186" bestFit="1" customWidth="1"/>
    <col min="12551" max="12551" width="8.7109375" style="186" customWidth="1"/>
    <col min="12552" max="12552" width="11.28515625" style="186" customWidth="1"/>
    <col min="12553" max="12557" width="9.7109375" style="186" bestFit="1" customWidth="1"/>
    <col min="12558" max="12558" width="15.140625" style="186" customWidth="1"/>
    <col min="12559" max="12805" width="11.42578125" style="186"/>
    <col min="12806" max="12806" width="15.85546875" style="186" bestFit="1" customWidth="1"/>
    <col min="12807" max="12807" width="8.7109375" style="186" customWidth="1"/>
    <col min="12808" max="12808" width="11.28515625" style="186" customWidth="1"/>
    <col min="12809" max="12813" width="9.7109375" style="186" bestFit="1" customWidth="1"/>
    <col min="12814" max="12814" width="15.140625" style="186" customWidth="1"/>
    <col min="12815" max="13061" width="11.42578125" style="186"/>
    <col min="13062" max="13062" width="15.85546875" style="186" bestFit="1" customWidth="1"/>
    <col min="13063" max="13063" width="8.7109375" style="186" customWidth="1"/>
    <col min="13064" max="13064" width="11.28515625" style="186" customWidth="1"/>
    <col min="13065" max="13069" width="9.7109375" style="186" bestFit="1" customWidth="1"/>
    <col min="13070" max="13070" width="15.140625" style="186" customWidth="1"/>
    <col min="13071" max="13317" width="11.42578125" style="186"/>
    <col min="13318" max="13318" width="15.85546875" style="186" bestFit="1" customWidth="1"/>
    <col min="13319" max="13319" width="8.7109375" style="186" customWidth="1"/>
    <col min="13320" max="13320" width="11.28515625" style="186" customWidth="1"/>
    <col min="13321" max="13325" width="9.7109375" style="186" bestFit="1" customWidth="1"/>
    <col min="13326" max="13326" width="15.140625" style="186" customWidth="1"/>
    <col min="13327" max="13573" width="11.42578125" style="186"/>
    <col min="13574" max="13574" width="15.85546875" style="186" bestFit="1" customWidth="1"/>
    <col min="13575" max="13575" width="8.7109375" style="186" customWidth="1"/>
    <col min="13576" max="13576" width="11.28515625" style="186" customWidth="1"/>
    <col min="13577" max="13581" width="9.7109375" style="186" bestFit="1" customWidth="1"/>
    <col min="13582" max="13582" width="15.140625" style="186" customWidth="1"/>
    <col min="13583" max="13829" width="11.42578125" style="186"/>
    <col min="13830" max="13830" width="15.85546875" style="186" bestFit="1" customWidth="1"/>
    <col min="13831" max="13831" width="8.7109375" style="186" customWidth="1"/>
    <col min="13832" max="13832" width="11.28515625" style="186" customWidth="1"/>
    <col min="13833" max="13837" width="9.7109375" style="186" bestFit="1" customWidth="1"/>
    <col min="13838" max="13838" width="15.140625" style="186" customWidth="1"/>
    <col min="13839" max="14085" width="11.42578125" style="186"/>
    <col min="14086" max="14086" width="15.85546875" style="186" bestFit="1" customWidth="1"/>
    <col min="14087" max="14087" width="8.7109375" style="186" customWidth="1"/>
    <col min="14088" max="14088" width="11.28515625" style="186" customWidth="1"/>
    <col min="14089" max="14093" width="9.7109375" style="186" bestFit="1" customWidth="1"/>
    <col min="14094" max="14094" width="15.140625" style="186" customWidth="1"/>
    <col min="14095" max="14341" width="11.42578125" style="186"/>
    <col min="14342" max="14342" width="15.85546875" style="186" bestFit="1" customWidth="1"/>
    <col min="14343" max="14343" width="8.7109375" style="186" customWidth="1"/>
    <col min="14344" max="14344" width="11.28515625" style="186" customWidth="1"/>
    <col min="14345" max="14349" width="9.7109375" style="186" bestFit="1" customWidth="1"/>
    <col min="14350" max="14350" width="15.140625" style="186" customWidth="1"/>
    <col min="14351" max="14597" width="11.42578125" style="186"/>
    <col min="14598" max="14598" width="15.85546875" style="186" bestFit="1" customWidth="1"/>
    <col min="14599" max="14599" width="8.7109375" style="186" customWidth="1"/>
    <col min="14600" max="14600" width="11.28515625" style="186" customWidth="1"/>
    <col min="14601" max="14605" width="9.7109375" style="186" bestFit="1" customWidth="1"/>
    <col min="14606" max="14606" width="15.140625" style="186" customWidth="1"/>
    <col min="14607" max="14853" width="11.42578125" style="186"/>
    <col min="14854" max="14854" width="15.85546875" style="186" bestFit="1" customWidth="1"/>
    <col min="14855" max="14855" width="8.7109375" style="186" customWidth="1"/>
    <col min="14856" max="14856" width="11.28515625" style="186" customWidth="1"/>
    <col min="14857" max="14861" width="9.7109375" style="186" bestFit="1" customWidth="1"/>
    <col min="14862" max="14862" width="15.140625" style="186" customWidth="1"/>
    <col min="14863" max="15109" width="11.42578125" style="186"/>
    <col min="15110" max="15110" width="15.85546875" style="186" bestFit="1" customWidth="1"/>
    <col min="15111" max="15111" width="8.7109375" style="186" customWidth="1"/>
    <col min="15112" max="15112" width="11.28515625" style="186" customWidth="1"/>
    <col min="15113" max="15117" width="9.7109375" style="186" bestFit="1" customWidth="1"/>
    <col min="15118" max="15118" width="15.140625" style="186" customWidth="1"/>
    <col min="15119" max="15365" width="11.42578125" style="186"/>
    <col min="15366" max="15366" width="15.85546875" style="186" bestFit="1" customWidth="1"/>
    <col min="15367" max="15367" width="8.7109375" style="186" customWidth="1"/>
    <col min="15368" max="15368" width="11.28515625" style="186" customWidth="1"/>
    <col min="15369" max="15373" width="9.7109375" style="186" bestFit="1" customWidth="1"/>
    <col min="15374" max="15374" width="15.140625" style="186" customWidth="1"/>
    <col min="15375" max="15621" width="11.42578125" style="186"/>
    <col min="15622" max="15622" width="15.85546875" style="186" bestFit="1" customWidth="1"/>
    <col min="15623" max="15623" width="8.7109375" style="186" customWidth="1"/>
    <col min="15624" max="15624" width="11.28515625" style="186" customWidth="1"/>
    <col min="15625" max="15629" width="9.7109375" style="186" bestFit="1" customWidth="1"/>
    <col min="15630" max="15630" width="15.140625" style="186" customWidth="1"/>
    <col min="15631" max="15877" width="11.42578125" style="186"/>
    <col min="15878" max="15878" width="15.85546875" style="186" bestFit="1" customWidth="1"/>
    <col min="15879" max="15879" width="8.7109375" style="186" customWidth="1"/>
    <col min="15880" max="15880" width="11.28515625" style="186" customWidth="1"/>
    <col min="15881" max="15885" width="9.7109375" style="186" bestFit="1" customWidth="1"/>
    <col min="15886" max="15886" width="15.140625" style="186" customWidth="1"/>
    <col min="15887" max="16133" width="11.42578125" style="186"/>
    <col min="16134" max="16134" width="15.85546875" style="186" bestFit="1" customWidth="1"/>
    <col min="16135" max="16135" width="8.7109375" style="186" customWidth="1"/>
    <col min="16136" max="16136" width="11.28515625" style="186" customWidth="1"/>
    <col min="16137" max="16141" width="9.7109375" style="186" bestFit="1" customWidth="1"/>
    <col min="16142" max="16142" width="15.140625" style="186" customWidth="1"/>
    <col min="16143" max="16384" width="11.42578125" style="18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443" t="s">
        <v>203</v>
      </c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</row>
    <row r="6" spans="2:14" ht="18" customHeight="1">
      <c r="B6" s="441" t="str">
        <f>actualizaciones!A2</f>
        <v xml:space="preserve">acum. nov. 2010 </v>
      </c>
      <c r="C6" s="441"/>
      <c r="D6" s="441"/>
      <c r="E6" s="441"/>
      <c r="F6" s="441"/>
      <c r="G6" s="441"/>
      <c r="H6" s="441"/>
      <c r="I6" s="441"/>
      <c r="J6" s="441"/>
      <c r="K6" s="441"/>
      <c r="L6" s="441"/>
      <c r="M6" s="441"/>
      <c r="N6" s="441"/>
    </row>
    <row r="7" spans="2:14" ht="15" customHeight="1">
      <c r="B7" s="444" t="s">
        <v>175</v>
      </c>
      <c r="C7" s="429" t="s">
        <v>72</v>
      </c>
      <c r="D7" s="429" t="s">
        <v>74</v>
      </c>
      <c r="E7" s="445" t="s">
        <v>204</v>
      </c>
      <c r="F7" s="445"/>
      <c r="G7" s="445"/>
      <c r="H7" s="445"/>
      <c r="I7" s="445"/>
      <c r="J7" s="445"/>
      <c r="K7" s="445"/>
      <c r="L7" s="445"/>
      <c r="M7" s="445"/>
      <c r="N7" s="445"/>
    </row>
    <row r="8" spans="2:14" ht="15" customHeight="1">
      <c r="B8" s="444"/>
      <c r="C8" s="429"/>
      <c r="D8" s="429"/>
      <c r="E8" s="91" t="s">
        <v>70</v>
      </c>
      <c r="F8" s="91" t="s">
        <v>205</v>
      </c>
      <c r="G8" s="92" t="s">
        <v>206</v>
      </c>
      <c r="H8" s="92" t="s">
        <v>205</v>
      </c>
      <c r="I8" s="91" t="s">
        <v>207</v>
      </c>
      <c r="J8" s="91" t="s">
        <v>205</v>
      </c>
      <c r="K8" s="92" t="s">
        <v>208</v>
      </c>
      <c r="L8" s="92" t="s">
        <v>205</v>
      </c>
      <c r="M8" s="91" t="s">
        <v>209</v>
      </c>
      <c r="N8" s="91" t="s">
        <v>205</v>
      </c>
    </row>
    <row r="9" spans="2:14" ht="15" customHeight="1">
      <c r="B9" s="187" t="s">
        <v>176</v>
      </c>
      <c r="C9" s="188">
        <v>115847</v>
      </c>
      <c r="D9" s="189">
        <v>-8.9229189836598222E-3</v>
      </c>
      <c r="E9" s="190">
        <v>115847</v>
      </c>
      <c r="F9" s="191">
        <v>-8.9229189836598222E-3</v>
      </c>
      <c r="G9" s="188">
        <v>42209</v>
      </c>
      <c r="H9" s="189">
        <v>-1.5854881204970916E-2</v>
      </c>
      <c r="I9" s="190">
        <v>33223</v>
      </c>
      <c r="J9" s="191">
        <v>6.3249201855319903E-4</v>
      </c>
      <c r="K9" s="188">
        <v>36032</v>
      </c>
      <c r="L9" s="189">
        <v>4.3317118369237795E-2</v>
      </c>
      <c r="M9" s="190">
        <v>4383</v>
      </c>
      <c r="N9" s="191">
        <v>-0.30017563467986585</v>
      </c>
    </row>
    <row r="10" spans="2:14" ht="15" customHeight="1">
      <c r="B10" s="187" t="s">
        <v>178</v>
      </c>
      <c r="C10" s="188">
        <v>701</v>
      </c>
      <c r="D10" s="189">
        <v>0.21913043478260863</v>
      </c>
      <c r="E10" s="190">
        <v>701</v>
      </c>
      <c r="F10" s="191">
        <v>0.21913043478260863</v>
      </c>
      <c r="G10" s="188">
        <v>153</v>
      </c>
      <c r="H10" s="189">
        <v>5.5172413793103559E-2</v>
      </c>
      <c r="I10" s="190">
        <v>95</v>
      </c>
      <c r="J10" s="191">
        <v>-0.29629629629629628</v>
      </c>
      <c r="K10" s="188">
        <v>382</v>
      </c>
      <c r="L10" s="189">
        <v>0.7685185185185186</v>
      </c>
      <c r="M10" s="190">
        <v>71</v>
      </c>
      <c r="N10" s="191">
        <v>-0.10126582278481011</v>
      </c>
    </row>
    <row r="11" spans="2:14" ht="15" customHeight="1">
      <c r="B11" s="187" t="s">
        <v>179</v>
      </c>
      <c r="C11" s="188">
        <v>611</v>
      </c>
      <c r="D11" s="189">
        <v>0.2782426778242677</v>
      </c>
      <c r="E11" s="190">
        <v>611</v>
      </c>
      <c r="F11" s="191">
        <v>0.2782426778242677</v>
      </c>
      <c r="G11" s="188">
        <v>217</v>
      </c>
      <c r="H11" s="189">
        <v>0.55000000000000004</v>
      </c>
      <c r="I11" s="190">
        <v>131</v>
      </c>
      <c r="J11" s="191">
        <v>0</v>
      </c>
      <c r="K11" s="188">
        <v>192</v>
      </c>
      <c r="L11" s="189">
        <v>0.28000000000000003</v>
      </c>
      <c r="M11" s="190">
        <v>71</v>
      </c>
      <c r="N11" s="191">
        <v>0.2456140350877194</v>
      </c>
    </row>
    <row r="12" spans="2:14" ht="15" customHeight="1">
      <c r="B12" s="187" t="s">
        <v>180</v>
      </c>
      <c r="C12" s="188">
        <v>3288</v>
      </c>
      <c r="D12" s="189">
        <v>6.9616135328562034E-2</v>
      </c>
      <c r="E12" s="190">
        <v>3288</v>
      </c>
      <c r="F12" s="191">
        <v>6.9616135328562034E-2</v>
      </c>
      <c r="G12" s="188">
        <v>605</v>
      </c>
      <c r="H12" s="189">
        <v>-0.16320885200553248</v>
      </c>
      <c r="I12" s="190">
        <v>789</v>
      </c>
      <c r="J12" s="191">
        <v>0.13037249283667629</v>
      </c>
      <c r="K12" s="188">
        <v>1482</v>
      </c>
      <c r="L12" s="189">
        <v>0.23089700996677731</v>
      </c>
      <c r="M12" s="190">
        <v>412</v>
      </c>
      <c r="N12" s="191">
        <v>-8.2405345211581271E-2</v>
      </c>
    </row>
    <row r="13" spans="2:14" ht="15" customHeight="1">
      <c r="B13" s="192" t="s">
        <v>181</v>
      </c>
      <c r="C13" s="188">
        <v>2137</v>
      </c>
      <c r="D13" s="189">
        <v>-7.1676802780191173E-2</v>
      </c>
      <c r="E13" s="190">
        <v>2137</v>
      </c>
      <c r="F13" s="191">
        <v>-7.1676802780191173E-2</v>
      </c>
      <c r="G13" s="188">
        <v>347</v>
      </c>
      <c r="H13" s="189">
        <v>-5.4495912806539537E-2</v>
      </c>
      <c r="I13" s="190">
        <v>583</v>
      </c>
      <c r="J13" s="191">
        <v>-0.11532625189681334</v>
      </c>
      <c r="K13" s="188">
        <v>781</v>
      </c>
      <c r="L13" s="189">
        <v>7.1330589849108339E-2</v>
      </c>
      <c r="M13" s="190">
        <v>426</v>
      </c>
      <c r="N13" s="191">
        <v>-0.22120658135283366</v>
      </c>
    </row>
    <row r="14" spans="2:14" ht="15" customHeight="1">
      <c r="B14" s="192" t="s">
        <v>182</v>
      </c>
      <c r="C14" s="188">
        <v>2483</v>
      </c>
      <c r="D14" s="189">
        <v>6.795698924731175E-2</v>
      </c>
      <c r="E14" s="190">
        <v>2483</v>
      </c>
      <c r="F14" s="191">
        <v>6.795698924731175E-2</v>
      </c>
      <c r="G14" s="188">
        <v>643</v>
      </c>
      <c r="H14" s="189">
        <v>0.45804988662131518</v>
      </c>
      <c r="I14" s="190">
        <v>783</v>
      </c>
      <c r="J14" s="191">
        <v>4.2609853528628561E-2</v>
      </c>
      <c r="K14" s="188">
        <v>963</v>
      </c>
      <c r="L14" s="189">
        <v>-3.5070140280561102E-2</v>
      </c>
      <c r="M14" s="190">
        <v>94</v>
      </c>
      <c r="N14" s="191">
        <v>-0.3037037037037037</v>
      </c>
    </row>
    <row r="15" spans="2:14" ht="15" customHeight="1">
      <c r="B15" s="192" t="s">
        <v>183</v>
      </c>
      <c r="C15" s="188">
        <v>336</v>
      </c>
      <c r="D15" s="189">
        <v>5.9880239520957446E-3</v>
      </c>
      <c r="E15" s="190">
        <v>336</v>
      </c>
      <c r="F15" s="191">
        <v>5.9880239520957446E-3</v>
      </c>
      <c r="G15" s="188">
        <v>68</v>
      </c>
      <c r="H15" s="189">
        <v>-0.22727272727272729</v>
      </c>
      <c r="I15" s="190">
        <v>84</v>
      </c>
      <c r="J15" s="191">
        <v>-0.1428571428571429</v>
      </c>
      <c r="K15" s="188">
        <v>141</v>
      </c>
      <c r="L15" s="189">
        <v>0.24778761061946897</v>
      </c>
      <c r="M15" s="190">
        <v>43</v>
      </c>
      <c r="N15" s="191">
        <v>0.22857142857142865</v>
      </c>
    </row>
    <row r="16" spans="2:14" ht="15" customHeight="1">
      <c r="B16" s="192" t="s">
        <v>184</v>
      </c>
      <c r="C16" s="188">
        <v>2606</v>
      </c>
      <c r="D16" s="189">
        <v>8.8554720133667608E-2</v>
      </c>
      <c r="E16" s="190">
        <v>2606</v>
      </c>
      <c r="F16" s="191">
        <v>8.8554720133667608E-2</v>
      </c>
      <c r="G16" s="188">
        <v>351</v>
      </c>
      <c r="H16" s="189">
        <v>5.7306590257879542E-3</v>
      </c>
      <c r="I16" s="190">
        <v>768</v>
      </c>
      <c r="J16" s="191">
        <v>0.10982658959537561</v>
      </c>
      <c r="K16" s="188">
        <v>1131</v>
      </c>
      <c r="L16" s="189">
        <v>0.14939024390243905</v>
      </c>
      <c r="M16" s="190">
        <v>356</v>
      </c>
      <c r="N16" s="191">
        <v>-3.5230352303523005E-2</v>
      </c>
    </row>
    <row r="17" spans="2:16" ht="15" customHeight="1">
      <c r="B17" s="187" t="s">
        <v>185</v>
      </c>
      <c r="C17" s="188">
        <f t="shared" ref="C17:M17" si="0">C18+C19+C20+C21</f>
        <v>1505</v>
      </c>
      <c r="D17" s="189">
        <v>9.137055837563457E-2</v>
      </c>
      <c r="E17" s="190">
        <f t="shared" si="0"/>
        <v>1505</v>
      </c>
      <c r="F17" s="191">
        <v>9.137055837563457E-2</v>
      </c>
      <c r="G17" s="188">
        <f t="shared" si="0"/>
        <v>160</v>
      </c>
      <c r="H17" s="189">
        <v>-3.6144578313253017E-2</v>
      </c>
      <c r="I17" s="190">
        <f t="shared" si="0"/>
        <v>384</v>
      </c>
      <c r="J17" s="191">
        <v>0.47692307692307701</v>
      </c>
      <c r="K17" s="188">
        <f t="shared" si="0"/>
        <v>875</v>
      </c>
      <c r="L17" s="189">
        <v>5.7471264367816577E-3</v>
      </c>
      <c r="M17" s="190">
        <f t="shared" si="0"/>
        <v>86</v>
      </c>
      <c r="N17" s="191">
        <v>3.6144578313253017E-2</v>
      </c>
    </row>
    <row r="18" spans="2:16" ht="15" customHeight="1">
      <c r="B18" s="193" t="s">
        <v>186</v>
      </c>
      <c r="C18" s="188">
        <v>411</v>
      </c>
      <c r="D18" s="189">
        <v>0.19476744186046502</v>
      </c>
      <c r="E18" s="190">
        <v>411</v>
      </c>
      <c r="F18" s="191">
        <v>0.19476744186046502</v>
      </c>
      <c r="G18" s="188">
        <v>53</v>
      </c>
      <c r="H18" s="189">
        <v>-0.19696969696969702</v>
      </c>
      <c r="I18" s="190">
        <v>92</v>
      </c>
      <c r="J18" s="191">
        <v>1.0444444444444443</v>
      </c>
      <c r="K18" s="188">
        <v>223</v>
      </c>
      <c r="L18" s="189">
        <v>1.8264840182648401E-2</v>
      </c>
      <c r="M18" s="190">
        <v>43</v>
      </c>
      <c r="N18" s="191">
        <v>2.0714285714285716</v>
      </c>
    </row>
    <row r="19" spans="2:16" ht="15" customHeight="1">
      <c r="B19" s="193" t="s">
        <v>187</v>
      </c>
      <c r="C19" s="188">
        <v>283</v>
      </c>
      <c r="D19" s="189">
        <v>-0.13455657492354745</v>
      </c>
      <c r="E19" s="190">
        <v>283</v>
      </c>
      <c r="F19" s="191">
        <v>-0.13455657492354745</v>
      </c>
      <c r="G19" s="188">
        <v>42</v>
      </c>
      <c r="H19" s="189">
        <v>-8.6956521739130488E-2</v>
      </c>
      <c r="I19" s="190">
        <v>100</v>
      </c>
      <c r="J19" s="191">
        <v>0.17647058823529416</v>
      </c>
      <c r="K19" s="188">
        <v>129</v>
      </c>
      <c r="L19" s="189">
        <v>-0.2752808988764045</v>
      </c>
      <c r="M19" s="190">
        <v>12</v>
      </c>
      <c r="N19" s="191">
        <v>-0.33333333333333337</v>
      </c>
    </row>
    <row r="20" spans="2:16" ht="15" customHeight="1">
      <c r="B20" s="193" t="s">
        <v>188</v>
      </c>
      <c r="C20" s="188">
        <v>326</v>
      </c>
      <c r="D20" s="189">
        <v>0.11643835616438358</v>
      </c>
      <c r="E20" s="190">
        <v>326</v>
      </c>
      <c r="F20" s="191">
        <v>0.11643835616438358</v>
      </c>
      <c r="G20" s="188">
        <v>34</v>
      </c>
      <c r="H20" s="189">
        <v>-0.15000000000000002</v>
      </c>
      <c r="I20" s="190">
        <v>112</v>
      </c>
      <c r="J20" s="191">
        <v>0.39999999999999991</v>
      </c>
      <c r="K20" s="188">
        <v>162</v>
      </c>
      <c r="L20" s="189">
        <v>0.16546762589928066</v>
      </c>
      <c r="M20" s="190">
        <v>18</v>
      </c>
      <c r="N20" s="191">
        <v>-0.45454545454545459</v>
      </c>
    </row>
    <row r="21" spans="2:16" ht="15" customHeight="1">
      <c r="B21" s="193" t="s">
        <v>189</v>
      </c>
      <c r="C21" s="188">
        <v>485</v>
      </c>
      <c r="D21" s="189">
        <v>0.16586538461538458</v>
      </c>
      <c r="E21" s="190">
        <v>485</v>
      </c>
      <c r="F21" s="191">
        <v>0.16586538461538458</v>
      </c>
      <c r="G21" s="188">
        <v>31</v>
      </c>
      <c r="H21" s="189">
        <v>1.2142857142857144</v>
      </c>
      <c r="I21" s="190">
        <v>80</v>
      </c>
      <c r="J21" s="191">
        <v>0.60000000000000009</v>
      </c>
      <c r="K21" s="188">
        <v>361</v>
      </c>
      <c r="L21" s="189">
        <v>8.083832335329344E-2</v>
      </c>
      <c r="M21" s="190">
        <v>13</v>
      </c>
      <c r="N21" s="191">
        <v>-0.27777777777777779</v>
      </c>
    </row>
    <row r="22" spans="2:16" ht="15" customHeight="1">
      <c r="B22" s="187" t="s">
        <v>190</v>
      </c>
      <c r="C22" s="188">
        <v>638</v>
      </c>
      <c r="D22" s="189">
        <v>0.36909871244635184</v>
      </c>
      <c r="E22" s="190">
        <v>638</v>
      </c>
      <c r="F22" s="191">
        <v>0.36909871244635184</v>
      </c>
      <c r="G22" s="188">
        <v>121</v>
      </c>
      <c r="H22" s="189">
        <v>3.4188034188034289E-2</v>
      </c>
      <c r="I22" s="190">
        <v>185</v>
      </c>
      <c r="J22" s="191">
        <v>0.55462184873949583</v>
      </c>
      <c r="K22" s="188">
        <v>249</v>
      </c>
      <c r="L22" s="189">
        <v>0.43930635838150289</v>
      </c>
      <c r="M22" s="190">
        <v>83</v>
      </c>
      <c r="N22" s="191">
        <v>0.45614035087719307</v>
      </c>
    </row>
    <row r="23" spans="2:16" ht="15" customHeight="1">
      <c r="B23" s="187" t="s">
        <v>191</v>
      </c>
      <c r="C23" s="188">
        <v>310</v>
      </c>
      <c r="D23" s="189">
        <v>-1.2738853503184711E-2</v>
      </c>
      <c r="E23" s="190">
        <v>310</v>
      </c>
      <c r="F23" s="191">
        <v>-1.2738853503184711E-2</v>
      </c>
      <c r="G23" s="188">
        <v>65</v>
      </c>
      <c r="H23" s="189">
        <v>0.25</v>
      </c>
      <c r="I23" s="190">
        <v>84</v>
      </c>
      <c r="J23" s="191">
        <v>0.55555555555555558</v>
      </c>
      <c r="K23" s="188">
        <v>134</v>
      </c>
      <c r="L23" s="189">
        <v>-0.18787878787878787</v>
      </c>
      <c r="M23" s="190">
        <v>27</v>
      </c>
      <c r="N23" s="191">
        <v>-0.37209302325581395</v>
      </c>
    </row>
    <row r="24" spans="2:16" ht="15" customHeight="1">
      <c r="B24" s="187" t="s">
        <v>192</v>
      </c>
      <c r="C24" s="188">
        <v>385</v>
      </c>
      <c r="D24" s="189">
        <v>2.6041666666667407E-3</v>
      </c>
      <c r="E24" s="190">
        <v>385</v>
      </c>
      <c r="F24" s="191">
        <v>2.6041666666667407E-3</v>
      </c>
      <c r="G24" s="188">
        <v>71</v>
      </c>
      <c r="H24" s="189">
        <v>1.2903225806451615</v>
      </c>
      <c r="I24" s="190">
        <v>149</v>
      </c>
      <c r="J24" s="191">
        <v>0.52040816326530615</v>
      </c>
      <c r="K24" s="188">
        <v>140</v>
      </c>
      <c r="L24" s="189">
        <v>-0.41422594142259417</v>
      </c>
      <c r="M24" s="190">
        <v>25</v>
      </c>
      <c r="N24" s="191">
        <v>0.5625</v>
      </c>
    </row>
    <row r="25" spans="2:16" ht="15" customHeight="1">
      <c r="B25" s="194" t="s">
        <v>193</v>
      </c>
      <c r="C25" s="188">
        <v>774</v>
      </c>
      <c r="D25" s="189">
        <v>-0.11238532110091748</v>
      </c>
      <c r="E25" s="190">
        <v>774</v>
      </c>
      <c r="F25" s="191">
        <v>-0.11238532110091748</v>
      </c>
      <c r="G25" s="188">
        <v>106</v>
      </c>
      <c r="H25" s="189">
        <v>-0.39080459770114939</v>
      </c>
      <c r="I25" s="190">
        <v>172</v>
      </c>
      <c r="J25" s="191">
        <v>4.8780487804878092E-2</v>
      </c>
      <c r="K25" s="188">
        <v>356</v>
      </c>
      <c r="L25" s="189">
        <v>-5.3191489361702149E-2</v>
      </c>
      <c r="M25" s="190">
        <v>140</v>
      </c>
      <c r="N25" s="191">
        <v>-0.11392405063291144</v>
      </c>
    </row>
    <row r="26" spans="2:16" ht="15" customHeight="1">
      <c r="B26" s="194" t="s">
        <v>194</v>
      </c>
      <c r="C26" s="188">
        <v>1614</v>
      </c>
      <c r="D26" s="189">
        <v>2.7371101209420656E-2</v>
      </c>
      <c r="E26" s="190">
        <v>1614</v>
      </c>
      <c r="F26" s="191">
        <v>2.7371101209420656E-2</v>
      </c>
      <c r="G26" s="188">
        <v>236</v>
      </c>
      <c r="H26" s="189">
        <v>-0.24358974358974361</v>
      </c>
      <c r="I26" s="190">
        <v>657</v>
      </c>
      <c r="J26" s="191">
        <v>0.17321428571428577</v>
      </c>
      <c r="K26" s="188">
        <v>596</v>
      </c>
      <c r="L26" s="189">
        <v>0.10370370370370363</v>
      </c>
      <c r="M26" s="190">
        <v>125</v>
      </c>
      <c r="N26" s="191">
        <v>-0.21383647798742134</v>
      </c>
    </row>
    <row r="27" spans="2:16" ht="15" customHeight="1">
      <c r="B27" s="171" t="s">
        <v>195</v>
      </c>
      <c r="C27" s="188">
        <v>1066</v>
      </c>
      <c r="D27" s="189">
        <v>0.25855962219598583</v>
      </c>
      <c r="E27" s="190">
        <v>1066</v>
      </c>
      <c r="F27" s="191">
        <v>0.25855962219598583</v>
      </c>
      <c r="G27" s="188">
        <v>191</v>
      </c>
      <c r="H27" s="189">
        <v>-0.3737704918032787</v>
      </c>
      <c r="I27" s="190">
        <v>475</v>
      </c>
      <c r="J27" s="191">
        <v>0.79924242424242431</v>
      </c>
      <c r="K27" s="188">
        <v>362</v>
      </c>
      <c r="L27" s="189">
        <v>0.47154471544715437</v>
      </c>
      <c r="M27" s="190">
        <v>38</v>
      </c>
      <c r="N27" s="191">
        <v>0.1875</v>
      </c>
    </row>
    <row r="28" spans="2:16" ht="15" customHeight="1">
      <c r="B28" s="194" t="s">
        <v>196</v>
      </c>
      <c r="C28" s="188">
        <v>4176</v>
      </c>
      <c r="D28" s="189">
        <v>-7.8403421240199611E-3</v>
      </c>
      <c r="E28" s="190">
        <v>4176</v>
      </c>
      <c r="F28" s="191">
        <v>-7.8403421240199611E-3</v>
      </c>
      <c r="G28" s="188">
        <v>223</v>
      </c>
      <c r="H28" s="189">
        <v>-0.42525773195876293</v>
      </c>
      <c r="I28" s="190">
        <v>2002</v>
      </c>
      <c r="J28" s="191">
        <v>0.2365657813465103</v>
      </c>
      <c r="K28" s="188">
        <v>1630</v>
      </c>
      <c r="L28" s="189">
        <v>9.7643097643097754E-2</v>
      </c>
      <c r="M28" s="190">
        <v>321</v>
      </c>
      <c r="N28" s="191">
        <v>-0.55230125523012552</v>
      </c>
      <c r="O28" s="195"/>
      <c r="P28" s="195"/>
    </row>
    <row r="29" spans="2:16" ht="15" customHeight="1">
      <c r="B29" s="194" t="s">
        <v>197</v>
      </c>
      <c r="C29" s="188">
        <v>3542</v>
      </c>
      <c r="D29" s="189">
        <v>0.23285764009745913</v>
      </c>
      <c r="E29" s="190">
        <v>3542</v>
      </c>
      <c r="F29" s="191">
        <v>0.23285764009745913</v>
      </c>
      <c r="G29" s="188">
        <v>642</v>
      </c>
      <c r="H29" s="189">
        <v>0.68062827225130884</v>
      </c>
      <c r="I29" s="190">
        <v>1547</v>
      </c>
      <c r="J29" s="191">
        <v>0.43506493506493515</v>
      </c>
      <c r="K29" s="188">
        <v>1042</v>
      </c>
      <c r="L29" s="189">
        <v>-2.7985074626865725E-2</v>
      </c>
      <c r="M29" s="190">
        <v>311</v>
      </c>
      <c r="N29" s="191">
        <v>-8.7976539589442848E-2</v>
      </c>
      <c r="O29" s="195"/>
    </row>
    <row r="30" spans="2:16" ht="15" customHeight="1">
      <c r="B30" s="196" t="s">
        <v>198</v>
      </c>
      <c r="C30" s="197">
        <f t="shared" ref="C30:M30" si="1">C31-C9</f>
        <v>26172</v>
      </c>
      <c r="D30" s="198">
        <v>7.2754846907406634E-2</v>
      </c>
      <c r="E30" s="197">
        <f t="shared" si="1"/>
        <v>26172</v>
      </c>
      <c r="F30" s="198">
        <v>7.2754846907406634E-2</v>
      </c>
      <c r="G30" s="188">
        <f t="shared" si="1"/>
        <v>4199</v>
      </c>
      <c r="H30" s="189">
        <v>4.5454545454546302E-3</v>
      </c>
      <c r="I30" s="197">
        <f t="shared" si="1"/>
        <v>8888</v>
      </c>
      <c r="J30" s="198">
        <v>0.20433604336043354</v>
      </c>
      <c r="K30" s="188">
        <f t="shared" si="1"/>
        <v>10456</v>
      </c>
      <c r="L30" s="189">
        <v>9.3723849372384871E-2</v>
      </c>
      <c r="M30" s="197">
        <f t="shared" si="1"/>
        <v>2629</v>
      </c>
      <c r="N30" s="198">
        <v>-0.19774183704607873</v>
      </c>
      <c r="O30" s="195"/>
    </row>
    <row r="31" spans="2:16" ht="15" customHeight="1">
      <c r="B31" s="199" t="s">
        <v>72</v>
      </c>
      <c r="C31" s="200">
        <v>142019</v>
      </c>
      <c r="D31" s="201">
        <v>5.1809437527867708E-3</v>
      </c>
      <c r="E31" s="200">
        <v>142019</v>
      </c>
      <c r="F31" s="201">
        <v>5.1809437527867708E-3</v>
      </c>
      <c r="G31" s="200">
        <v>46408</v>
      </c>
      <c r="H31" s="201">
        <v>-1.4043213155155221E-2</v>
      </c>
      <c r="I31" s="200">
        <v>42111</v>
      </c>
      <c r="J31" s="201">
        <v>3.767680252328609E-2</v>
      </c>
      <c r="K31" s="200">
        <v>46488</v>
      </c>
      <c r="L31" s="201">
        <v>5.4245283018867996E-2</v>
      </c>
      <c r="M31" s="200">
        <v>7012</v>
      </c>
      <c r="N31" s="201">
        <v>-0.26498951781970648</v>
      </c>
      <c r="O31" s="195"/>
    </row>
    <row r="32" spans="2:16" ht="15" customHeight="1">
      <c r="B32" s="442" t="s">
        <v>123</v>
      </c>
      <c r="C32" s="442"/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</row>
  </sheetData>
  <mergeCells count="7">
    <mergeCell ref="B32:N32"/>
    <mergeCell ref="B5:N5"/>
    <mergeCell ref="B6:N6"/>
    <mergeCell ref="B7:B8"/>
    <mergeCell ref="C7:C8"/>
    <mergeCell ref="D7:D8"/>
    <mergeCell ref="E7:N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42">
    <tabColor rgb="FF000099"/>
  </sheetPr>
  <dimension ref="B1:H32"/>
  <sheetViews>
    <sheetView showGridLines="0" showRowColHeaders="0" zoomScaleNormal="100" workbookViewId="0">
      <selection activeCell="B16" sqref="B16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446" t="s">
        <v>210</v>
      </c>
      <c r="C5" s="447"/>
      <c r="D5" s="447"/>
      <c r="E5" s="447"/>
      <c r="F5" s="447"/>
      <c r="G5" s="447"/>
      <c r="H5" s="447"/>
    </row>
    <row r="6" spans="2:8" ht="15" customHeight="1">
      <c r="B6" s="447" t="str">
        <f>actualizaciones!A2</f>
        <v xml:space="preserve">acum. nov. 2010 </v>
      </c>
      <c r="C6" s="447"/>
      <c r="D6" s="447"/>
      <c r="E6" s="447"/>
      <c r="F6" s="447"/>
      <c r="G6" s="447"/>
      <c r="H6" s="447"/>
    </row>
    <row r="7" spans="2:8" ht="15" customHeight="1">
      <c r="B7" s="444" t="s">
        <v>175</v>
      </c>
      <c r="C7" s="429" t="s">
        <v>72</v>
      </c>
      <c r="D7" s="429" t="s">
        <v>204</v>
      </c>
      <c r="E7" s="429"/>
      <c r="F7" s="429"/>
      <c r="G7" s="429"/>
      <c r="H7" s="429"/>
    </row>
    <row r="8" spans="2:8">
      <c r="B8" s="444"/>
      <c r="C8" s="429"/>
      <c r="D8" s="91" t="s">
        <v>70</v>
      </c>
      <c r="E8" s="91" t="s">
        <v>206</v>
      </c>
      <c r="F8" s="91" t="s">
        <v>207</v>
      </c>
      <c r="G8" s="91" t="s">
        <v>208</v>
      </c>
      <c r="H8" s="91" t="s">
        <v>209</v>
      </c>
    </row>
    <row r="9" spans="2:8">
      <c r="B9" s="187" t="s">
        <v>176</v>
      </c>
      <c r="C9" s="189">
        <v>-8.9229189836598222E-3</v>
      </c>
      <c r="D9" s="191">
        <v>-8.9229189836598222E-3</v>
      </c>
      <c r="E9" s="191">
        <v>-1.5854881204970916E-2</v>
      </c>
      <c r="F9" s="191">
        <v>6.3249201855319903E-4</v>
      </c>
      <c r="G9" s="191">
        <v>4.3317118369237795E-2</v>
      </c>
      <c r="H9" s="191">
        <v>-0.30017563467986585</v>
      </c>
    </row>
    <row r="10" spans="2:8">
      <c r="B10" s="187" t="s">
        <v>178</v>
      </c>
      <c r="C10" s="189">
        <v>0.21913043478260863</v>
      </c>
      <c r="D10" s="191">
        <v>0.21913043478260863</v>
      </c>
      <c r="E10" s="191">
        <v>5.5172413793103559E-2</v>
      </c>
      <c r="F10" s="191">
        <v>-0.29629629629629628</v>
      </c>
      <c r="G10" s="191">
        <v>0.7685185185185186</v>
      </c>
      <c r="H10" s="191">
        <v>-0.10126582278481011</v>
      </c>
    </row>
    <row r="11" spans="2:8">
      <c r="B11" s="187" t="s">
        <v>179</v>
      </c>
      <c r="C11" s="189">
        <v>0.2782426778242677</v>
      </c>
      <c r="D11" s="191">
        <v>0.2782426778242677</v>
      </c>
      <c r="E11" s="191">
        <v>0.55000000000000004</v>
      </c>
      <c r="F11" s="191">
        <v>0</v>
      </c>
      <c r="G11" s="191">
        <v>0.28000000000000003</v>
      </c>
      <c r="H11" s="191">
        <v>0.2456140350877194</v>
      </c>
    </row>
    <row r="12" spans="2:8">
      <c r="B12" s="187" t="s">
        <v>180</v>
      </c>
      <c r="C12" s="189">
        <v>6.9616135328562034E-2</v>
      </c>
      <c r="D12" s="191">
        <v>6.9616135328562034E-2</v>
      </c>
      <c r="E12" s="191">
        <v>-0.16320885200553248</v>
      </c>
      <c r="F12" s="191">
        <v>0.13037249283667629</v>
      </c>
      <c r="G12" s="191">
        <v>0.23089700996677731</v>
      </c>
      <c r="H12" s="191">
        <v>-8.2405345211581271E-2</v>
      </c>
    </row>
    <row r="13" spans="2:8">
      <c r="B13" s="192" t="s">
        <v>181</v>
      </c>
      <c r="C13" s="189">
        <v>-7.1676802780191173E-2</v>
      </c>
      <c r="D13" s="191">
        <v>-7.1676802780191173E-2</v>
      </c>
      <c r="E13" s="191">
        <v>-5.4495912806539537E-2</v>
      </c>
      <c r="F13" s="191">
        <v>-0.11532625189681334</v>
      </c>
      <c r="G13" s="191">
        <v>7.1330589849108339E-2</v>
      </c>
      <c r="H13" s="191">
        <v>-0.22120658135283366</v>
      </c>
    </row>
    <row r="14" spans="2:8">
      <c r="B14" s="192" t="s">
        <v>182</v>
      </c>
      <c r="C14" s="189">
        <v>6.795698924731175E-2</v>
      </c>
      <c r="D14" s="191">
        <v>6.795698924731175E-2</v>
      </c>
      <c r="E14" s="191">
        <v>0.45804988662131518</v>
      </c>
      <c r="F14" s="191">
        <v>4.2609853528628561E-2</v>
      </c>
      <c r="G14" s="191">
        <v>-3.5070140280561102E-2</v>
      </c>
      <c r="H14" s="191">
        <v>-0.3037037037037037</v>
      </c>
    </row>
    <row r="15" spans="2:8">
      <c r="B15" s="192" t="s">
        <v>183</v>
      </c>
      <c r="C15" s="189">
        <v>5.9880239520957446E-3</v>
      </c>
      <c r="D15" s="191">
        <v>5.9880239520957446E-3</v>
      </c>
      <c r="E15" s="191">
        <v>-0.22727272727272729</v>
      </c>
      <c r="F15" s="191">
        <v>-0.1428571428571429</v>
      </c>
      <c r="G15" s="191">
        <v>0.24778761061946897</v>
      </c>
      <c r="H15" s="191">
        <v>0.22857142857142865</v>
      </c>
    </row>
    <row r="16" spans="2:8">
      <c r="B16" s="192" t="s">
        <v>184</v>
      </c>
      <c r="C16" s="189">
        <v>8.8554720133667608E-2</v>
      </c>
      <c r="D16" s="191">
        <v>8.8554720133667608E-2</v>
      </c>
      <c r="E16" s="191">
        <v>5.7306590257879542E-3</v>
      </c>
      <c r="F16" s="191">
        <v>0.10982658959537561</v>
      </c>
      <c r="G16" s="191">
        <v>0.14939024390243905</v>
      </c>
      <c r="H16" s="191">
        <v>-3.5230352303523005E-2</v>
      </c>
    </row>
    <row r="17" spans="2:8">
      <c r="B17" s="187" t="s">
        <v>185</v>
      </c>
      <c r="C17" s="189">
        <v>9.137055837563457E-2</v>
      </c>
      <c r="D17" s="191">
        <v>9.137055837563457E-2</v>
      </c>
      <c r="E17" s="191">
        <v>-3.6144578313253017E-2</v>
      </c>
      <c r="F17" s="191">
        <v>0.47692307692307701</v>
      </c>
      <c r="G17" s="191">
        <v>5.7471264367816577E-3</v>
      </c>
      <c r="H17" s="191">
        <v>3.6144578313253017E-2</v>
      </c>
    </row>
    <row r="18" spans="2:8">
      <c r="B18" s="193" t="s">
        <v>186</v>
      </c>
      <c r="C18" s="189">
        <v>0.19476744186046502</v>
      </c>
      <c r="D18" s="191">
        <v>0.19476744186046502</v>
      </c>
      <c r="E18" s="191">
        <v>-0.19696969696969702</v>
      </c>
      <c r="F18" s="191">
        <v>1.0444444444444443</v>
      </c>
      <c r="G18" s="191">
        <v>1.8264840182648401E-2</v>
      </c>
      <c r="H18" s="191">
        <v>2.0714285714285716</v>
      </c>
    </row>
    <row r="19" spans="2:8">
      <c r="B19" s="193" t="s">
        <v>187</v>
      </c>
      <c r="C19" s="189">
        <v>-0.13455657492354745</v>
      </c>
      <c r="D19" s="191">
        <v>-0.13455657492354745</v>
      </c>
      <c r="E19" s="191">
        <v>-8.6956521739130488E-2</v>
      </c>
      <c r="F19" s="191">
        <v>0.17647058823529416</v>
      </c>
      <c r="G19" s="191">
        <v>-0.2752808988764045</v>
      </c>
      <c r="H19" s="191">
        <v>-0.33333333333333337</v>
      </c>
    </row>
    <row r="20" spans="2:8">
      <c r="B20" s="193" t="s">
        <v>188</v>
      </c>
      <c r="C20" s="189">
        <v>0.11643835616438358</v>
      </c>
      <c r="D20" s="191">
        <v>0.11643835616438358</v>
      </c>
      <c r="E20" s="191">
        <v>-0.15000000000000002</v>
      </c>
      <c r="F20" s="191">
        <v>0.39999999999999991</v>
      </c>
      <c r="G20" s="191">
        <v>0.16546762589928066</v>
      </c>
      <c r="H20" s="191">
        <v>-0.45454545454545459</v>
      </c>
    </row>
    <row r="21" spans="2:8">
      <c r="B21" s="193" t="s">
        <v>189</v>
      </c>
      <c r="C21" s="189">
        <v>0.16586538461538458</v>
      </c>
      <c r="D21" s="191">
        <v>0.16586538461538458</v>
      </c>
      <c r="E21" s="191">
        <v>1.2142857142857144</v>
      </c>
      <c r="F21" s="191">
        <v>0.60000000000000009</v>
      </c>
      <c r="G21" s="191">
        <v>8.083832335329344E-2</v>
      </c>
      <c r="H21" s="191">
        <v>-0.27777777777777779</v>
      </c>
    </row>
    <row r="22" spans="2:8">
      <c r="B22" s="187" t="s">
        <v>190</v>
      </c>
      <c r="C22" s="189">
        <v>0.36909871244635184</v>
      </c>
      <c r="D22" s="191">
        <v>0.36909871244635184</v>
      </c>
      <c r="E22" s="191">
        <v>3.4188034188034289E-2</v>
      </c>
      <c r="F22" s="191">
        <v>0.55462184873949583</v>
      </c>
      <c r="G22" s="191">
        <v>0.43930635838150289</v>
      </c>
      <c r="H22" s="191">
        <v>0.45614035087719307</v>
      </c>
    </row>
    <row r="23" spans="2:8">
      <c r="B23" s="187" t="s">
        <v>191</v>
      </c>
      <c r="C23" s="189">
        <v>-1.2738853503184711E-2</v>
      </c>
      <c r="D23" s="191">
        <v>-1.2738853503184711E-2</v>
      </c>
      <c r="E23" s="191">
        <v>0.25</v>
      </c>
      <c r="F23" s="191">
        <v>0.55555555555555558</v>
      </c>
      <c r="G23" s="191">
        <v>-0.18787878787878787</v>
      </c>
      <c r="H23" s="191">
        <v>-0.37209302325581395</v>
      </c>
    </row>
    <row r="24" spans="2:8">
      <c r="B24" s="187" t="s">
        <v>192</v>
      </c>
      <c r="C24" s="189">
        <v>2.6041666666667407E-3</v>
      </c>
      <c r="D24" s="191">
        <v>2.6041666666667407E-3</v>
      </c>
      <c r="E24" s="191">
        <v>1.2903225806451615</v>
      </c>
      <c r="F24" s="191">
        <v>0.52040816326530615</v>
      </c>
      <c r="G24" s="191">
        <v>-0.41422594142259417</v>
      </c>
      <c r="H24" s="191">
        <v>0.5625</v>
      </c>
    </row>
    <row r="25" spans="2:8">
      <c r="B25" s="194" t="s">
        <v>193</v>
      </c>
      <c r="C25" s="189">
        <v>-0.11238532110091748</v>
      </c>
      <c r="D25" s="191">
        <v>-0.11238532110091748</v>
      </c>
      <c r="E25" s="191">
        <v>-0.39080459770114939</v>
      </c>
      <c r="F25" s="191">
        <v>4.8780487804878092E-2</v>
      </c>
      <c r="G25" s="191">
        <v>-5.3191489361702149E-2</v>
      </c>
      <c r="H25" s="191">
        <v>-0.11392405063291144</v>
      </c>
    </row>
    <row r="26" spans="2:8">
      <c r="B26" s="194" t="s">
        <v>194</v>
      </c>
      <c r="C26" s="189">
        <v>2.7371101209420656E-2</v>
      </c>
      <c r="D26" s="191">
        <v>2.7371101209420656E-2</v>
      </c>
      <c r="E26" s="191">
        <v>-0.24358974358974361</v>
      </c>
      <c r="F26" s="191">
        <v>0.17321428571428577</v>
      </c>
      <c r="G26" s="191">
        <v>0.10370370370370363</v>
      </c>
      <c r="H26" s="191">
        <v>-0.21383647798742134</v>
      </c>
    </row>
    <row r="27" spans="2:8">
      <c r="B27" s="171" t="s">
        <v>195</v>
      </c>
      <c r="C27" s="189">
        <v>0.25855962219598583</v>
      </c>
      <c r="D27" s="191">
        <v>0.25855962219598583</v>
      </c>
      <c r="E27" s="191">
        <v>-0.3737704918032787</v>
      </c>
      <c r="F27" s="191">
        <v>0.79924242424242431</v>
      </c>
      <c r="G27" s="191">
        <v>0.47154471544715437</v>
      </c>
      <c r="H27" s="191">
        <v>0.1875</v>
      </c>
    </row>
    <row r="28" spans="2:8">
      <c r="B28" s="194" t="s">
        <v>196</v>
      </c>
      <c r="C28" s="189">
        <v>-7.8403421240199611E-3</v>
      </c>
      <c r="D28" s="191">
        <v>-7.8403421240199611E-3</v>
      </c>
      <c r="E28" s="191">
        <v>-0.42525773195876293</v>
      </c>
      <c r="F28" s="191">
        <v>0.2365657813465103</v>
      </c>
      <c r="G28" s="191">
        <v>9.7643097643097754E-2</v>
      </c>
      <c r="H28" s="191">
        <v>-0.55230125523012552</v>
      </c>
    </row>
    <row r="29" spans="2:8">
      <c r="B29" s="194" t="s">
        <v>197</v>
      </c>
      <c r="C29" s="189">
        <v>0.23285764009745913</v>
      </c>
      <c r="D29" s="191">
        <v>0.23285764009745913</v>
      </c>
      <c r="E29" s="191">
        <v>0.68062827225130884</v>
      </c>
      <c r="F29" s="191">
        <v>0.43506493506493515</v>
      </c>
      <c r="G29" s="191">
        <v>-2.7985074626865725E-2</v>
      </c>
      <c r="H29" s="191">
        <v>-8.7976539589442848E-2</v>
      </c>
    </row>
    <row r="30" spans="2:8">
      <c r="B30" s="196" t="s">
        <v>198</v>
      </c>
      <c r="C30" s="198">
        <v>7.2754846907406634E-2</v>
      </c>
      <c r="D30" s="198">
        <v>7.2754846907406634E-2</v>
      </c>
      <c r="E30" s="198">
        <v>4.5454545454546302E-3</v>
      </c>
      <c r="F30" s="198">
        <v>0.20433604336043354</v>
      </c>
      <c r="G30" s="198">
        <v>9.3723849372384871E-2</v>
      </c>
      <c r="H30" s="198">
        <v>-0.19774183704607873</v>
      </c>
    </row>
    <row r="31" spans="2:8">
      <c r="B31" s="199" t="s">
        <v>72</v>
      </c>
      <c r="C31" s="201">
        <v>5.1809437527867708E-3</v>
      </c>
      <c r="D31" s="201">
        <v>5.1809437527867708E-3</v>
      </c>
      <c r="E31" s="201">
        <v>-1.4043213155155221E-2</v>
      </c>
      <c r="F31" s="201">
        <v>3.767680252328609E-2</v>
      </c>
      <c r="G31" s="201">
        <v>5.4245283018867996E-2</v>
      </c>
      <c r="H31" s="201">
        <v>-0.26498951781970648</v>
      </c>
    </row>
    <row r="32" spans="2:8" ht="15" customHeight="1">
      <c r="B32" s="442" t="s">
        <v>123</v>
      </c>
      <c r="C32" s="442"/>
      <c r="D32" s="442"/>
      <c r="E32" s="442"/>
      <c r="F32" s="442"/>
      <c r="G32" s="442"/>
      <c r="H32" s="442"/>
    </row>
  </sheetData>
  <mergeCells count="6">
    <mergeCell ref="B32:H32"/>
    <mergeCell ref="B5:H5"/>
    <mergeCell ref="B6:H6"/>
    <mergeCell ref="B7:B8"/>
    <mergeCell ref="C7:C8"/>
    <mergeCell ref="D7:H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43">
    <tabColor rgb="FF000099"/>
  </sheetPr>
  <dimension ref="B5:H32"/>
  <sheetViews>
    <sheetView showGridLines="0" showRowColHeaders="0" zoomScaleNormal="100" workbookViewId="0">
      <selection activeCell="B16" sqref="B16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443" t="s">
        <v>211</v>
      </c>
      <c r="C5" s="441"/>
      <c r="D5" s="441"/>
      <c r="E5" s="441"/>
      <c r="F5" s="441"/>
      <c r="G5" s="441"/>
      <c r="H5" s="441"/>
    </row>
    <row r="6" spans="2:8" ht="18" customHeight="1">
      <c r="B6" s="441" t="str">
        <f>actualizaciones!A2</f>
        <v xml:space="preserve">acum. nov. 2010 </v>
      </c>
      <c r="C6" s="441"/>
      <c r="D6" s="441"/>
      <c r="E6" s="441"/>
      <c r="F6" s="441"/>
      <c r="G6" s="441"/>
      <c r="H6" s="441"/>
    </row>
    <row r="7" spans="2:8" ht="14.25" customHeight="1">
      <c r="B7" s="444" t="s">
        <v>175</v>
      </c>
      <c r="C7" s="429" t="s">
        <v>157</v>
      </c>
      <c r="D7" s="429" t="s">
        <v>204</v>
      </c>
      <c r="E7" s="429"/>
      <c r="F7" s="429"/>
      <c r="G7" s="429"/>
      <c r="H7" s="429"/>
    </row>
    <row r="8" spans="2:8" ht="15" customHeight="1">
      <c r="B8" s="444"/>
      <c r="C8" s="429"/>
      <c r="D8" s="91" t="s">
        <v>70</v>
      </c>
      <c r="E8" s="91" t="s">
        <v>206</v>
      </c>
      <c r="F8" s="91" t="s">
        <v>207</v>
      </c>
      <c r="G8" s="91" t="s">
        <v>208</v>
      </c>
      <c r="H8" s="91" t="s">
        <v>209</v>
      </c>
    </row>
    <row r="9" spans="2:8" ht="14.25" customHeight="1">
      <c r="B9" s="187" t="s">
        <v>176</v>
      </c>
      <c r="C9" s="189">
        <v>1</v>
      </c>
      <c r="D9" s="191">
        <v>1</v>
      </c>
      <c r="E9" s="191">
        <v>0.36435125639852567</v>
      </c>
      <c r="F9" s="191">
        <v>0.28678342986870614</v>
      </c>
      <c r="G9" s="191">
        <v>0.31103092872495619</v>
      </c>
      <c r="H9" s="191">
        <v>3.7834385007812027E-2</v>
      </c>
    </row>
    <row r="10" spans="2:8" ht="14.25" customHeight="1">
      <c r="B10" s="187" t="s">
        <v>178</v>
      </c>
      <c r="C10" s="189">
        <v>1</v>
      </c>
      <c r="D10" s="191">
        <v>1</v>
      </c>
      <c r="E10" s="191">
        <v>0.21825962910128388</v>
      </c>
      <c r="F10" s="191">
        <v>0.1355206847360913</v>
      </c>
      <c r="G10" s="191">
        <v>0.54493580599144076</v>
      </c>
      <c r="H10" s="191">
        <v>0.10128388017118402</v>
      </c>
    </row>
    <row r="11" spans="2:8" ht="14.25" customHeight="1">
      <c r="B11" s="187" t="s">
        <v>179</v>
      </c>
      <c r="C11" s="189">
        <v>1</v>
      </c>
      <c r="D11" s="191">
        <v>1</v>
      </c>
      <c r="E11" s="191">
        <v>0.35515548281505727</v>
      </c>
      <c r="F11" s="191">
        <v>0.2144026186579378</v>
      </c>
      <c r="G11" s="191">
        <v>0.31423895253682488</v>
      </c>
      <c r="H11" s="191">
        <v>0.11620294599018004</v>
      </c>
    </row>
    <row r="12" spans="2:8" ht="14.25" customHeight="1">
      <c r="B12" s="187" t="s">
        <v>180</v>
      </c>
      <c r="C12" s="189">
        <v>1</v>
      </c>
      <c r="D12" s="191">
        <v>1</v>
      </c>
      <c r="E12" s="191">
        <v>0.18400243309002434</v>
      </c>
      <c r="F12" s="191">
        <v>0.23996350364963503</v>
      </c>
      <c r="G12" s="191">
        <v>0.45072992700729925</v>
      </c>
      <c r="H12" s="191">
        <v>0.12530413625304138</v>
      </c>
    </row>
    <row r="13" spans="2:8" ht="14.25" customHeight="1">
      <c r="B13" s="192" t="s">
        <v>181</v>
      </c>
      <c r="C13" s="189">
        <v>1</v>
      </c>
      <c r="D13" s="191">
        <v>1</v>
      </c>
      <c r="E13" s="191">
        <v>0.16237716424894713</v>
      </c>
      <c r="F13" s="191">
        <v>0.27281235376696306</v>
      </c>
      <c r="G13" s="191">
        <v>0.36546560598970518</v>
      </c>
      <c r="H13" s="191">
        <v>0.19934487599438466</v>
      </c>
    </row>
    <row r="14" spans="2:8" ht="14.25" customHeight="1">
      <c r="B14" s="192" t="s">
        <v>182</v>
      </c>
      <c r="C14" s="189">
        <v>1</v>
      </c>
      <c r="D14" s="191">
        <v>1</v>
      </c>
      <c r="E14" s="191">
        <v>0.25896093435360451</v>
      </c>
      <c r="F14" s="191">
        <v>0.31534434152235197</v>
      </c>
      <c r="G14" s="191">
        <v>0.38783729359645591</v>
      </c>
      <c r="H14" s="191">
        <v>3.7857430527587596E-2</v>
      </c>
    </row>
    <row r="15" spans="2:8" ht="14.25" customHeight="1">
      <c r="B15" s="192" t="s">
        <v>183</v>
      </c>
      <c r="C15" s="189">
        <v>1</v>
      </c>
      <c r="D15" s="191">
        <v>1</v>
      </c>
      <c r="E15" s="191">
        <v>0.20238095238095238</v>
      </c>
      <c r="F15" s="191">
        <v>0.25</v>
      </c>
      <c r="G15" s="191">
        <v>0.41964285714285715</v>
      </c>
      <c r="H15" s="191">
        <v>0.12797619047619047</v>
      </c>
    </row>
    <row r="16" spans="2:8" ht="14.25" customHeight="1">
      <c r="B16" s="192" t="s">
        <v>184</v>
      </c>
      <c r="C16" s="189">
        <v>1</v>
      </c>
      <c r="D16" s="191">
        <v>1</v>
      </c>
      <c r="E16" s="191">
        <v>0.13468917881811204</v>
      </c>
      <c r="F16" s="191">
        <v>0.29470452801227937</v>
      </c>
      <c r="G16" s="191">
        <v>0.43399846508058326</v>
      </c>
      <c r="H16" s="191">
        <v>0.13660782808902533</v>
      </c>
    </row>
    <row r="17" spans="2:8" ht="14.25" customHeight="1">
      <c r="B17" s="187" t="s">
        <v>185</v>
      </c>
      <c r="C17" s="189">
        <v>1</v>
      </c>
      <c r="D17" s="191">
        <v>1</v>
      </c>
      <c r="E17" s="191">
        <v>0.10631229235880399</v>
      </c>
      <c r="F17" s="191">
        <v>0.25514950166112954</v>
      </c>
      <c r="G17" s="191">
        <v>0.58139534883720934</v>
      </c>
      <c r="H17" s="191">
        <v>5.7142857142857141E-2</v>
      </c>
    </row>
    <row r="18" spans="2:8" ht="14.25" customHeight="1">
      <c r="B18" s="193" t="s">
        <v>186</v>
      </c>
      <c r="C18" s="189">
        <v>1</v>
      </c>
      <c r="D18" s="191">
        <v>1</v>
      </c>
      <c r="E18" s="191">
        <v>0.12895377128953772</v>
      </c>
      <c r="F18" s="191">
        <v>0.22384428223844283</v>
      </c>
      <c r="G18" s="191">
        <v>0.54257907542579076</v>
      </c>
      <c r="H18" s="191">
        <v>0.10462287104622871</v>
      </c>
    </row>
    <row r="19" spans="2:8" ht="14.25" customHeight="1">
      <c r="B19" s="193" t="s">
        <v>187</v>
      </c>
      <c r="C19" s="189">
        <v>1</v>
      </c>
      <c r="D19" s="191">
        <v>1</v>
      </c>
      <c r="E19" s="191">
        <v>0.14840989399293286</v>
      </c>
      <c r="F19" s="191">
        <v>0.35335689045936397</v>
      </c>
      <c r="G19" s="191">
        <v>0.45583038869257952</v>
      </c>
      <c r="H19" s="191">
        <v>4.2402826855123678E-2</v>
      </c>
    </row>
    <row r="20" spans="2:8" ht="14.25" customHeight="1">
      <c r="B20" s="193" t="s">
        <v>188</v>
      </c>
      <c r="C20" s="189">
        <v>1</v>
      </c>
      <c r="D20" s="191">
        <v>1</v>
      </c>
      <c r="E20" s="191">
        <v>0.10429447852760736</v>
      </c>
      <c r="F20" s="191">
        <v>0.34355828220858897</v>
      </c>
      <c r="G20" s="191">
        <v>0.49693251533742333</v>
      </c>
      <c r="H20" s="191">
        <v>5.5214723926380369E-2</v>
      </c>
    </row>
    <row r="21" spans="2:8" ht="14.25" customHeight="1">
      <c r="B21" s="193" t="s">
        <v>189</v>
      </c>
      <c r="C21" s="189">
        <v>1</v>
      </c>
      <c r="D21" s="191">
        <v>1</v>
      </c>
      <c r="E21" s="191">
        <v>6.3917525773195871E-2</v>
      </c>
      <c r="F21" s="191">
        <v>0.16494845360824742</v>
      </c>
      <c r="G21" s="191">
        <v>0.74432989690721651</v>
      </c>
      <c r="H21" s="191">
        <v>2.6804123711340205E-2</v>
      </c>
    </row>
    <row r="22" spans="2:8" ht="14.25" customHeight="1">
      <c r="B22" s="187" t="s">
        <v>190</v>
      </c>
      <c r="C22" s="189">
        <v>1</v>
      </c>
      <c r="D22" s="191">
        <v>1</v>
      </c>
      <c r="E22" s="191">
        <v>0.18965517241379309</v>
      </c>
      <c r="F22" s="191">
        <v>0.28996865203761757</v>
      </c>
      <c r="G22" s="191">
        <v>0.39028213166144199</v>
      </c>
      <c r="H22" s="191">
        <v>0.13009404388714735</v>
      </c>
    </row>
    <row r="23" spans="2:8" ht="14.25" customHeight="1">
      <c r="B23" s="187" t="s">
        <v>191</v>
      </c>
      <c r="C23" s="189">
        <v>1</v>
      </c>
      <c r="D23" s="191">
        <v>1</v>
      </c>
      <c r="E23" s="191">
        <v>0.20967741935483872</v>
      </c>
      <c r="F23" s="191">
        <v>0.2709677419354839</v>
      </c>
      <c r="G23" s="191">
        <v>0.43225806451612903</v>
      </c>
      <c r="H23" s="191">
        <v>8.7096774193548387E-2</v>
      </c>
    </row>
    <row r="24" spans="2:8" ht="14.25" customHeight="1">
      <c r="B24" s="187" t="s">
        <v>192</v>
      </c>
      <c r="C24" s="189">
        <v>1</v>
      </c>
      <c r="D24" s="191">
        <v>1</v>
      </c>
      <c r="E24" s="191">
        <v>0.18441558441558442</v>
      </c>
      <c r="F24" s="191">
        <v>0.38701298701298703</v>
      </c>
      <c r="G24" s="191">
        <v>0.36363636363636365</v>
      </c>
      <c r="H24" s="191">
        <v>6.4935064935064929E-2</v>
      </c>
    </row>
    <row r="25" spans="2:8" ht="14.25" customHeight="1">
      <c r="B25" s="194" t="s">
        <v>193</v>
      </c>
      <c r="C25" s="189">
        <v>1</v>
      </c>
      <c r="D25" s="191">
        <v>1</v>
      </c>
      <c r="E25" s="191">
        <v>0.13695090439276486</v>
      </c>
      <c r="F25" s="191">
        <v>0.22222222222222221</v>
      </c>
      <c r="G25" s="191">
        <v>0.4599483204134367</v>
      </c>
      <c r="H25" s="191">
        <v>0.18087855297157623</v>
      </c>
    </row>
    <row r="26" spans="2:8" ht="14.25" customHeight="1">
      <c r="B26" s="194" t="s">
        <v>194</v>
      </c>
      <c r="C26" s="189">
        <v>1</v>
      </c>
      <c r="D26" s="191">
        <v>1</v>
      </c>
      <c r="E26" s="191">
        <v>0.14622057001239158</v>
      </c>
      <c r="F26" s="191">
        <v>0.40706319702602228</v>
      </c>
      <c r="G26" s="191">
        <v>0.36926889714993805</v>
      </c>
      <c r="H26" s="191">
        <v>7.7447335811648074E-2</v>
      </c>
    </row>
    <row r="27" spans="2:8" ht="14.25" customHeight="1">
      <c r="B27" s="171" t="s">
        <v>195</v>
      </c>
      <c r="C27" s="189">
        <v>1</v>
      </c>
      <c r="D27" s="191">
        <v>1</v>
      </c>
      <c r="E27" s="191">
        <v>0.17917448405253283</v>
      </c>
      <c r="F27" s="191">
        <v>0.4455909943714822</v>
      </c>
      <c r="G27" s="191">
        <v>0.33958724202626639</v>
      </c>
      <c r="H27" s="191">
        <v>3.5647279549718573E-2</v>
      </c>
    </row>
    <row r="28" spans="2:8" ht="14.25" customHeight="1">
      <c r="B28" s="194" t="s">
        <v>196</v>
      </c>
      <c r="C28" s="189">
        <v>1</v>
      </c>
      <c r="D28" s="191">
        <v>1</v>
      </c>
      <c r="E28" s="191">
        <v>5.3400383141762452E-2</v>
      </c>
      <c r="F28" s="191">
        <v>0.47940613026819923</v>
      </c>
      <c r="G28" s="191">
        <v>0.39032567049808431</v>
      </c>
      <c r="H28" s="191">
        <v>7.6867816091954019E-2</v>
      </c>
    </row>
    <row r="29" spans="2:8" ht="14.25" customHeight="1">
      <c r="B29" s="194" t="s">
        <v>197</v>
      </c>
      <c r="C29" s="189">
        <v>1</v>
      </c>
      <c r="D29" s="191">
        <v>1</v>
      </c>
      <c r="E29" s="191">
        <v>0.18125352907961603</v>
      </c>
      <c r="F29" s="191">
        <v>0.43675889328063239</v>
      </c>
      <c r="G29" s="191">
        <v>0.29418407679277242</v>
      </c>
      <c r="H29" s="191">
        <v>8.7803500846979105E-2</v>
      </c>
    </row>
    <row r="30" spans="2:8" ht="14.25" customHeight="1">
      <c r="B30" s="196" t="s">
        <v>198</v>
      </c>
      <c r="C30" s="198">
        <v>1</v>
      </c>
      <c r="D30" s="198">
        <v>1</v>
      </c>
      <c r="E30" s="198">
        <v>0.16043863671098885</v>
      </c>
      <c r="F30" s="198">
        <v>0.3395995720617454</v>
      </c>
      <c r="G30" s="198">
        <v>0.39951092770900198</v>
      </c>
      <c r="H30" s="198">
        <v>0.10045086351826379</v>
      </c>
    </row>
    <row r="31" spans="2:8" ht="14.25" customHeight="1">
      <c r="B31" s="199" t="s">
        <v>72</v>
      </c>
      <c r="C31" s="201">
        <v>1</v>
      </c>
      <c r="D31" s="201">
        <v>1</v>
      </c>
      <c r="E31" s="201">
        <v>0.32677317823671481</v>
      </c>
      <c r="F31" s="201">
        <v>0.29651666326336618</v>
      </c>
      <c r="G31" s="201">
        <v>0.32733648314662123</v>
      </c>
      <c r="H31" s="201">
        <v>4.93736753532978E-2</v>
      </c>
    </row>
    <row r="32" spans="2:8" ht="14.25" customHeight="1">
      <c r="B32" s="442" t="s">
        <v>123</v>
      </c>
      <c r="C32" s="442"/>
      <c r="D32" s="442"/>
      <c r="E32" s="442"/>
      <c r="F32" s="442"/>
      <c r="G32" s="442"/>
      <c r="H32" s="442"/>
    </row>
  </sheetData>
  <mergeCells count="6">
    <mergeCell ref="B32:H32"/>
    <mergeCell ref="B5:H5"/>
    <mergeCell ref="B6:H6"/>
    <mergeCell ref="B7:B8"/>
    <mergeCell ref="C7:C8"/>
    <mergeCell ref="D7:H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B1:L72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0" customHeight="1">
      <c r="B5" s="417" t="s">
        <v>69</v>
      </c>
      <c r="C5" s="417"/>
      <c r="D5" s="417"/>
      <c r="E5" s="417"/>
      <c r="F5" s="417"/>
      <c r="G5" s="417"/>
      <c r="H5" s="417"/>
    </row>
    <row r="6" spans="2:12" ht="15" customHeight="1">
      <c r="B6" s="35"/>
      <c r="C6" s="418" t="s">
        <v>70</v>
      </c>
      <c r="D6" s="418"/>
      <c r="E6" s="419" t="s">
        <v>71</v>
      </c>
      <c r="F6" s="419"/>
      <c r="G6" s="418" t="s">
        <v>72</v>
      </c>
      <c r="H6" s="418"/>
      <c r="J6" s="36"/>
      <c r="K6" s="36"/>
      <c r="L6" s="36"/>
    </row>
    <row r="7" spans="2:12" ht="30" customHeight="1">
      <c r="B7" s="35"/>
      <c r="C7" s="37" t="s">
        <v>73</v>
      </c>
      <c r="D7" s="37" t="s">
        <v>74</v>
      </c>
      <c r="E7" s="38" t="s">
        <v>73</v>
      </c>
      <c r="F7" s="38" t="s">
        <v>74</v>
      </c>
      <c r="G7" s="37" t="s">
        <v>73</v>
      </c>
      <c r="H7" s="37" t="s">
        <v>74</v>
      </c>
      <c r="J7" s="36"/>
      <c r="K7" s="36"/>
      <c r="L7" s="36"/>
    </row>
    <row r="8" spans="2:12">
      <c r="B8" s="39" t="s">
        <v>76</v>
      </c>
      <c r="C8" s="40">
        <v>15073</v>
      </c>
      <c r="D8" s="41">
        <f t="shared" ref="D8:D18" si="0">C8/C21-1</f>
        <v>7.7412437455325334E-2</v>
      </c>
      <c r="E8" s="42">
        <v>0</v>
      </c>
      <c r="F8" s="43" t="s">
        <v>67</v>
      </c>
      <c r="G8" s="40">
        <v>15073</v>
      </c>
      <c r="H8" s="41">
        <f t="shared" ref="H8:H18" si="1">G8/G21-1</f>
        <v>7.7412437455325334E-2</v>
      </c>
    </row>
    <row r="9" spans="2:12">
      <c r="B9" s="39" t="s">
        <v>77</v>
      </c>
      <c r="C9" s="40">
        <v>13885</v>
      </c>
      <c r="D9" s="41">
        <f t="shared" si="0"/>
        <v>8.4003435084706091E-2</v>
      </c>
      <c r="E9" s="42">
        <v>0</v>
      </c>
      <c r="F9" s="43" t="s">
        <v>67</v>
      </c>
      <c r="G9" s="40">
        <v>13885</v>
      </c>
      <c r="H9" s="41">
        <f t="shared" si="1"/>
        <v>8.4003435084706091E-2</v>
      </c>
    </row>
    <row r="10" spans="2:12">
      <c r="B10" s="39" t="s">
        <v>78</v>
      </c>
      <c r="C10" s="40">
        <v>10456</v>
      </c>
      <c r="D10" s="41">
        <f t="shared" si="0"/>
        <v>-5.9965836554886298E-2</v>
      </c>
      <c r="E10" s="42">
        <v>0</v>
      </c>
      <c r="F10" s="43" t="s">
        <v>67</v>
      </c>
      <c r="G10" s="40">
        <v>10456</v>
      </c>
      <c r="H10" s="41">
        <f t="shared" si="1"/>
        <v>-5.9965836554886298E-2</v>
      </c>
    </row>
    <row r="11" spans="2:12">
      <c r="B11" s="39" t="s">
        <v>79</v>
      </c>
      <c r="C11" s="40">
        <v>9789</v>
      </c>
      <c r="D11" s="41">
        <f t="shared" si="0"/>
        <v>0.25871158544425876</v>
      </c>
      <c r="E11" s="42">
        <v>0</v>
      </c>
      <c r="F11" s="43" t="s">
        <v>67</v>
      </c>
      <c r="G11" s="40">
        <v>9789</v>
      </c>
      <c r="H11" s="41">
        <f t="shared" si="1"/>
        <v>0.25871158544425876</v>
      </c>
    </row>
    <row r="12" spans="2:12">
      <c r="B12" s="39" t="s">
        <v>80</v>
      </c>
      <c r="C12" s="40">
        <v>10611</v>
      </c>
      <c r="D12" s="41">
        <f t="shared" si="0"/>
        <v>-0.10756938603868793</v>
      </c>
      <c r="E12" s="42">
        <v>0</v>
      </c>
      <c r="F12" s="43" t="s">
        <v>67</v>
      </c>
      <c r="G12" s="40">
        <v>10611</v>
      </c>
      <c r="H12" s="41">
        <f t="shared" si="1"/>
        <v>-0.10756938603868793</v>
      </c>
    </row>
    <row r="13" spans="2:12">
      <c r="B13" s="39" t="s">
        <v>81</v>
      </c>
      <c r="C13" s="40">
        <v>12682</v>
      </c>
      <c r="D13" s="41">
        <f t="shared" si="0"/>
        <v>-5.3333333333333011E-3</v>
      </c>
      <c r="E13" s="42">
        <v>0</v>
      </c>
      <c r="F13" s="43" t="s">
        <v>67</v>
      </c>
      <c r="G13" s="40">
        <v>12682</v>
      </c>
      <c r="H13" s="41">
        <f t="shared" si="1"/>
        <v>-5.3333333333333011E-3</v>
      </c>
      <c r="J13" s="44"/>
      <c r="K13" s="44"/>
      <c r="L13" s="44"/>
    </row>
    <row r="14" spans="2:12">
      <c r="B14" s="39" t="s">
        <v>82</v>
      </c>
      <c r="C14" s="40">
        <v>12407</v>
      </c>
      <c r="D14" s="41">
        <f t="shared" si="0"/>
        <v>-7.918955024491614E-2</v>
      </c>
      <c r="E14" s="42">
        <v>0</v>
      </c>
      <c r="F14" s="43" t="s">
        <v>67</v>
      </c>
      <c r="G14" s="40">
        <v>12407</v>
      </c>
      <c r="H14" s="41">
        <f t="shared" si="1"/>
        <v>-7.918955024491614E-2</v>
      </c>
    </row>
    <row r="15" spans="2:12">
      <c r="B15" s="39" t="s">
        <v>83</v>
      </c>
      <c r="C15" s="40">
        <v>12595</v>
      </c>
      <c r="D15" s="41">
        <f t="shared" si="0"/>
        <v>-3.7005887300252338E-2</v>
      </c>
      <c r="E15" s="42">
        <v>0</v>
      </c>
      <c r="F15" s="43" t="s">
        <v>67</v>
      </c>
      <c r="G15" s="40">
        <v>12595</v>
      </c>
      <c r="H15" s="41">
        <f t="shared" si="1"/>
        <v>-3.7005887300252338E-2</v>
      </c>
    </row>
    <row r="16" spans="2:12">
      <c r="B16" s="39" t="s">
        <v>84</v>
      </c>
      <c r="C16" s="40">
        <v>14574</v>
      </c>
      <c r="D16" s="41">
        <f t="shared" si="0"/>
        <v>-6.8932473008369022E-2</v>
      </c>
      <c r="E16" s="42">
        <v>0</v>
      </c>
      <c r="F16" s="43" t="s">
        <v>67</v>
      </c>
      <c r="G16" s="40">
        <v>14574</v>
      </c>
      <c r="H16" s="41">
        <f t="shared" si="1"/>
        <v>-6.8932473008369022E-2</v>
      </c>
    </row>
    <row r="17" spans="2:12">
      <c r="B17" s="39" t="s">
        <v>85</v>
      </c>
      <c r="C17" s="40">
        <v>16759</v>
      </c>
      <c r="D17" s="41">
        <f t="shared" si="0"/>
        <v>0.10460058001581851</v>
      </c>
      <c r="E17" s="42">
        <v>0</v>
      </c>
      <c r="F17" s="43" t="s">
        <v>67</v>
      </c>
      <c r="G17" s="40">
        <v>16759</v>
      </c>
      <c r="H17" s="41">
        <f t="shared" si="1"/>
        <v>0.10460058001581851</v>
      </c>
    </row>
    <row r="18" spans="2:12">
      <c r="B18" s="39" t="s">
        <v>86</v>
      </c>
      <c r="C18" s="40">
        <v>13188</v>
      </c>
      <c r="D18" s="41">
        <f t="shared" si="0"/>
        <v>-2.8150331613854052E-2</v>
      </c>
      <c r="E18" s="42">
        <v>0</v>
      </c>
      <c r="F18" s="43" t="s">
        <v>67</v>
      </c>
      <c r="G18" s="40">
        <v>13188</v>
      </c>
      <c r="H18" s="41">
        <f t="shared" si="1"/>
        <v>-2.8150331613854052E-2</v>
      </c>
    </row>
    <row r="19" spans="2:12" ht="25.5">
      <c r="B19" s="45" t="str">
        <f>actualizaciones!A2</f>
        <v xml:space="preserve">acum. nov. 2010 </v>
      </c>
      <c r="C19" s="46">
        <v>142019</v>
      </c>
      <c r="D19" s="47">
        <v>5.1809437527867708E-3</v>
      </c>
      <c r="E19" s="48">
        <v>0</v>
      </c>
      <c r="F19" s="49" t="s">
        <v>67</v>
      </c>
      <c r="G19" s="46">
        <v>142019</v>
      </c>
      <c r="H19" s="47">
        <v>5.1809437527867708E-3</v>
      </c>
    </row>
    <row r="20" spans="2:12" ht="15" hidden="1" customHeight="1" outlineLevel="1">
      <c r="B20" s="39" t="s">
        <v>75</v>
      </c>
      <c r="C20" s="40">
        <v>13086</v>
      </c>
      <c r="D20" s="41">
        <f t="shared" ref="D20:D58" si="2">C20/C33-1</f>
        <v>-0.18881725762459711</v>
      </c>
      <c r="E20" s="42">
        <v>0</v>
      </c>
      <c r="F20" s="43" t="s">
        <v>67</v>
      </c>
      <c r="G20" s="40">
        <v>13086</v>
      </c>
      <c r="H20" s="41">
        <f t="shared" ref="H20:H58" si="3">G20/G33-1</f>
        <v>-0.18881725762459711</v>
      </c>
      <c r="J20" s="44"/>
      <c r="K20" s="44"/>
      <c r="L20" s="44"/>
    </row>
    <row r="21" spans="2:12" ht="15" hidden="1" customHeight="1" outlineLevel="1">
      <c r="B21" s="39" t="s">
        <v>76</v>
      </c>
      <c r="C21" s="40">
        <v>13990</v>
      </c>
      <c r="D21" s="41">
        <f t="shared" si="2"/>
        <v>-0.21593902370677576</v>
      </c>
      <c r="E21" s="42">
        <v>0</v>
      </c>
      <c r="F21" s="43" t="s">
        <v>67</v>
      </c>
      <c r="G21" s="40">
        <v>13990</v>
      </c>
      <c r="H21" s="41">
        <f t="shared" si="3"/>
        <v>-0.21593902370677576</v>
      </c>
    </row>
    <row r="22" spans="2:12" ht="15" hidden="1" customHeight="1" outlineLevel="1">
      <c r="B22" s="39" t="s">
        <v>77</v>
      </c>
      <c r="C22" s="40">
        <v>12809</v>
      </c>
      <c r="D22" s="41">
        <f t="shared" si="2"/>
        <v>-0.31524644499091203</v>
      </c>
      <c r="E22" s="42">
        <v>0</v>
      </c>
      <c r="F22" s="43" t="s">
        <v>67</v>
      </c>
      <c r="G22" s="40">
        <v>12809</v>
      </c>
      <c r="H22" s="41">
        <f t="shared" si="3"/>
        <v>-0.31524644499091203</v>
      </c>
    </row>
    <row r="23" spans="2:12" ht="15" hidden="1" customHeight="1" outlineLevel="1">
      <c r="B23" s="39" t="s">
        <v>78</v>
      </c>
      <c r="C23" s="40">
        <v>11123</v>
      </c>
      <c r="D23" s="41">
        <f t="shared" si="2"/>
        <v>-0.2650323774283071</v>
      </c>
      <c r="E23" s="42">
        <v>0</v>
      </c>
      <c r="F23" s="43" t="s">
        <v>67</v>
      </c>
      <c r="G23" s="40">
        <v>11123</v>
      </c>
      <c r="H23" s="41">
        <f t="shared" si="3"/>
        <v>-0.2650323774283071</v>
      </c>
    </row>
    <row r="24" spans="2:12" ht="15" hidden="1" customHeight="1" outlineLevel="1">
      <c r="B24" s="39" t="s">
        <v>79</v>
      </c>
      <c r="C24" s="40">
        <v>7777</v>
      </c>
      <c r="D24" s="41">
        <f t="shared" si="2"/>
        <v>-0.36813454663633405</v>
      </c>
      <c r="E24" s="42">
        <v>0</v>
      </c>
      <c r="F24" s="43" t="s">
        <v>67</v>
      </c>
      <c r="G24" s="40">
        <v>7777</v>
      </c>
      <c r="H24" s="41">
        <f t="shared" si="3"/>
        <v>-0.36813454663633405</v>
      </c>
    </row>
    <row r="25" spans="2:12" ht="15" hidden="1" customHeight="1" outlineLevel="1">
      <c r="B25" s="39" t="s">
        <v>80</v>
      </c>
      <c r="C25" s="40">
        <v>11890</v>
      </c>
      <c r="D25" s="41">
        <f t="shared" si="2"/>
        <v>-0.27220419905735449</v>
      </c>
      <c r="E25" s="42">
        <v>0</v>
      </c>
      <c r="F25" s="43" t="s">
        <v>67</v>
      </c>
      <c r="G25" s="40">
        <v>11890</v>
      </c>
      <c r="H25" s="41">
        <f t="shared" si="3"/>
        <v>-0.27220419905735449</v>
      </c>
    </row>
    <row r="26" spans="2:12" ht="15" hidden="1" customHeight="1" outlineLevel="1">
      <c r="B26" s="39" t="s">
        <v>81</v>
      </c>
      <c r="C26" s="40">
        <v>12750</v>
      </c>
      <c r="D26" s="41">
        <f t="shared" si="2"/>
        <v>-0.17422279792746109</v>
      </c>
      <c r="E26" s="42">
        <v>0</v>
      </c>
      <c r="F26" s="43" t="s">
        <v>67</v>
      </c>
      <c r="G26" s="40">
        <v>12750</v>
      </c>
      <c r="H26" s="41">
        <f t="shared" si="3"/>
        <v>-0.17422279792746109</v>
      </c>
    </row>
    <row r="27" spans="2:12" ht="15" hidden="1" customHeight="1" outlineLevel="1">
      <c r="B27" s="39" t="s">
        <v>82</v>
      </c>
      <c r="C27" s="40">
        <v>13474</v>
      </c>
      <c r="D27" s="41">
        <f t="shared" si="2"/>
        <v>-0.22727533405975797</v>
      </c>
      <c r="E27" s="42">
        <v>0</v>
      </c>
      <c r="F27" s="43" t="s">
        <v>67</v>
      </c>
      <c r="G27" s="40">
        <v>13474</v>
      </c>
      <c r="H27" s="41">
        <f t="shared" si="3"/>
        <v>-0.22727533405975797</v>
      </c>
    </row>
    <row r="28" spans="2:12" ht="15" hidden="1" customHeight="1" outlineLevel="1">
      <c r="B28" s="39" t="s">
        <v>83</v>
      </c>
      <c r="C28" s="40">
        <v>13079</v>
      </c>
      <c r="D28" s="41">
        <f t="shared" si="2"/>
        <v>-0.25657932132097994</v>
      </c>
      <c r="E28" s="42">
        <v>0</v>
      </c>
      <c r="F28" s="43" t="s">
        <v>67</v>
      </c>
      <c r="G28" s="40">
        <v>13079</v>
      </c>
      <c r="H28" s="41">
        <f t="shared" si="3"/>
        <v>-0.25657932132097994</v>
      </c>
    </row>
    <row r="29" spans="2:12" ht="15" hidden="1" customHeight="1" outlineLevel="1">
      <c r="B29" s="39" t="s">
        <v>84</v>
      </c>
      <c r="C29" s="40">
        <v>15653</v>
      </c>
      <c r="D29" s="41">
        <f t="shared" si="2"/>
        <v>-5.4256540390308694E-2</v>
      </c>
      <c r="E29" s="42">
        <v>0</v>
      </c>
      <c r="F29" s="43" t="s">
        <v>67</v>
      </c>
      <c r="G29" s="40">
        <v>15653</v>
      </c>
      <c r="H29" s="41">
        <f t="shared" si="3"/>
        <v>-5.4256540390308694E-2</v>
      </c>
    </row>
    <row r="30" spans="2:12" ht="15" hidden="1" customHeight="1" outlineLevel="1">
      <c r="B30" s="39" t="s">
        <v>85</v>
      </c>
      <c r="C30" s="40">
        <v>15172</v>
      </c>
      <c r="D30" s="41">
        <f t="shared" si="2"/>
        <v>-0.21611986566778607</v>
      </c>
      <c r="E30" s="42">
        <v>0</v>
      </c>
      <c r="F30" s="43" t="s">
        <v>67</v>
      </c>
      <c r="G30" s="40">
        <v>15172</v>
      </c>
      <c r="H30" s="41">
        <f t="shared" si="3"/>
        <v>-0.21611986566778607</v>
      </c>
    </row>
    <row r="31" spans="2:12" ht="15" hidden="1" customHeight="1" outlineLevel="1">
      <c r="B31" s="39" t="s">
        <v>86</v>
      </c>
      <c r="C31" s="40">
        <v>13570</v>
      </c>
      <c r="D31" s="41">
        <f t="shared" si="2"/>
        <v>-0.20091861971499236</v>
      </c>
      <c r="E31" s="42">
        <v>0</v>
      </c>
      <c r="F31" s="43" t="s">
        <v>67</v>
      </c>
      <c r="G31" s="40">
        <v>13570</v>
      </c>
      <c r="H31" s="41">
        <f t="shared" si="3"/>
        <v>-0.20091861971499236</v>
      </c>
    </row>
    <row r="32" spans="2:12" collapsed="1">
      <c r="B32" s="50">
        <v>2009</v>
      </c>
      <c r="C32" s="51">
        <v>154373</v>
      </c>
      <c r="D32" s="52">
        <f t="shared" si="2"/>
        <v>-0.22743196308640867</v>
      </c>
      <c r="E32" s="51">
        <v>0</v>
      </c>
      <c r="F32" s="53" t="s">
        <v>67</v>
      </c>
      <c r="G32" s="51">
        <v>154373</v>
      </c>
      <c r="H32" s="52">
        <f t="shared" si="3"/>
        <v>-0.22743196308640867</v>
      </c>
    </row>
    <row r="33" spans="2:8" ht="15" hidden="1" customHeight="1" outlineLevel="1">
      <c r="B33" s="39" t="s">
        <v>75</v>
      </c>
      <c r="C33" s="40">
        <v>16132</v>
      </c>
      <c r="D33" s="41">
        <f t="shared" si="2"/>
        <v>-4.5104770924588644E-2</v>
      </c>
      <c r="E33" s="42">
        <v>0</v>
      </c>
      <c r="F33" s="43" t="s">
        <v>67</v>
      </c>
      <c r="G33" s="40">
        <v>16132</v>
      </c>
      <c r="H33" s="41">
        <f t="shared" si="3"/>
        <v>-4.5104770924588644E-2</v>
      </c>
    </row>
    <row r="34" spans="2:8" ht="15" hidden="1" customHeight="1" outlineLevel="1">
      <c r="B34" s="39" t="s">
        <v>76</v>
      </c>
      <c r="C34" s="40">
        <v>17843</v>
      </c>
      <c r="D34" s="41">
        <f t="shared" si="2"/>
        <v>-5.6375271034956875E-2</v>
      </c>
      <c r="E34" s="42">
        <v>0</v>
      </c>
      <c r="F34" s="43" t="s">
        <v>67</v>
      </c>
      <c r="G34" s="40">
        <v>17843</v>
      </c>
      <c r="H34" s="41">
        <f t="shared" si="3"/>
        <v>-5.6375271034956875E-2</v>
      </c>
    </row>
    <row r="35" spans="2:8" ht="15" hidden="1" customHeight="1" outlineLevel="1">
      <c r="B35" s="39" t="s">
        <v>77</v>
      </c>
      <c r="C35" s="40">
        <v>18706</v>
      </c>
      <c r="D35" s="41">
        <f t="shared" si="2"/>
        <v>7.8404243053153522E-2</v>
      </c>
      <c r="E35" s="42">
        <v>0</v>
      </c>
      <c r="F35" s="43" t="s">
        <v>67</v>
      </c>
      <c r="G35" s="40">
        <v>18706</v>
      </c>
      <c r="H35" s="41">
        <f t="shared" si="3"/>
        <v>7.8404243053153522E-2</v>
      </c>
    </row>
    <row r="36" spans="2:8" ht="15" hidden="1" customHeight="1" outlineLevel="1">
      <c r="B36" s="39" t="s">
        <v>78</v>
      </c>
      <c r="C36" s="40">
        <v>15134</v>
      </c>
      <c r="D36" s="41">
        <f t="shared" si="2"/>
        <v>7.6004265908282909E-2</v>
      </c>
      <c r="E36" s="42">
        <v>0</v>
      </c>
      <c r="F36" s="43" t="s">
        <v>67</v>
      </c>
      <c r="G36" s="40">
        <v>15134</v>
      </c>
      <c r="H36" s="41">
        <f t="shared" si="3"/>
        <v>7.6004265908282909E-2</v>
      </c>
    </row>
    <row r="37" spans="2:8" ht="13.5" hidden="1" customHeight="1" outlineLevel="1">
      <c r="B37" s="39" t="s">
        <v>79</v>
      </c>
      <c r="C37" s="40">
        <v>12308</v>
      </c>
      <c r="D37" s="41">
        <f t="shared" si="2"/>
        <v>0.23487508778970612</v>
      </c>
      <c r="E37" s="42">
        <v>0</v>
      </c>
      <c r="F37" s="43" t="s">
        <v>67</v>
      </c>
      <c r="G37" s="40">
        <v>12308</v>
      </c>
      <c r="H37" s="41">
        <f t="shared" si="3"/>
        <v>0.23487508778970612</v>
      </c>
    </row>
    <row r="38" spans="2:8" ht="13.5" hidden="1" customHeight="1" outlineLevel="1">
      <c r="B38" s="39" t="s">
        <v>80</v>
      </c>
      <c r="C38" s="40">
        <v>16337</v>
      </c>
      <c r="D38" s="41">
        <f t="shared" si="2"/>
        <v>0.13767409470752079</v>
      </c>
      <c r="E38" s="42">
        <v>0</v>
      </c>
      <c r="F38" s="43" t="s">
        <v>67</v>
      </c>
      <c r="G38" s="40">
        <v>16337</v>
      </c>
      <c r="H38" s="41">
        <f t="shared" si="3"/>
        <v>0.13767409470752079</v>
      </c>
    </row>
    <row r="39" spans="2:8" ht="15" hidden="1" customHeight="1" outlineLevel="1">
      <c r="B39" s="39" t="s">
        <v>81</v>
      </c>
      <c r="C39" s="40">
        <v>15440</v>
      </c>
      <c r="D39" s="41">
        <f t="shared" si="2"/>
        <v>0.17227241667299364</v>
      </c>
      <c r="E39" s="42">
        <v>0</v>
      </c>
      <c r="F39" s="43" t="s">
        <v>67</v>
      </c>
      <c r="G39" s="40">
        <v>15440</v>
      </c>
      <c r="H39" s="41">
        <f t="shared" si="3"/>
        <v>0.17227241667299364</v>
      </c>
    </row>
    <row r="40" spans="2:8" ht="15" hidden="1" customHeight="1" outlineLevel="1">
      <c r="B40" s="39" t="s">
        <v>82</v>
      </c>
      <c r="C40" s="40">
        <v>17437</v>
      </c>
      <c r="D40" s="41">
        <f t="shared" si="2"/>
        <v>0.18409615645796551</v>
      </c>
      <c r="E40" s="42">
        <v>0</v>
      </c>
      <c r="F40" s="43" t="s">
        <v>67</v>
      </c>
      <c r="G40" s="40">
        <v>17437</v>
      </c>
      <c r="H40" s="41">
        <f t="shared" si="3"/>
        <v>0.18409615645796551</v>
      </c>
    </row>
    <row r="41" spans="2:8" ht="15" hidden="1" customHeight="1" outlineLevel="1">
      <c r="B41" s="39" t="s">
        <v>83</v>
      </c>
      <c r="C41" s="40">
        <v>17593</v>
      </c>
      <c r="D41" s="41">
        <f t="shared" si="2"/>
        <v>0.13561838368190027</v>
      </c>
      <c r="E41" s="42">
        <v>0</v>
      </c>
      <c r="F41" s="43" t="s">
        <v>67</v>
      </c>
      <c r="G41" s="40">
        <v>17593</v>
      </c>
      <c r="H41" s="41">
        <f t="shared" si="3"/>
        <v>0.13561838368190027</v>
      </c>
    </row>
    <row r="42" spans="2:8" ht="15" hidden="1" customHeight="1" outlineLevel="1">
      <c r="B42" s="39" t="s">
        <v>84</v>
      </c>
      <c r="C42" s="40">
        <v>16551</v>
      </c>
      <c r="D42" s="41">
        <f t="shared" si="2"/>
        <v>-0.12916973587288227</v>
      </c>
      <c r="E42" s="42">
        <v>0</v>
      </c>
      <c r="F42" s="43" t="s">
        <v>67</v>
      </c>
      <c r="G42" s="40">
        <v>16551</v>
      </c>
      <c r="H42" s="41">
        <f t="shared" si="3"/>
        <v>-0.12916973587288227</v>
      </c>
    </row>
    <row r="43" spans="2:8" ht="15" hidden="1" customHeight="1" outlineLevel="1">
      <c r="B43" s="39" t="s">
        <v>85</v>
      </c>
      <c r="C43" s="40">
        <v>19355</v>
      </c>
      <c r="D43" s="41">
        <f t="shared" si="2"/>
        <v>0.27151491262646177</v>
      </c>
      <c r="E43" s="42">
        <v>0</v>
      </c>
      <c r="F43" s="43" t="s">
        <v>67</v>
      </c>
      <c r="G43" s="40">
        <v>19355</v>
      </c>
      <c r="H43" s="41">
        <f t="shared" si="3"/>
        <v>0.27151491262646177</v>
      </c>
    </row>
    <row r="44" spans="2:8" ht="15" hidden="1" customHeight="1" outlineLevel="1">
      <c r="B44" s="39" t="s">
        <v>86</v>
      </c>
      <c r="C44" s="40">
        <v>16982</v>
      </c>
      <c r="D44" s="41">
        <f t="shared" si="2"/>
        <v>0.17060729303095057</v>
      </c>
      <c r="E44" s="42">
        <v>0</v>
      </c>
      <c r="F44" s="43" t="s">
        <v>67</v>
      </c>
      <c r="G44" s="40">
        <v>16982</v>
      </c>
      <c r="H44" s="41">
        <f t="shared" si="3"/>
        <v>0.17060729303095057</v>
      </c>
    </row>
    <row r="45" spans="2:8" collapsed="1">
      <c r="B45" s="54">
        <v>2008</v>
      </c>
      <c r="C45" s="55">
        <v>199818</v>
      </c>
      <c r="D45" s="56">
        <f t="shared" si="2"/>
        <v>8.7948166498788449E-2</v>
      </c>
      <c r="E45" s="55">
        <v>0</v>
      </c>
      <c r="F45" s="57" t="s">
        <v>67</v>
      </c>
      <c r="G45" s="55">
        <v>199818</v>
      </c>
      <c r="H45" s="56">
        <f t="shared" si="3"/>
        <v>8.7948166498788449E-2</v>
      </c>
    </row>
    <row r="46" spans="2:8" ht="15" hidden="1" customHeight="1" outlineLevel="1">
      <c r="B46" s="39" t="s">
        <v>75</v>
      </c>
      <c r="C46" s="40">
        <v>16894</v>
      </c>
      <c r="D46" s="41">
        <f t="shared" si="2"/>
        <v>3.8623804147601692E-3</v>
      </c>
      <c r="E46" s="42">
        <v>0</v>
      </c>
      <c r="F46" s="43" t="s">
        <v>67</v>
      </c>
      <c r="G46" s="40">
        <v>16894</v>
      </c>
      <c r="H46" s="41">
        <f t="shared" si="3"/>
        <v>3.8623804147601692E-3</v>
      </c>
    </row>
    <row r="47" spans="2:8" ht="15" hidden="1" customHeight="1" outlineLevel="1">
      <c r="B47" s="39" t="s">
        <v>76</v>
      </c>
      <c r="C47" s="40">
        <v>18909</v>
      </c>
      <c r="D47" s="41">
        <f t="shared" si="2"/>
        <v>4.5447006137004475E-2</v>
      </c>
      <c r="E47" s="42">
        <v>0</v>
      </c>
      <c r="F47" s="43" t="s">
        <v>67</v>
      </c>
      <c r="G47" s="40">
        <v>18909</v>
      </c>
      <c r="H47" s="41">
        <f t="shared" si="3"/>
        <v>4.5447006137004475E-2</v>
      </c>
    </row>
    <row r="48" spans="2:8" ht="15" hidden="1" customHeight="1" outlineLevel="1">
      <c r="B48" s="39" t="s">
        <v>77</v>
      </c>
      <c r="C48" s="40">
        <v>17346</v>
      </c>
      <c r="D48" s="41">
        <f t="shared" si="2"/>
        <v>0.10266353060835298</v>
      </c>
      <c r="E48" s="42">
        <v>0</v>
      </c>
      <c r="F48" s="43" t="s">
        <v>67</v>
      </c>
      <c r="G48" s="40">
        <v>17346</v>
      </c>
      <c r="H48" s="41">
        <f t="shared" si="3"/>
        <v>0.10266353060835298</v>
      </c>
    </row>
    <row r="49" spans="2:10" ht="15" hidden="1" customHeight="1" outlineLevel="1">
      <c r="B49" s="39" t="s">
        <v>78</v>
      </c>
      <c r="C49" s="40">
        <v>14065</v>
      </c>
      <c r="D49" s="41">
        <f t="shared" si="2"/>
        <v>-2.3467333194473361E-2</v>
      </c>
      <c r="E49" s="42">
        <v>0</v>
      </c>
      <c r="F49" s="43" t="s">
        <v>67</v>
      </c>
      <c r="G49" s="40">
        <v>14065</v>
      </c>
      <c r="H49" s="41">
        <f t="shared" si="3"/>
        <v>-2.3467333194473361E-2</v>
      </c>
    </row>
    <row r="50" spans="2:10" ht="15" hidden="1" customHeight="1" outlineLevel="1">
      <c r="B50" s="39" t="s">
        <v>79</v>
      </c>
      <c r="C50" s="40">
        <v>9967</v>
      </c>
      <c r="D50" s="41">
        <f t="shared" si="2"/>
        <v>-0.1125456326239872</v>
      </c>
      <c r="E50" s="42">
        <v>0</v>
      </c>
      <c r="F50" s="43" t="s">
        <v>67</v>
      </c>
      <c r="G50" s="40">
        <v>9967</v>
      </c>
      <c r="H50" s="41">
        <f t="shared" si="3"/>
        <v>-0.1125456326239872</v>
      </c>
    </row>
    <row r="51" spans="2:10" ht="15" hidden="1" customHeight="1" outlineLevel="1">
      <c r="B51" s="39" t="s">
        <v>80</v>
      </c>
      <c r="C51" s="40">
        <v>14360</v>
      </c>
      <c r="D51" s="41">
        <f t="shared" si="2"/>
        <v>-2.6968423905678329E-2</v>
      </c>
      <c r="E51" s="42">
        <v>0</v>
      </c>
      <c r="F51" s="43" t="s">
        <v>67</v>
      </c>
      <c r="G51" s="40">
        <v>14360</v>
      </c>
      <c r="H51" s="41">
        <f t="shared" si="3"/>
        <v>-2.6968423905678329E-2</v>
      </c>
    </row>
    <row r="52" spans="2:10" ht="15" hidden="1" customHeight="1" outlineLevel="1" thickBot="1">
      <c r="B52" s="39" t="s">
        <v>81</v>
      </c>
      <c r="C52" s="40">
        <v>13171</v>
      </c>
      <c r="D52" s="41">
        <f t="shared" si="2"/>
        <v>-0.1635867149298279</v>
      </c>
      <c r="E52" s="42">
        <v>0</v>
      </c>
      <c r="F52" s="43" t="s">
        <v>67</v>
      </c>
      <c r="G52" s="40">
        <v>13171</v>
      </c>
      <c r="H52" s="41">
        <f t="shared" si="3"/>
        <v>-0.1635867149298279</v>
      </c>
    </row>
    <row r="53" spans="2:10" ht="16.5" hidden="1" customHeight="1" outlineLevel="1" thickBot="1">
      <c r="B53" s="39" t="s">
        <v>82</v>
      </c>
      <c r="C53" s="40">
        <v>14726</v>
      </c>
      <c r="D53" s="41">
        <f t="shared" si="2"/>
        <v>-1.6948003525184552E-3</v>
      </c>
      <c r="E53" s="42">
        <v>0</v>
      </c>
      <c r="F53" s="43" t="s">
        <v>67</v>
      </c>
      <c r="G53" s="40">
        <v>14726</v>
      </c>
      <c r="H53" s="41">
        <f t="shared" si="3"/>
        <v>-1.6948003525184552E-3</v>
      </c>
      <c r="J53" s="58" t="s">
        <v>87</v>
      </c>
    </row>
    <row r="54" spans="2:10" ht="15" hidden="1" customHeight="1" outlineLevel="1">
      <c r="B54" s="39" t="s">
        <v>83</v>
      </c>
      <c r="C54" s="40">
        <v>15492</v>
      </c>
      <c r="D54" s="41">
        <f t="shared" si="2"/>
        <v>0.11863672467326158</v>
      </c>
      <c r="E54" s="42">
        <v>0</v>
      </c>
      <c r="F54" s="43" t="s">
        <v>67</v>
      </c>
      <c r="G54" s="40">
        <v>15492</v>
      </c>
      <c r="H54" s="41">
        <f t="shared" si="3"/>
        <v>0.11863672467326158</v>
      </c>
    </row>
    <row r="55" spans="2:10" ht="15" hidden="1" customHeight="1" outlineLevel="1">
      <c r="B55" s="39" t="s">
        <v>84</v>
      </c>
      <c r="C55" s="40">
        <v>19006</v>
      </c>
      <c r="D55" s="41">
        <f t="shared" si="2"/>
        <v>9.0481381605370448E-2</v>
      </c>
      <c r="E55" s="42">
        <v>0</v>
      </c>
      <c r="F55" s="43" t="s">
        <v>67</v>
      </c>
      <c r="G55" s="40">
        <v>19006</v>
      </c>
      <c r="H55" s="41">
        <f t="shared" si="3"/>
        <v>9.0481381605370448E-2</v>
      </c>
    </row>
    <row r="56" spans="2:10" ht="15" hidden="1" customHeight="1" outlineLevel="1">
      <c r="B56" s="39" t="s">
        <v>85</v>
      </c>
      <c r="C56" s="40">
        <v>15222</v>
      </c>
      <c r="D56" s="41">
        <f t="shared" si="2"/>
        <v>-2.9951567677797608E-2</v>
      </c>
      <c r="E56" s="42">
        <v>0</v>
      </c>
      <c r="F56" s="43" t="s">
        <v>67</v>
      </c>
      <c r="G56" s="40">
        <v>15222</v>
      </c>
      <c r="H56" s="41">
        <f t="shared" si="3"/>
        <v>-2.9951567677797608E-2</v>
      </c>
    </row>
    <row r="57" spans="2:10" ht="15" hidden="1" customHeight="1" outlineLevel="1">
      <c r="B57" s="39" t="s">
        <v>86</v>
      </c>
      <c r="C57" s="40">
        <v>14507</v>
      </c>
      <c r="D57" s="41">
        <f t="shared" si="2"/>
        <v>1.6893312771624869E-2</v>
      </c>
      <c r="E57" s="42">
        <v>0</v>
      </c>
      <c r="F57" s="43" t="s">
        <v>67</v>
      </c>
      <c r="G57" s="40">
        <v>14507</v>
      </c>
      <c r="H57" s="41">
        <f t="shared" si="3"/>
        <v>1.6893312771624869E-2</v>
      </c>
    </row>
    <row r="58" spans="2:10" collapsed="1">
      <c r="B58" s="54">
        <v>2007</v>
      </c>
      <c r="C58" s="55">
        <v>183665</v>
      </c>
      <c r="D58" s="56">
        <f t="shared" si="2"/>
        <v>4.8803707330951074E-3</v>
      </c>
      <c r="E58" s="55">
        <v>0</v>
      </c>
      <c r="F58" s="57" t="s">
        <v>67</v>
      </c>
      <c r="G58" s="55">
        <v>183665</v>
      </c>
      <c r="H58" s="56">
        <f t="shared" si="3"/>
        <v>4.8803707330951074E-3</v>
      </c>
    </row>
    <row r="59" spans="2:10" ht="15" hidden="1" customHeight="1" outlineLevel="1">
      <c r="B59" s="39" t="s">
        <v>75</v>
      </c>
      <c r="C59" s="40">
        <v>16829</v>
      </c>
      <c r="D59" s="40"/>
      <c r="E59" s="42">
        <v>0</v>
      </c>
      <c r="F59" s="59"/>
      <c r="G59" s="40">
        <v>16829</v>
      </c>
      <c r="H59" s="40"/>
    </row>
    <row r="60" spans="2:10" ht="15" hidden="1" customHeight="1" outlineLevel="1">
      <c r="B60" s="39" t="s">
        <v>76</v>
      </c>
      <c r="C60" s="40">
        <v>18087</v>
      </c>
      <c r="D60" s="40"/>
      <c r="E60" s="42">
        <v>0</v>
      </c>
      <c r="F60" s="59"/>
      <c r="G60" s="40">
        <v>18087</v>
      </c>
      <c r="H60" s="40"/>
    </row>
    <row r="61" spans="2:10" ht="15" hidden="1" customHeight="1" outlineLevel="1">
      <c r="B61" s="39" t="s">
        <v>77</v>
      </c>
      <c r="C61" s="40">
        <v>15731</v>
      </c>
      <c r="D61" s="40"/>
      <c r="E61" s="42">
        <v>0</v>
      </c>
      <c r="F61" s="59"/>
      <c r="G61" s="40">
        <v>15731</v>
      </c>
      <c r="H61" s="40"/>
    </row>
    <row r="62" spans="2:10" ht="15" hidden="1" customHeight="1" outlineLevel="1">
      <c r="B62" s="39" t="s">
        <v>78</v>
      </c>
      <c r="C62" s="40">
        <v>14403</v>
      </c>
      <c r="D62" s="40"/>
      <c r="E62" s="42">
        <v>0</v>
      </c>
      <c r="F62" s="59"/>
      <c r="G62" s="40">
        <v>14403</v>
      </c>
      <c r="H62" s="40"/>
    </row>
    <row r="63" spans="2:10" ht="15" hidden="1" customHeight="1" outlineLevel="1">
      <c r="B63" s="39" t="s">
        <v>79</v>
      </c>
      <c r="C63" s="40">
        <v>11231</v>
      </c>
      <c r="D63" s="40"/>
      <c r="E63" s="42">
        <v>0</v>
      </c>
      <c r="F63" s="59"/>
      <c r="G63" s="40">
        <v>11231</v>
      </c>
      <c r="H63" s="40"/>
    </row>
    <row r="64" spans="2:10" ht="15" hidden="1" customHeight="1" outlineLevel="1">
      <c r="B64" s="39" t="s">
        <v>80</v>
      </c>
      <c r="C64" s="40">
        <v>14758</v>
      </c>
      <c r="D64" s="40"/>
      <c r="E64" s="42">
        <v>0</v>
      </c>
      <c r="F64" s="59"/>
      <c r="G64" s="40">
        <v>14758</v>
      </c>
      <c r="H64" s="40"/>
    </row>
    <row r="65" spans="2:8" ht="15" hidden="1" customHeight="1" outlineLevel="1">
      <c r="B65" s="39" t="s">
        <v>81</v>
      </c>
      <c r="C65" s="40">
        <v>15747</v>
      </c>
      <c r="D65" s="40"/>
      <c r="E65" s="42">
        <v>0</v>
      </c>
      <c r="F65" s="59"/>
      <c r="G65" s="40">
        <v>15747</v>
      </c>
      <c r="H65" s="40"/>
    </row>
    <row r="66" spans="2:8" ht="15" hidden="1" customHeight="1" outlineLevel="1">
      <c r="B66" s="39" t="s">
        <v>82</v>
      </c>
      <c r="C66" s="40">
        <v>14751</v>
      </c>
      <c r="D66" s="40"/>
      <c r="E66" s="42">
        <v>0</v>
      </c>
      <c r="F66" s="59"/>
      <c r="G66" s="40">
        <v>14751</v>
      </c>
      <c r="H66" s="40"/>
    </row>
    <row r="67" spans="2:8" ht="15" hidden="1" customHeight="1" outlineLevel="1">
      <c r="B67" s="39" t="s">
        <v>83</v>
      </c>
      <c r="C67" s="40">
        <v>13849</v>
      </c>
      <c r="D67" s="40"/>
      <c r="E67" s="42">
        <v>0</v>
      </c>
      <c r="F67" s="59"/>
      <c r="G67" s="40">
        <v>13849</v>
      </c>
      <c r="H67" s="40"/>
    </row>
    <row r="68" spans="2:8" ht="15" hidden="1" customHeight="1" outlineLevel="1">
      <c r="B68" s="39" t="s">
        <v>84</v>
      </c>
      <c r="C68" s="40">
        <v>17429</v>
      </c>
      <c r="D68" s="40"/>
      <c r="E68" s="42">
        <v>0</v>
      </c>
      <c r="F68" s="59"/>
      <c r="G68" s="40">
        <v>17429</v>
      </c>
      <c r="H68" s="40"/>
    </row>
    <row r="69" spans="2:8" ht="15" hidden="1" customHeight="1" outlineLevel="1">
      <c r="B69" s="39" t="s">
        <v>85</v>
      </c>
      <c r="C69" s="40">
        <v>15692</v>
      </c>
      <c r="D69" s="40"/>
      <c r="E69" s="42">
        <v>0</v>
      </c>
      <c r="F69" s="59"/>
      <c r="G69" s="40">
        <v>15692</v>
      </c>
      <c r="H69" s="40"/>
    </row>
    <row r="70" spans="2:8" ht="15" hidden="1" customHeight="1" outlineLevel="1">
      <c r="B70" s="39" t="s">
        <v>86</v>
      </c>
      <c r="C70" s="40">
        <v>14266</v>
      </c>
      <c r="D70" s="40"/>
      <c r="E70" s="42">
        <v>0</v>
      </c>
      <c r="F70" s="59"/>
      <c r="G70" s="40">
        <v>14266</v>
      </c>
      <c r="H70" s="40"/>
    </row>
    <row r="71" spans="2:8" collapsed="1">
      <c r="B71" s="54">
        <v>2006</v>
      </c>
      <c r="C71" s="55">
        <v>182773</v>
      </c>
      <c r="D71" s="55"/>
      <c r="E71" s="55">
        <v>0</v>
      </c>
      <c r="F71" s="56"/>
      <c r="G71" s="55">
        <v>182773</v>
      </c>
      <c r="H71" s="55"/>
    </row>
    <row r="72" spans="2:8" ht="15" customHeight="1">
      <c r="B72" s="420" t="s">
        <v>88</v>
      </c>
      <c r="C72" s="420"/>
      <c r="D72" s="420"/>
      <c r="E72" s="420"/>
      <c r="F72" s="420"/>
      <c r="G72" s="420"/>
      <c r="H72" s="420"/>
    </row>
  </sheetData>
  <mergeCells count="5">
    <mergeCell ref="B5:H5"/>
    <mergeCell ref="C6:D6"/>
    <mergeCell ref="E6:F6"/>
    <mergeCell ref="G6:H6"/>
    <mergeCell ref="B72:H72"/>
  </mergeCells>
  <hyperlinks>
    <hyperlink ref="J53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/>
  </sheetPr>
  <dimension ref="B1:J32"/>
  <sheetViews>
    <sheetView showGridLines="0" showRowColHeaders="0" showOutlineSymbols="0" zoomScaleNormal="100" workbookViewId="0">
      <selection activeCell="B16" sqref="B16"/>
    </sheetView>
  </sheetViews>
  <sheetFormatPr baseColWidth="10" defaultRowHeight="12"/>
  <cols>
    <col min="1" max="1" width="15.7109375" style="186" customWidth="1"/>
    <col min="2" max="2" width="17.140625" style="186" customWidth="1"/>
    <col min="3" max="3" width="8.7109375" style="186" customWidth="1"/>
    <col min="4" max="4" width="10.85546875" style="186" customWidth="1"/>
    <col min="5" max="5" width="12.5703125" style="186" customWidth="1"/>
    <col min="6" max="8" width="9.7109375" style="186" bestFit="1" customWidth="1"/>
    <col min="9" max="255" width="11.42578125" style="186"/>
    <col min="256" max="256" width="15.85546875" style="186" bestFit="1" customWidth="1"/>
    <col min="257" max="257" width="8.7109375" style="186" customWidth="1"/>
    <col min="258" max="258" width="10.85546875" style="186" customWidth="1"/>
    <col min="259" max="263" width="9.7109375" style="186" bestFit="1" customWidth="1"/>
    <col min="264" max="264" width="16.5703125" style="186" customWidth="1"/>
    <col min="265" max="511" width="11.42578125" style="186"/>
    <col min="512" max="512" width="15.85546875" style="186" bestFit="1" customWidth="1"/>
    <col min="513" max="513" width="8.7109375" style="186" customWidth="1"/>
    <col min="514" max="514" width="10.85546875" style="186" customWidth="1"/>
    <col min="515" max="519" width="9.7109375" style="186" bestFit="1" customWidth="1"/>
    <col min="520" max="520" width="16.5703125" style="186" customWidth="1"/>
    <col min="521" max="767" width="11.42578125" style="186"/>
    <col min="768" max="768" width="15.85546875" style="186" bestFit="1" customWidth="1"/>
    <col min="769" max="769" width="8.7109375" style="186" customWidth="1"/>
    <col min="770" max="770" width="10.85546875" style="186" customWidth="1"/>
    <col min="771" max="775" width="9.7109375" style="186" bestFit="1" customWidth="1"/>
    <col min="776" max="776" width="16.5703125" style="186" customWidth="1"/>
    <col min="777" max="1023" width="11.42578125" style="186"/>
    <col min="1024" max="1024" width="15.85546875" style="186" bestFit="1" customWidth="1"/>
    <col min="1025" max="1025" width="8.7109375" style="186" customWidth="1"/>
    <col min="1026" max="1026" width="10.85546875" style="186" customWidth="1"/>
    <col min="1027" max="1031" width="9.7109375" style="186" bestFit="1" customWidth="1"/>
    <col min="1032" max="1032" width="16.5703125" style="186" customWidth="1"/>
    <col min="1033" max="1279" width="11.42578125" style="186"/>
    <col min="1280" max="1280" width="15.85546875" style="186" bestFit="1" customWidth="1"/>
    <col min="1281" max="1281" width="8.7109375" style="186" customWidth="1"/>
    <col min="1282" max="1282" width="10.85546875" style="186" customWidth="1"/>
    <col min="1283" max="1287" width="9.7109375" style="186" bestFit="1" customWidth="1"/>
    <col min="1288" max="1288" width="16.5703125" style="186" customWidth="1"/>
    <col min="1289" max="1535" width="11.42578125" style="186"/>
    <col min="1536" max="1536" width="15.85546875" style="186" bestFit="1" customWidth="1"/>
    <col min="1537" max="1537" width="8.7109375" style="186" customWidth="1"/>
    <col min="1538" max="1538" width="10.85546875" style="186" customWidth="1"/>
    <col min="1539" max="1543" width="9.7109375" style="186" bestFit="1" customWidth="1"/>
    <col min="1544" max="1544" width="16.5703125" style="186" customWidth="1"/>
    <col min="1545" max="1791" width="11.42578125" style="186"/>
    <col min="1792" max="1792" width="15.85546875" style="186" bestFit="1" customWidth="1"/>
    <col min="1793" max="1793" width="8.7109375" style="186" customWidth="1"/>
    <col min="1794" max="1794" width="10.85546875" style="186" customWidth="1"/>
    <col min="1795" max="1799" width="9.7109375" style="186" bestFit="1" customWidth="1"/>
    <col min="1800" max="1800" width="16.5703125" style="186" customWidth="1"/>
    <col min="1801" max="2047" width="11.42578125" style="186"/>
    <col min="2048" max="2048" width="15.85546875" style="186" bestFit="1" customWidth="1"/>
    <col min="2049" max="2049" width="8.7109375" style="186" customWidth="1"/>
    <col min="2050" max="2050" width="10.85546875" style="186" customWidth="1"/>
    <col min="2051" max="2055" width="9.7109375" style="186" bestFit="1" customWidth="1"/>
    <col min="2056" max="2056" width="16.5703125" style="186" customWidth="1"/>
    <col min="2057" max="2303" width="11.42578125" style="186"/>
    <col min="2304" max="2304" width="15.85546875" style="186" bestFit="1" customWidth="1"/>
    <col min="2305" max="2305" width="8.7109375" style="186" customWidth="1"/>
    <col min="2306" max="2306" width="10.85546875" style="186" customWidth="1"/>
    <col min="2307" max="2311" width="9.7109375" style="186" bestFit="1" customWidth="1"/>
    <col min="2312" max="2312" width="16.5703125" style="186" customWidth="1"/>
    <col min="2313" max="2559" width="11.42578125" style="186"/>
    <col min="2560" max="2560" width="15.85546875" style="186" bestFit="1" customWidth="1"/>
    <col min="2561" max="2561" width="8.7109375" style="186" customWidth="1"/>
    <col min="2562" max="2562" width="10.85546875" style="186" customWidth="1"/>
    <col min="2563" max="2567" width="9.7109375" style="186" bestFit="1" customWidth="1"/>
    <col min="2568" max="2568" width="16.5703125" style="186" customWidth="1"/>
    <col min="2569" max="2815" width="11.42578125" style="186"/>
    <col min="2816" max="2816" width="15.85546875" style="186" bestFit="1" customWidth="1"/>
    <col min="2817" max="2817" width="8.7109375" style="186" customWidth="1"/>
    <col min="2818" max="2818" width="10.85546875" style="186" customWidth="1"/>
    <col min="2819" max="2823" width="9.7109375" style="186" bestFit="1" customWidth="1"/>
    <col min="2824" max="2824" width="16.5703125" style="186" customWidth="1"/>
    <col min="2825" max="3071" width="11.42578125" style="186"/>
    <col min="3072" max="3072" width="15.85546875" style="186" bestFit="1" customWidth="1"/>
    <col min="3073" max="3073" width="8.7109375" style="186" customWidth="1"/>
    <col min="3074" max="3074" width="10.85546875" style="186" customWidth="1"/>
    <col min="3075" max="3079" width="9.7109375" style="186" bestFit="1" customWidth="1"/>
    <col min="3080" max="3080" width="16.5703125" style="186" customWidth="1"/>
    <col min="3081" max="3327" width="11.42578125" style="186"/>
    <col min="3328" max="3328" width="15.85546875" style="186" bestFit="1" customWidth="1"/>
    <col min="3329" max="3329" width="8.7109375" style="186" customWidth="1"/>
    <col min="3330" max="3330" width="10.85546875" style="186" customWidth="1"/>
    <col min="3331" max="3335" width="9.7109375" style="186" bestFit="1" customWidth="1"/>
    <col min="3336" max="3336" width="16.5703125" style="186" customWidth="1"/>
    <col min="3337" max="3583" width="11.42578125" style="186"/>
    <col min="3584" max="3584" width="15.85546875" style="186" bestFit="1" customWidth="1"/>
    <col min="3585" max="3585" width="8.7109375" style="186" customWidth="1"/>
    <col min="3586" max="3586" width="10.85546875" style="186" customWidth="1"/>
    <col min="3587" max="3591" width="9.7109375" style="186" bestFit="1" customWidth="1"/>
    <col min="3592" max="3592" width="16.5703125" style="186" customWidth="1"/>
    <col min="3593" max="3839" width="11.42578125" style="186"/>
    <col min="3840" max="3840" width="15.85546875" style="186" bestFit="1" customWidth="1"/>
    <col min="3841" max="3841" width="8.7109375" style="186" customWidth="1"/>
    <col min="3842" max="3842" width="10.85546875" style="186" customWidth="1"/>
    <col min="3843" max="3847" width="9.7109375" style="186" bestFit="1" customWidth="1"/>
    <col min="3848" max="3848" width="16.5703125" style="186" customWidth="1"/>
    <col min="3849" max="4095" width="11.42578125" style="186"/>
    <col min="4096" max="4096" width="15.85546875" style="186" bestFit="1" customWidth="1"/>
    <col min="4097" max="4097" width="8.7109375" style="186" customWidth="1"/>
    <col min="4098" max="4098" width="10.85546875" style="186" customWidth="1"/>
    <col min="4099" max="4103" width="9.7109375" style="186" bestFit="1" customWidth="1"/>
    <col min="4104" max="4104" width="16.5703125" style="186" customWidth="1"/>
    <col min="4105" max="4351" width="11.42578125" style="186"/>
    <col min="4352" max="4352" width="15.85546875" style="186" bestFit="1" customWidth="1"/>
    <col min="4353" max="4353" width="8.7109375" style="186" customWidth="1"/>
    <col min="4354" max="4354" width="10.85546875" style="186" customWidth="1"/>
    <col min="4355" max="4359" width="9.7109375" style="186" bestFit="1" customWidth="1"/>
    <col min="4360" max="4360" width="16.5703125" style="186" customWidth="1"/>
    <col min="4361" max="4607" width="11.42578125" style="186"/>
    <col min="4608" max="4608" width="15.85546875" style="186" bestFit="1" customWidth="1"/>
    <col min="4609" max="4609" width="8.7109375" style="186" customWidth="1"/>
    <col min="4610" max="4610" width="10.85546875" style="186" customWidth="1"/>
    <col min="4611" max="4615" width="9.7109375" style="186" bestFit="1" customWidth="1"/>
    <col min="4616" max="4616" width="16.5703125" style="186" customWidth="1"/>
    <col min="4617" max="4863" width="11.42578125" style="186"/>
    <col min="4864" max="4864" width="15.85546875" style="186" bestFit="1" customWidth="1"/>
    <col min="4865" max="4865" width="8.7109375" style="186" customWidth="1"/>
    <col min="4866" max="4866" width="10.85546875" style="186" customWidth="1"/>
    <col min="4867" max="4871" width="9.7109375" style="186" bestFit="1" customWidth="1"/>
    <col min="4872" max="4872" width="16.5703125" style="186" customWidth="1"/>
    <col min="4873" max="5119" width="11.42578125" style="186"/>
    <col min="5120" max="5120" width="15.85546875" style="186" bestFit="1" customWidth="1"/>
    <col min="5121" max="5121" width="8.7109375" style="186" customWidth="1"/>
    <col min="5122" max="5122" width="10.85546875" style="186" customWidth="1"/>
    <col min="5123" max="5127" width="9.7109375" style="186" bestFit="1" customWidth="1"/>
    <col min="5128" max="5128" width="16.5703125" style="186" customWidth="1"/>
    <col min="5129" max="5375" width="11.42578125" style="186"/>
    <col min="5376" max="5376" width="15.85546875" style="186" bestFit="1" customWidth="1"/>
    <col min="5377" max="5377" width="8.7109375" style="186" customWidth="1"/>
    <col min="5378" max="5378" width="10.85546875" style="186" customWidth="1"/>
    <col min="5379" max="5383" width="9.7109375" style="186" bestFit="1" customWidth="1"/>
    <col min="5384" max="5384" width="16.5703125" style="186" customWidth="1"/>
    <col min="5385" max="5631" width="11.42578125" style="186"/>
    <col min="5632" max="5632" width="15.85546875" style="186" bestFit="1" customWidth="1"/>
    <col min="5633" max="5633" width="8.7109375" style="186" customWidth="1"/>
    <col min="5634" max="5634" width="10.85546875" style="186" customWidth="1"/>
    <col min="5635" max="5639" width="9.7109375" style="186" bestFit="1" customWidth="1"/>
    <col min="5640" max="5640" width="16.5703125" style="186" customWidth="1"/>
    <col min="5641" max="5887" width="11.42578125" style="186"/>
    <col min="5888" max="5888" width="15.85546875" style="186" bestFit="1" customWidth="1"/>
    <col min="5889" max="5889" width="8.7109375" style="186" customWidth="1"/>
    <col min="5890" max="5890" width="10.85546875" style="186" customWidth="1"/>
    <col min="5891" max="5895" width="9.7109375" style="186" bestFit="1" customWidth="1"/>
    <col min="5896" max="5896" width="16.5703125" style="186" customWidth="1"/>
    <col min="5897" max="6143" width="11.42578125" style="186"/>
    <col min="6144" max="6144" width="15.85546875" style="186" bestFit="1" customWidth="1"/>
    <col min="6145" max="6145" width="8.7109375" style="186" customWidth="1"/>
    <col min="6146" max="6146" width="10.85546875" style="186" customWidth="1"/>
    <col min="6147" max="6151" width="9.7109375" style="186" bestFit="1" customWidth="1"/>
    <col min="6152" max="6152" width="16.5703125" style="186" customWidth="1"/>
    <col min="6153" max="6399" width="11.42578125" style="186"/>
    <col min="6400" max="6400" width="15.85546875" style="186" bestFit="1" customWidth="1"/>
    <col min="6401" max="6401" width="8.7109375" style="186" customWidth="1"/>
    <col min="6402" max="6402" width="10.85546875" style="186" customWidth="1"/>
    <col min="6403" max="6407" width="9.7109375" style="186" bestFit="1" customWidth="1"/>
    <col min="6408" max="6408" width="16.5703125" style="186" customWidth="1"/>
    <col min="6409" max="6655" width="11.42578125" style="186"/>
    <col min="6656" max="6656" width="15.85546875" style="186" bestFit="1" customWidth="1"/>
    <col min="6657" max="6657" width="8.7109375" style="186" customWidth="1"/>
    <col min="6658" max="6658" width="10.85546875" style="186" customWidth="1"/>
    <col min="6659" max="6663" width="9.7109375" style="186" bestFit="1" customWidth="1"/>
    <col min="6664" max="6664" width="16.5703125" style="186" customWidth="1"/>
    <col min="6665" max="6911" width="11.42578125" style="186"/>
    <col min="6912" max="6912" width="15.85546875" style="186" bestFit="1" customWidth="1"/>
    <col min="6913" max="6913" width="8.7109375" style="186" customWidth="1"/>
    <col min="6914" max="6914" width="10.85546875" style="186" customWidth="1"/>
    <col min="6915" max="6919" width="9.7109375" style="186" bestFit="1" customWidth="1"/>
    <col min="6920" max="6920" width="16.5703125" style="186" customWidth="1"/>
    <col min="6921" max="7167" width="11.42578125" style="186"/>
    <col min="7168" max="7168" width="15.85546875" style="186" bestFit="1" customWidth="1"/>
    <col min="7169" max="7169" width="8.7109375" style="186" customWidth="1"/>
    <col min="7170" max="7170" width="10.85546875" style="186" customWidth="1"/>
    <col min="7171" max="7175" width="9.7109375" style="186" bestFit="1" customWidth="1"/>
    <col min="7176" max="7176" width="16.5703125" style="186" customWidth="1"/>
    <col min="7177" max="7423" width="11.42578125" style="186"/>
    <col min="7424" max="7424" width="15.85546875" style="186" bestFit="1" customWidth="1"/>
    <col min="7425" max="7425" width="8.7109375" style="186" customWidth="1"/>
    <col min="7426" max="7426" width="10.85546875" style="186" customWidth="1"/>
    <col min="7427" max="7431" width="9.7109375" style="186" bestFit="1" customWidth="1"/>
    <col min="7432" max="7432" width="16.5703125" style="186" customWidth="1"/>
    <col min="7433" max="7679" width="11.42578125" style="186"/>
    <col min="7680" max="7680" width="15.85546875" style="186" bestFit="1" customWidth="1"/>
    <col min="7681" max="7681" width="8.7109375" style="186" customWidth="1"/>
    <col min="7682" max="7682" width="10.85546875" style="186" customWidth="1"/>
    <col min="7683" max="7687" width="9.7109375" style="186" bestFit="1" customWidth="1"/>
    <col min="7688" max="7688" width="16.5703125" style="186" customWidth="1"/>
    <col min="7689" max="7935" width="11.42578125" style="186"/>
    <col min="7936" max="7936" width="15.85546875" style="186" bestFit="1" customWidth="1"/>
    <col min="7937" max="7937" width="8.7109375" style="186" customWidth="1"/>
    <col min="7938" max="7938" width="10.85546875" style="186" customWidth="1"/>
    <col min="7939" max="7943" width="9.7109375" style="186" bestFit="1" customWidth="1"/>
    <col min="7944" max="7944" width="16.5703125" style="186" customWidth="1"/>
    <col min="7945" max="8191" width="11.42578125" style="186"/>
    <col min="8192" max="8192" width="15.85546875" style="186" bestFit="1" customWidth="1"/>
    <col min="8193" max="8193" width="8.7109375" style="186" customWidth="1"/>
    <col min="8194" max="8194" width="10.85546875" style="186" customWidth="1"/>
    <col min="8195" max="8199" width="9.7109375" style="186" bestFit="1" customWidth="1"/>
    <col min="8200" max="8200" width="16.5703125" style="186" customWidth="1"/>
    <col min="8201" max="8447" width="11.42578125" style="186"/>
    <col min="8448" max="8448" width="15.85546875" style="186" bestFit="1" customWidth="1"/>
    <col min="8449" max="8449" width="8.7109375" style="186" customWidth="1"/>
    <col min="8450" max="8450" width="10.85546875" style="186" customWidth="1"/>
    <col min="8451" max="8455" width="9.7109375" style="186" bestFit="1" customWidth="1"/>
    <col min="8456" max="8456" width="16.5703125" style="186" customWidth="1"/>
    <col min="8457" max="8703" width="11.42578125" style="186"/>
    <col min="8704" max="8704" width="15.85546875" style="186" bestFit="1" customWidth="1"/>
    <col min="8705" max="8705" width="8.7109375" style="186" customWidth="1"/>
    <col min="8706" max="8706" width="10.85546875" style="186" customWidth="1"/>
    <col min="8707" max="8711" width="9.7109375" style="186" bestFit="1" customWidth="1"/>
    <col min="8712" max="8712" width="16.5703125" style="186" customWidth="1"/>
    <col min="8713" max="8959" width="11.42578125" style="186"/>
    <col min="8960" max="8960" width="15.85546875" style="186" bestFit="1" customWidth="1"/>
    <col min="8961" max="8961" width="8.7109375" style="186" customWidth="1"/>
    <col min="8962" max="8962" width="10.85546875" style="186" customWidth="1"/>
    <col min="8963" max="8967" width="9.7109375" style="186" bestFit="1" customWidth="1"/>
    <col min="8968" max="8968" width="16.5703125" style="186" customWidth="1"/>
    <col min="8969" max="9215" width="11.42578125" style="186"/>
    <col min="9216" max="9216" width="15.85546875" style="186" bestFit="1" customWidth="1"/>
    <col min="9217" max="9217" width="8.7109375" style="186" customWidth="1"/>
    <col min="9218" max="9218" width="10.85546875" style="186" customWidth="1"/>
    <col min="9219" max="9223" width="9.7109375" style="186" bestFit="1" customWidth="1"/>
    <col min="9224" max="9224" width="16.5703125" style="186" customWidth="1"/>
    <col min="9225" max="9471" width="11.42578125" style="186"/>
    <col min="9472" max="9472" width="15.85546875" style="186" bestFit="1" customWidth="1"/>
    <col min="9473" max="9473" width="8.7109375" style="186" customWidth="1"/>
    <col min="9474" max="9474" width="10.85546875" style="186" customWidth="1"/>
    <col min="9475" max="9479" width="9.7109375" style="186" bestFit="1" customWidth="1"/>
    <col min="9480" max="9480" width="16.5703125" style="186" customWidth="1"/>
    <col min="9481" max="9727" width="11.42578125" style="186"/>
    <col min="9728" max="9728" width="15.85546875" style="186" bestFit="1" customWidth="1"/>
    <col min="9729" max="9729" width="8.7109375" style="186" customWidth="1"/>
    <col min="9730" max="9730" width="10.85546875" style="186" customWidth="1"/>
    <col min="9731" max="9735" width="9.7109375" style="186" bestFit="1" customWidth="1"/>
    <col min="9736" max="9736" width="16.5703125" style="186" customWidth="1"/>
    <col min="9737" max="9983" width="11.42578125" style="186"/>
    <col min="9984" max="9984" width="15.85546875" style="186" bestFit="1" customWidth="1"/>
    <col min="9985" max="9985" width="8.7109375" style="186" customWidth="1"/>
    <col min="9986" max="9986" width="10.85546875" style="186" customWidth="1"/>
    <col min="9987" max="9991" width="9.7109375" style="186" bestFit="1" customWidth="1"/>
    <col min="9992" max="9992" width="16.5703125" style="186" customWidth="1"/>
    <col min="9993" max="10239" width="11.42578125" style="186"/>
    <col min="10240" max="10240" width="15.85546875" style="186" bestFit="1" customWidth="1"/>
    <col min="10241" max="10241" width="8.7109375" style="186" customWidth="1"/>
    <col min="10242" max="10242" width="10.85546875" style="186" customWidth="1"/>
    <col min="10243" max="10247" width="9.7109375" style="186" bestFit="1" customWidth="1"/>
    <col min="10248" max="10248" width="16.5703125" style="186" customWidth="1"/>
    <col min="10249" max="10495" width="11.42578125" style="186"/>
    <col min="10496" max="10496" width="15.85546875" style="186" bestFit="1" customWidth="1"/>
    <col min="10497" max="10497" width="8.7109375" style="186" customWidth="1"/>
    <col min="10498" max="10498" width="10.85546875" style="186" customWidth="1"/>
    <col min="10499" max="10503" width="9.7109375" style="186" bestFit="1" customWidth="1"/>
    <col min="10504" max="10504" width="16.5703125" style="186" customWidth="1"/>
    <col min="10505" max="10751" width="11.42578125" style="186"/>
    <col min="10752" max="10752" width="15.85546875" style="186" bestFit="1" customWidth="1"/>
    <col min="10753" max="10753" width="8.7109375" style="186" customWidth="1"/>
    <col min="10754" max="10754" width="10.85546875" style="186" customWidth="1"/>
    <col min="10755" max="10759" width="9.7109375" style="186" bestFit="1" customWidth="1"/>
    <col min="10760" max="10760" width="16.5703125" style="186" customWidth="1"/>
    <col min="10761" max="11007" width="11.42578125" style="186"/>
    <col min="11008" max="11008" width="15.85546875" style="186" bestFit="1" customWidth="1"/>
    <col min="11009" max="11009" width="8.7109375" style="186" customWidth="1"/>
    <col min="11010" max="11010" width="10.85546875" style="186" customWidth="1"/>
    <col min="11011" max="11015" width="9.7109375" style="186" bestFit="1" customWidth="1"/>
    <col min="11016" max="11016" width="16.5703125" style="186" customWidth="1"/>
    <col min="11017" max="11263" width="11.42578125" style="186"/>
    <col min="11264" max="11264" width="15.85546875" style="186" bestFit="1" customWidth="1"/>
    <col min="11265" max="11265" width="8.7109375" style="186" customWidth="1"/>
    <col min="11266" max="11266" width="10.85546875" style="186" customWidth="1"/>
    <col min="11267" max="11271" width="9.7109375" style="186" bestFit="1" customWidth="1"/>
    <col min="11272" max="11272" width="16.5703125" style="186" customWidth="1"/>
    <col min="11273" max="11519" width="11.42578125" style="186"/>
    <col min="11520" max="11520" width="15.85546875" style="186" bestFit="1" customWidth="1"/>
    <col min="11521" max="11521" width="8.7109375" style="186" customWidth="1"/>
    <col min="11522" max="11522" width="10.85546875" style="186" customWidth="1"/>
    <col min="11523" max="11527" width="9.7109375" style="186" bestFit="1" customWidth="1"/>
    <col min="11528" max="11528" width="16.5703125" style="186" customWidth="1"/>
    <col min="11529" max="11775" width="11.42578125" style="186"/>
    <col min="11776" max="11776" width="15.85546875" style="186" bestFit="1" customWidth="1"/>
    <col min="11777" max="11777" width="8.7109375" style="186" customWidth="1"/>
    <col min="11778" max="11778" width="10.85546875" style="186" customWidth="1"/>
    <col min="11779" max="11783" width="9.7109375" style="186" bestFit="1" customWidth="1"/>
    <col min="11784" max="11784" width="16.5703125" style="186" customWidth="1"/>
    <col min="11785" max="12031" width="11.42578125" style="186"/>
    <col min="12032" max="12032" width="15.85546875" style="186" bestFit="1" customWidth="1"/>
    <col min="12033" max="12033" width="8.7109375" style="186" customWidth="1"/>
    <col min="12034" max="12034" width="10.85546875" style="186" customWidth="1"/>
    <col min="12035" max="12039" width="9.7109375" style="186" bestFit="1" customWidth="1"/>
    <col min="12040" max="12040" width="16.5703125" style="186" customWidth="1"/>
    <col min="12041" max="12287" width="11.42578125" style="186"/>
    <col min="12288" max="12288" width="15.85546875" style="186" bestFit="1" customWidth="1"/>
    <col min="12289" max="12289" width="8.7109375" style="186" customWidth="1"/>
    <col min="12290" max="12290" width="10.85546875" style="186" customWidth="1"/>
    <col min="12291" max="12295" width="9.7109375" style="186" bestFit="1" customWidth="1"/>
    <col min="12296" max="12296" width="16.5703125" style="186" customWidth="1"/>
    <col min="12297" max="12543" width="11.42578125" style="186"/>
    <col min="12544" max="12544" width="15.85546875" style="186" bestFit="1" customWidth="1"/>
    <col min="12545" max="12545" width="8.7109375" style="186" customWidth="1"/>
    <col min="12546" max="12546" width="10.85546875" style="186" customWidth="1"/>
    <col min="12547" max="12551" width="9.7109375" style="186" bestFit="1" customWidth="1"/>
    <col min="12552" max="12552" width="16.5703125" style="186" customWidth="1"/>
    <col min="12553" max="12799" width="11.42578125" style="186"/>
    <col min="12800" max="12800" width="15.85546875" style="186" bestFit="1" customWidth="1"/>
    <col min="12801" max="12801" width="8.7109375" style="186" customWidth="1"/>
    <col min="12802" max="12802" width="10.85546875" style="186" customWidth="1"/>
    <col min="12803" max="12807" width="9.7109375" style="186" bestFit="1" customWidth="1"/>
    <col min="12808" max="12808" width="16.5703125" style="186" customWidth="1"/>
    <col min="12809" max="13055" width="11.42578125" style="186"/>
    <col min="13056" max="13056" width="15.85546875" style="186" bestFit="1" customWidth="1"/>
    <col min="13057" max="13057" width="8.7109375" style="186" customWidth="1"/>
    <col min="13058" max="13058" width="10.85546875" style="186" customWidth="1"/>
    <col min="13059" max="13063" width="9.7109375" style="186" bestFit="1" customWidth="1"/>
    <col min="13064" max="13064" width="16.5703125" style="186" customWidth="1"/>
    <col min="13065" max="13311" width="11.42578125" style="186"/>
    <col min="13312" max="13312" width="15.85546875" style="186" bestFit="1" customWidth="1"/>
    <col min="13313" max="13313" width="8.7109375" style="186" customWidth="1"/>
    <col min="13314" max="13314" width="10.85546875" style="186" customWidth="1"/>
    <col min="13315" max="13319" width="9.7109375" style="186" bestFit="1" customWidth="1"/>
    <col min="13320" max="13320" width="16.5703125" style="186" customWidth="1"/>
    <col min="13321" max="13567" width="11.42578125" style="186"/>
    <col min="13568" max="13568" width="15.85546875" style="186" bestFit="1" customWidth="1"/>
    <col min="13569" max="13569" width="8.7109375" style="186" customWidth="1"/>
    <col min="13570" max="13570" width="10.85546875" style="186" customWidth="1"/>
    <col min="13571" max="13575" width="9.7109375" style="186" bestFit="1" customWidth="1"/>
    <col min="13576" max="13576" width="16.5703125" style="186" customWidth="1"/>
    <col min="13577" max="13823" width="11.42578125" style="186"/>
    <col min="13824" max="13824" width="15.85546875" style="186" bestFit="1" customWidth="1"/>
    <col min="13825" max="13825" width="8.7109375" style="186" customWidth="1"/>
    <col min="13826" max="13826" width="10.85546875" style="186" customWidth="1"/>
    <col min="13827" max="13831" width="9.7109375" style="186" bestFit="1" customWidth="1"/>
    <col min="13832" max="13832" width="16.5703125" style="186" customWidth="1"/>
    <col min="13833" max="14079" width="11.42578125" style="186"/>
    <col min="14080" max="14080" width="15.85546875" style="186" bestFit="1" customWidth="1"/>
    <col min="14081" max="14081" width="8.7109375" style="186" customWidth="1"/>
    <col min="14082" max="14082" width="10.85546875" style="186" customWidth="1"/>
    <col min="14083" max="14087" width="9.7109375" style="186" bestFit="1" customWidth="1"/>
    <col min="14088" max="14088" width="16.5703125" style="186" customWidth="1"/>
    <col min="14089" max="14335" width="11.42578125" style="186"/>
    <col min="14336" max="14336" width="15.85546875" style="186" bestFit="1" customWidth="1"/>
    <col min="14337" max="14337" width="8.7109375" style="186" customWidth="1"/>
    <col min="14338" max="14338" width="10.85546875" style="186" customWidth="1"/>
    <col min="14339" max="14343" width="9.7109375" style="186" bestFit="1" customWidth="1"/>
    <col min="14344" max="14344" width="16.5703125" style="186" customWidth="1"/>
    <col min="14345" max="14591" width="11.42578125" style="186"/>
    <col min="14592" max="14592" width="15.85546875" style="186" bestFit="1" customWidth="1"/>
    <col min="14593" max="14593" width="8.7109375" style="186" customWidth="1"/>
    <col min="14594" max="14594" width="10.85546875" style="186" customWidth="1"/>
    <col min="14595" max="14599" width="9.7109375" style="186" bestFit="1" customWidth="1"/>
    <col min="14600" max="14600" width="16.5703125" style="186" customWidth="1"/>
    <col min="14601" max="14847" width="11.42578125" style="186"/>
    <col min="14848" max="14848" width="15.85546875" style="186" bestFit="1" customWidth="1"/>
    <col min="14849" max="14849" width="8.7109375" style="186" customWidth="1"/>
    <col min="14850" max="14850" width="10.85546875" style="186" customWidth="1"/>
    <col min="14851" max="14855" width="9.7109375" style="186" bestFit="1" customWidth="1"/>
    <col min="14856" max="14856" width="16.5703125" style="186" customWidth="1"/>
    <col min="14857" max="15103" width="11.42578125" style="186"/>
    <col min="15104" max="15104" width="15.85546875" style="186" bestFit="1" customWidth="1"/>
    <col min="15105" max="15105" width="8.7109375" style="186" customWidth="1"/>
    <col min="15106" max="15106" width="10.85546875" style="186" customWidth="1"/>
    <col min="15107" max="15111" width="9.7109375" style="186" bestFit="1" customWidth="1"/>
    <col min="15112" max="15112" width="16.5703125" style="186" customWidth="1"/>
    <col min="15113" max="15359" width="11.42578125" style="186"/>
    <col min="15360" max="15360" width="15.85546875" style="186" bestFit="1" customWidth="1"/>
    <col min="15361" max="15361" width="8.7109375" style="186" customWidth="1"/>
    <col min="15362" max="15362" width="10.85546875" style="186" customWidth="1"/>
    <col min="15363" max="15367" width="9.7109375" style="186" bestFit="1" customWidth="1"/>
    <col min="15368" max="15368" width="16.5703125" style="186" customWidth="1"/>
    <col min="15369" max="15615" width="11.42578125" style="186"/>
    <col min="15616" max="15616" width="15.85546875" style="186" bestFit="1" customWidth="1"/>
    <col min="15617" max="15617" width="8.7109375" style="186" customWidth="1"/>
    <col min="15618" max="15618" width="10.85546875" style="186" customWidth="1"/>
    <col min="15619" max="15623" width="9.7109375" style="186" bestFit="1" customWidth="1"/>
    <col min="15624" max="15624" width="16.5703125" style="186" customWidth="1"/>
    <col min="15625" max="15871" width="11.42578125" style="186"/>
    <col min="15872" max="15872" width="15.85546875" style="186" bestFit="1" customWidth="1"/>
    <col min="15873" max="15873" width="8.7109375" style="186" customWidth="1"/>
    <col min="15874" max="15874" width="10.85546875" style="186" customWidth="1"/>
    <col min="15875" max="15879" width="9.7109375" style="186" bestFit="1" customWidth="1"/>
    <col min="15880" max="15880" width="16.5703125" style="186" customWidth="1"/>
    <col min="15881" max="16127" width="11.42578125" style="186"/>
    <col min="16128" max="16128" width="15.85546875" style="186" bestFit="1" customWidth="1"/>
    <col min="16129" max="16129" width="8.7109375" style="186" customWidth="1"/>
    <col min="16130" max="16130" width="10.85546875" style="186" customWidth="1"/>
    <col min="16131" max="16135" width="9.7109375" style="186" bestFit="1" customWidth="1"/>
    <col min="16136" max="16136" width="16.5703125" style="186" customWidth="1"/>
    <col min="16137" max="16384" width="11.42578125" style="18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443" t="s">
        <v>212</v>
      </c>
      <c r="C5" s="441"/>
      <c r="D5" s="441"/>
      <c r="E5" s="441"/>
      <c r="F5" s="441"/>
      <c r="G5" s="441"/>
      <c r="H5" s="441"/>
    </row>
    <row r="6" spans="2:8" ht="18" customHeight="1">
      <c r="B6" s="441" t="str">
        <f>actualizaciones!A2</f>
        <v xml:space="preserve">acum. nov. 2010 </v>
      </c>
      <c r="C6" s="441"/>
      <c r="D6" s="441"/>
      <c r="E6" s="441"/>
      <c r="F6" s="441"/>
      <c r="G6" s="441"/>
      <c r="H6" s="441"/>
    </row>
    <row r="7" spans="2:8" ht="15" customHeight="1">
      <c r="B7" s="444" t="s">
        <v>175</v>
      </c>
      <c r="C7" s="429" t="s">
        <v>157</v>
      </c>
      <c r="D7" s="429" t="s">
        <v>204</v>
      </c>
      <c r="E7" s="429"/>
      <c r="F7" s="429"/>
      <c r="G7" s="429"/>
      <c r="H7" s="429"/>
    </row>
    <row r="8" spans="2:8" ht="15" customHeight="1">
      <c r="B8" s="444"/>
      <c r="C8" s="429"/>
      <c r="D8" s="91" t="s">
        <v>70</v>
      </c>
      <c r="E8" s="91" t="s">
        <v>213</v>
      </c>
      <c r="F8" s="91" t="s">
        <v>207</v>
      </c>
      <c r="G8" s="91" t="s">
        <v>208</v>
      </c>
      <c r="H8" s="91" t="s">
        <v>209</v>
      </c>
    </row>
    <row r="9" spans="2:8" ht="15" customHeight="1">
      <c r="B9" s="187" t="s">
        <v>176</v>
      </c>
      <c r="C9" s="202">
        <f>'Nacionalidad-Alojamiento(datos)'!C9/'Nacionalidad-Alojamiento(datos)'!$C$31</f>
        <v>0.81571479872411434</v>
      </c>
      <c r="D9" s="203">
        <f>'Nacionalidad-Alojamiento(datos)'!E9/'Nacionalidad-Alojamiento(datos)'!$E$31</f>
        <v>0.81571479872411434</v>
      </c>
      <c r="E9" s="203">
        <f>'Nacionalidad-Alojamiento(datos)'!G9/'Nacionalidad-Alojamiento(datos)'!$G$31</f>
        <v>0.90951991036028268</v>
      </c>
      <c r="F9" s="203">
        <f>'Nacionalidad-Alojamiento(datos)'!I9/'Nacionalidad-Alojamiento(datos)'!$I$31</f>
        <v>0.78893875709434591</v>
      </c>
      <c r="G9" s="203">
        <f>'Nacionalidad-Alojamiento(datos)'!K9/'Nacionalidad-Alojamiento(datos)'!$K$31</f>
        <v>0.77508174152469456</v>
      </c>
      <c r="H9" s="203">
        <f>'Nacionalidad-Alojamiento(datos)'!M9/'Nacionalidad-Alojamiento(datos)'!$M$31</f>
        <v>0.62507130633200225</v>
      </c>
    </row>
    <row r="10" spans="2:8" ht="15" customHeight="1">
      <c r="B10" s="187" t="s">
        <v>178</v>
      </c>
      <c r="C10" s="202">
        <f>'Nacionalidad-Alojamiento(datos)'!C10/'Nacionalidad-Alojamiento(datos)'!$C$31</f>
        <v>4.9359592730550137E-3</v>
      </c>
      <c r="D10" s="203">
        <f>'Nacionalidad-Alojamiento(datos)'!E10/'Nacionalidad-Alojamiento(datos)'!$E$31</f>
        <v>4.9359592730550137E-3</v>
      </c>
      <c r="E10" s="203">
        <f>'Nacionalidad-Alojamiento(datos)'!G10/'Nacionalidad-Alojamiento(datos)'!$G$31</f>
        <v>3.2968453714876745E-3</v>
      </c>
      <c r="F10" s="203">
        <f>'Nacionalidad-Alojamiento(datos)'!I10/'Nacionalidad-Alojamiento(datos)'!$I$31</f>
        <v>2.2559426278169598E-3</v>
      </c>
      <c r="G10" s="203">
        <f>'Nacionalidad-Alojamiento(datos)'!K10/'Nacionalidad-Alojamiento(datos)'!$K$31</f>
        <v>8.2171743245568751E-3</v>
      </c>
      <c r="H10" s="203">
        <f>'Nacionalidad-Alojamiento(datos)'!M10/'Nacionalidad-Alojamiento(datos)'!$M$31</f>
        <v>1.0125499144324016E-2</v>
      </c>
    </row>
    <row r="11" spans="2:8" ht="15" customHeight="1">
      <c r="B11" s="187" t="s">
        <v>179</v>
      </c>
      <c r="C11" s="202">
        <f>'Nacionalidad-Alojamiento(datos)'!C11/'Nacionalidad-Alojamiento(datos)'!$C$31</f>
        <v>4.3022412494102902E-3</v>
      </c>
      <c r="D11" s="203">
        <f>'Nacionalidad-Alojamiento(datos)'!E11/'Nacionalidad-Alojamiento(datos)'!$E$31</f>
        <v>4.3022412494102902E-3</v>
      </c>
      <c r="E11" s="203">
        <f>'Nacionalidad-Alojamiento(datos)'!G11/'Nacionalidad-Alojamiento(datos)'!$G$31</f>
        <v>4.675917945181865E-3</v>
      </c>
      <c r="F11" s="203">
        <f>'Nacionalidad-Alojamiento(datos)'!I11/'Nacionalidad-Alojamiento(datos)'!$I$31</f>
        <v>3.1108261499370711E-3</v>
      </c>
      <c r="G11" s="203">
        <f>'Nacionalidad-Alojamiento(datos)'!K11/'Nacionalidad-Alojamiento(datos)'!$K$31</f>
        <v>4.1300980898296338E-3</v>
      </c>
      <c r="H11" s="203">
        <f>'Nacionalidad-Alojamiento(datos)'!M11/'Nacionalidad-Alojamiento(datos)'!$M$31</f>
        <v>1.0125499144324016E-2</v>
      </c>
    </row>
    <row r="12" spans="2:8" ht="15" customHeight="1">
      <c r="B12" s="187" t="s">
        <v>180</v>
      </c>
      <c r="C12" s="202">
        <f>'Nacionalidad-Alojamiento(datos)'!C12/'Nacionalidad-Alojamiento(datos)'!$C$31</f>
        <v>2.3151831797153903E-2</v>
      </c>
      <c r="D12" s="203">
        <f>'Nacionalidad-Alojamiento(datos)'!E12/'Nacionalidad-Alojamiento(datos)'!$E$31</f>
        <v>2.3151831797153903E-2</v>
      </c>
      <c r="E12" s="203">
        <f>'Nacionalidad-Alojamiento(datos)'!G12/'Nacionalidad-Alojamiento(datos)'!$G$31</f>
        <v>1.3036545423202896E-2</v>
      </c>
      <c r="F12" s="203">
        <f>'Nacionalidad-Alojamiento(datos)'!I12/'Nacionalidad-Alojamiento(datos)'!$I$31</f>
        <v>1.8736197193132437E-2</v>
      </c>
      <c r="G12" s="203">
        <f>'Nacionalidad-Alojamiento(datos)'!K12/'Nacionalidad-Alojamiento(datos)'!$K$31</f>
        <v>3.1879194630872486E-2</v>
      </c>
      <c r="H12" s="203">
        <f>'Nacionalidad-Alojamiento(datos)'!M12/'Nacionalidad-Alojamiento(datos)'!$M$31</f>
        <v>5.8756417569880204E-2</v>
      </c>
    </row>
    <row r="13" spans="2:8" ht="15" customHeight="1">
      <c r="B13" s="192" t="s">
        <v>181</v>
      </c>
      <c r="C13" s="202">
        <f>'Nacionalidad-Alojamiento(datos)'!C13/'Nacionalidad-Alojamiento(datos)'!$C$31</f>
        <v>1.504728240587527E-2</v>
      </c>
      <c r="D13" s="203">
        <f>'Nacionalidad-Alojamiento(datos)'!E13/'Nacionalidad-Alojamiento(datos)'!$E$31</f>
        <v>1.504728240587527E-2</v>
      </c>
      <c r="E13" s="203">
        <f>'Nacionalidad-Alojamiento(datos)'!G13/'Nacionalidad-Alojamiento(datos)'!$G$31</f>
        <v>7.4771591104981902E-3</v>
      </c>
      <c r="F13" s="203">
        <f>'Nacionalidad-Alojamiento(datos)'!I13/'Nacionalidad-Alojamiento(datos)'!$I$31</f>
        <v>1.3844363705445133E-2</v>
      </c>
      <c r="G13" s="203">
        <f>'Nacionalidad-Alojamiento(datos)'!K13/'Nacionalidad-Alojamiento(datos)'!$K$31</f>
        <v>1.680003441748408E-2</v>
      </c>
      <c r="H13" s="203">
        <f>'Nacionalidad-Alojamiento(datos)'!M13/'Nacionalidad-Alojamiento(datos)'!$M$31</f>
        <v>6.0752994865944099E-2</v>
      </c>
    </row>
    <row r="14" spans="2:8" ht="15" customHeight="1">
      <c r="B14" s="192" t="s">
        <v>182</v>
      </c>
      <c r="C14" s="202">
        <f>'Nacionalidad-Alojamiento(datos)'!C14/'Nacionalidad-Alojamiento(datos)'!$C$31</f>
        <v>1.7483576141220539E-2</v>
      </c>
      <c r="D14" s="203">
        <f>'Nacionalidad-Alojamiento(datos)'!E14/'Nacionalidad-Alojamiento(datos)'!$E$31</f>
        <v>1.7483576141220539E-2</v>
      </c>
      <c r="E14" s="203">
        <f>'Nacionalidad-Alojamiento(datos)'!G14/'Nacionalidad-Alojamiento(datos)'!$G$31</f>
        <v>1.3855369763833822E-2</v>
      </c>
      <c r="F14" s="203">
        <f>'Nacionalidad-Alojamiento(datos)'!I14/'Nacionalidad-Alojamiento(datos)'!$I$31</f>
        <v>1.8593716606112417E-2</v>
      </c>
      <c r="G14" s="203">
        <f>'Nacionalidad-Alojamiento(datos)'!K14/'Nacionalidad-Alojamiento(datos)'!$K$31</f>
        <v>2.0715023231801754E-2</v>
      </c>
      <c r="H14" s="203">
        <f>'Nacionalidad-Alojamiento(datos)'!M14/'Nacionalidad-Alojamiento(datos)'!$M$31</f>
        <v>1.3405590416428978E-2</v>
      </c>
    </row>
    <row r="15" spans="2:8" ht="15" customHeight="1">
      <c r="B15" s="192" t="s">
        <v>183</v>
      </c>
      <c r="C15" s="202">
        <f>'Nacionalidad-Alojamiento(datos)'!C15/'Nacionalidad-Alojamiento(datos)'!$C$31</f>
        <v>2.365880621606968E-3</v>
      </c>
      <c r="D15" s="203">
        <f>'Nacionalidad-Alojamiento(datos)'!E15/'Nacionalidad-Alojamiento(datos)'!$E$31</f>
        <v>2.365880621606968E-3</v>
      </c>
      <c r="E15" s="203">
        <f>'Nacionalidad-Alojamiento(datos)'!G15/'Nacionalidad-Alojamiento(datos)'!$G$31</f>
        <v>1.4652646095500775E-3</v>
      </c>
      <c r="F15" s="203">
        <f>'Nacionalidad-Alojamiento(datos)'!I15/'Nacionalidad-Alojamiento(datos)'!$I$31</f>
        <v>1.9947282182802592E-3</v>
      </c>
      <c r="G15" s="203">
        <f>'Nacionalidad-Alojamiento(datos)'!K15/'Nacionalidad-Alojamiento(datos)'!$K$31</f>
        <v>3.0330407847186372E-3</v>
      </c>
      <c r="H15" s="203">
        <f>'Nacionalidad-Alojamiento(datos)'!M15/'Nacionalidad-Alojamiento(datos)'!$M$31</f>
        <v>6.1323445521962354E-3</v>
      </c>
    </row>
    <row r="16" spans="2:8" ht="15" customHeight="1">
      <c r="B16" s="192" t="s">
        <v>184</v>
      </c>
      <c r="C16" s="202">
        <f>'Nacionalidad-Alojamiento(datos)'!C16/'Nacionalidad-Alojamiento(datos)'!$C$31</f>
        <v>1.8349657440201662E-2</v>
      </c>
      <c r="D16" s="203">
        <f>'Nacionalidad-Alojamiento(datos)'!E16/'Nacionalidad-Alojamiento(datos)'!$E$31</f>
        <v>1.8349657440201662E-2</v>
      </c>
      <c r="E16" s="203">
        <f>'Nacionalidad-Alojamiento(datos)'!G16/'Nacionalidad-Alojamiento(datos)'!$G$31</f>
        <v>7.5633511463540767E-3</v>
      </c>
      <c r="F16" s="203">
        <f>'Nacionalidad-Alojamiento(datos)'!I16/'Nacionalidad-Alojamiento(datos)'!$I$31</f>
        <v>1.8237515138562369E-2</v>
      </c>
      <c r="G16" s="203">
        <f>'Nacionalidad-Alojamiento(datos)'!K16/'Nacionalidad-Alojamiento(datos)'!$K$31</f>
        <v>2.4328859060402684E-2</v>
      </c>
      <c r="H16" s="203">
        <f>'Nacionalidad-Alojamiento(datos)'!M16/'Nacionalidad-Alojamiento(datos)'!$M$31</f>
        <v>5.0770108385624645E-2</v>
      </c>
    </row>
    <row r="17" spans="2:10" ht="15" customHeight="1">
      <c r="B17" s="187" t="s">
        <v>185</v>
      </c>
      <c r="C17" s="202">
        <f>'Nacionalidad-Alojamiento(datos)'!C17/'Nacionalidad-Alojamiento(datos)'!$C$31</f>
        <v>1.0597173617614544E-2</v>
      </c>
      <c r="D17" s="203">
        <f>'Nacionalidad-Alojamiento(datos)'!E17/'Nacionalidad-Alojamiento(datos)'!$E$31</f>
        <v>1.0597173617614544E-2</v>
      </c>
      <c r="E17" s="203">
        <f>'Nacionalidad-Alojamiento(datos)'!G17/'Nacionalidad-Alojamiento(datos)'!$G$31</f>
        <v>3.4476814342354768E-3</v>
      </c>
      <c r="F17" s="203">
        <f>'Nacionalidad-Alojamiento(datos)'!I17/'Nacionalidad-Alojamiento(datos)'!$I$31</f>
        <v>9.1187575692811846E-3</v>
      </c>
      <c r="G17" s="203">
        <f>'Nacionalidad-Alojamiento(datos)'!K17/'Nacionalidad-Alojamiento(datos)'!$K$31</f>
        <v>1.8822061607296506E-2</v>
      </c>
      <c r="H17" s="203">
        <f>'Nacionalidad-Alojamiento(datos)'!M17/'Nacionalidad-Alojamiento(datos)'!$M$31</f>
        <v>1.2264689104392471E-2</v>
      </c>
    </row>
    <row r="18" spans="2:10" ht="15" customHeight="1">
      <c r="B18" s="193" t="s">
        <v>186</v>
      </c>
      <c r="C18" s="202">
        <f>'Nacionalidad-Alojamiento(datos)'!C18/'Nacionalidad-Alojamiento(datos)'!$C$31</f>
        <v>2.8939789746442379E-3</v>
      </c>
      <c r="D18" s="203">
        <f>'Nacionalidad-Alojamiento(datos)'!E18/'Nacionalidad-Alojamiento(datos)'!$E$31</f>
        <v>2.8939789746442379E-3</v>
      </c>
      <c r="E18" s="203">
        <f>'Nacionalidad-Alojamiento(datos)'!G18/'Nacionalidad-Alojamiento(datos)'!$G$31</f>
        <v>1.1420444750905017E-3</v>
      </c>
      <c r="F18" s="203">
        <f>'Nacionalidad-Alojamiento(datos)'!I18/'Nacionalidad-Alojamiento(datos)'!$I$31</f>
        <v>2.1847023343069508E-3</v>
      </c>
      <c r="G18" s="203">
        <f>'Nacionalidad-Alojamiento(datos)'!K18/'Nacionalidad-Alojamiento(datos)'!$K$31</f>
        <v>4.7969368439167099E-3</v>
      </c>
      <c r="H18" s="203">
        <f>'Nacionalidad-Alojamiento(datos)'!M18/'Nacionalidad-Alojamiento(datos)'!$M$31</f>
        <v>6.1323445521962354E-3</v>
      </c>
    </row>
    <row r="19" spans="2:10" ht="15" customHeight="1">
      <c r="B19" s="193" t="s">
        <v>187</v>
      </c>
      <c r="C19" s="202">
        <f>'Nacionalidad-Alojamiento(datos)'!C19/'Nacionalidad-Alojamiento(datos)'!$C$31</f>
        <v>1.9926911187939642E-3</v>
      </c>
      <c r="D19" s="203">
        <f>'Nacionalidad-Alojamiento(datos)'!E19/'Nacionalidad-Alojamiento(datos)'!$E$31</f>
        <v>1.9926911187939642E-3</v>
      </c>
      <c r="E19" s="203">
        <f>'Nacionalidad-Alojamiento(datos)'!G19/'Nacionalidad-Alojamiento(datos)'!$G$31</f>
        <v>9.0501637648681267E-4</v>
      </c>
      <c r="F19" s="203">
        <f>'Nacionalidad-Alojamiento(datos)'!I19/'Nacionalidad-Alojamiento(datos)'!$I$31</f>
        <v>2.3746764503336419E-3</v>
      </c>
      <c r="G19" s="203">
        <f>'Nacionalidad-Alojamiento(datos)'!K19/'Nacionalidad-Alojamiento(datos)'!$K$31</f>
        <v>2.7749096541042849E-3</v>
      </c>
      <c r="H19" s="203">
        <f>'Nacionalidad-Alojamiento(datos)'!M19/'Nacionalidad-Alojamiento(datos)'!$M$31</f>
        <v>1.7113519680547634E-3</v>
      </c>
    </row>
    <row r="20" spans="2:10" ht="15" customHeight="1">
      <c r="B20" s="193" t="s">
        <v>188</v>
      </c>
      <c r="C20" s="202">
        <f>'Nacionalidad-Alojamiento(datos)'!C20/'Nacionalidad-Alojamiento(datos)'!$C$31</f>
        <v>2.2954675078686653E-3</v>
      </c>
      <c r="D20" s="203">
        <f>'Nacionalidad-Alojamiento(datos)'!E20/'Nacionalidad-Alojamiento(datos)'!$E$31</f>
        <v>2.2954675078686653E-3</v>
      </c>
      <c r="E20" s="203">
        <f>'Nacionalidad-Alojamiento(datos)'!G20/'Nacionalidad-Alojamiento(datos)'!$G$31</f>
        <v>7.3263230477503874E-4</v>
      </c>
      <c r="F20" s="203">
        <f>'Nacionalidad-Alojamiento(datos)'!I20/'Nacionalidad-Alojamiento(datos)'!$I$31</f>
        <v>2.6596376243736789E-3</v>
      </c>
      <c r="G20" s="203">
        <f>'Nacionalidad-Alojamiento(datos)'!K20/'Nacionalidad-Alojamiento(datos)'!$K$31</f>
        <v>3.4847702632937534E-3</v>
      </c>
      <c r="H20" s="203">
        <f>'Nacionalidad-Alojamiento(datos)'!M20/'Nacionalidad-Alojamiento(datos)'!$M$31</f>
        <v>2.5670279520821448E-3</v>
      </c>
    </row>
    <row r="21" spans="2:10" ht="15" customHeight="1">
      <c r="B21" s="193" t="s">
        <v>189</v>
      </c>
      <c r="C21" s="202">
        <f>'Nacionalidad-Alojamiento(datos)'!C21/'Nacionalidad-Alojamiento(datos)'!$C$31</f>
        <v>3.4150360163076772E-3</v>
      </c>
      <c r="D21" s="203">
        <f>'Nacionalidad-Alojamiento(datos)'!E21/'Nacionalidad-Alojamiento(datos)'!$E$31</f>
        <v>3.4150360163076772E-3</v>
      </c>
      <c r="E21" s="203">
        <f>'Nacionalidad-Alojamiento(datos)'!G21/'Nacionalidad-Alojamiento(datos)'!$G$31</f>
        <v>6.6798827788312363E-4</v>
      </c>
      <c r="F21" s="203">
        <f>'Nacionalidad-Alojamiento(datos)'!I21/'Nacionalidad-Alojamiento(datos)'!$I$31</f>
        <v>1.8997411602669136E-3</v>
      </c>
      <c r="G21" s="203">
        <f>'Nacionalidad-Alojamiento(datos)'!K21/'Nacionalidad-Alojamiento(datos)'!$K$31</f>
        <v>7.7654448459817584E-3</v>
      </c>
      <c r="H21" s="203">
        <f>'Nacionalidad-Alojamiento(datos)'!M21/'Nacionalidad-Alojamiento(datos)'!$M$31</f>
        <v>1.8539646320593268E-3</v>
      </c>
    </row>
    <row r="22" spans="2:10" ht="15" customHeight="1">
      <c r="B22" s="187" t="s">
        <v>190</v>
      </c>
      <c r="C22" s="202">
        <f>'Nacionalidad-Alojamiento(datos)'!C22/'Nacionalidad-Alojamiento(datos)'!$C$31</f>
        <v>4.4923566565037076E-3</v>
      </c>
      <c r="D22" s="203">
        <f>'Nacionalidad-Alojamiento(datos)'!E22/'Nacionalidad-Alojamiento(datos)'!$E$31</f>
        <v>4.4923566565037076E-3</v>
      </c>
      <c r="E22" s="203">
        <f>'Nacionalidad-Alojamiento(datos)'!G22/'Nacionalidad-Alojamiento(datos)'!$G$31</f>
        <v>2.6073090846405792E-3</v>
      </c>
      <c r="F22" s="203">
        <f>'Nacionalidad-Alojamiento(datos)'!I22/'Nacionalidad-Alojamiento(datos)'!$I$31</f>
        <v>4.3931514331172379E-3</v>
      </c>
      <c r="G22" s="203">
        <f>'Nacionalidad-Alojamiento(datos)'!K22/'Nacionalidad-Alojamiento(datos)'!$K$31</f>
        <v>5.3562209602478058E-3</v>
      </c>
      <c r="H22" s="203">
        <f>'Nacionalidad-Alojamiento(datos)'!M22/'Nacionalidad-Alojamiento(datos)'!$M$31</f>
        <v>1.1836851112378779E-2</v>
      </c>
    </row>
    <row r="23" spans="2:10" ht="15" customHeight="1">
      <c r="B23" s="187" t="s">
        <v>191</v>
      </c>
      <c r="C23" s="202">
        <f>'Nacionalidad-Alojamiento(datos)'!C23/'Nacionalidad-Alojamiento(datos)'!$C$31</f>
        <v>2.1828065258873812E-3</v>
      </c>
      <c r="D23" s="203">
        <f>'Nacionalidad-Alojamiento(datos)'!E23/'Nacionalidad-Alojamiento(datos)'!$E$31</f>
        <v>2.1828065258873812E-3</v>
      </c>
      <c r="E23" s="203">
        <f>'Nacionalidad-Alojamiento(datos)'!G23/'Nacionalidad-Alojamiento(datos)'!$G$31</f>
        <v>1.4006205826581624E-3</v>
      </c>
      <c r="F23" s="203">
        <f>'Nacionalidad-Alojamiento(datos)'!I23/'Nacionalidad-Alojamiento(datos)'!$I$31</f>
        <v>1.9947282182802592E-3</v>
      </c>
      <c r="G23" s="203">
        <f>'Nacionalidad-Alojamiento(datos)'!K23/'Nacionalidad-Alojamiento(datos)'!$K$31</f>
        <v>2.8824642918602651E-3</v>
      </c>
      <c r="H23" s="203">
        <f>'Nacionalidad-Alojamiento(datos)'!M23/'Nacionalidad-Alojamiento(datos)'!$M$31</f>
        <v>3.8505419281232175E-3</v>
      </c>
    </row>
    <row r="24" spans="2:10" ht="15" customHeight="1">
      <c r="B24" s="187" t="s">
        <v>192</v>
      </c>
      <c r="C24" s="202">
        <f>'Nacionalidad-Alojamiento(datos)'!C24/'Nacionalidad-Alojamiento(datos)'!$C$31</f>
        <v>2.710904878924651E-3</v>
      </c>
      <c r="D24" s="203">
        <f>'Nacionalidad-Alojamiento(datos)'!E24/'Nacionalidad-Alojamiento(datos)'!$E$31</f>
        <v>2.710904878924651E-3</v>
      </c>
      <c r="E24" s="203">
        <f>'Nacionalidad-Alojamiento(datos)'!G24/'Nacionalidad-Alojamiento(datos)'!$G$31</f>
        <v>1.5299086364419928E-3</v>
      </c>
      <c r="F24" s="203">
        <f>'Nacionalidad-Alojamiento(datos)'!I24/'Nacionalidad-Alojamiento(datos)'!$I$31</f>
        <v>3.5382679109971266E-3</v>
      </c>
      <c r="G24" s="203">
        <f>'Nacionalidad-Alojamiento(datos)'!K24/'Nacionalidad-Alojamiento(datos)'!$K$31</f>
        <v>3.011529857167441E-3</v>
      </c>
      <c r="H24" s="203">
        <f>'Nacionalidad-Alojamiento(datos)'!M24/'Nacionalidad-Alojamiento(datos)'!$M$31</f>
        <v>3.5653166001140902E-3</v>
      </c>
    </row>
    <row r="25" spans="2:10" ht="15" customHeight="1">
      <c r="B25" s="194" t="s">
        <v>193</v>
      </c>
      <c r="C25" s="202">
        <f>'Nacionalidad-Alojamiento(datos)'!C25/'Nacionalidad-Alojamiento(datos)'!$C$31</f>
        <v>5.4499750033446233E-3</v>
      </c>
      <c r="D25" s="203">
        <f>'Nacionalidad-Alojamiento(datos)'!E25/'Nacionalidad-Alojamiento(datos)'!$E$31</f>
        <v>5.4499750033446233E-3</v>
      </c>
      <c r="E25" s="203">
        <f>'Nacionalidad-Alojamiento(datos)'!G25/'Nacionalidad-Alojamiento(datos)'!$G$31</f>
        <v>2.2840889501810034E-3</v>
      </c>
      <c r="F25" s="203">
        <f>'Nacionalidad-Alojamiento(datos)'!I25/'Nacionalidad-Alojamiento(datos)'!$I$31</f>
        <v>4.0844434945738646E-3</v>
      </c>
      <c r="G25" s="203">
        <f>'Nacionalidad-Alojamiento(datos)'!K25/'Nacionalidad-Alojamiento(datos)'!$K$31</f>
        <v>7.6578902082257783E-3</v>
      </c>
      <c r="H25" s="203">
        <f>'Nacionalidad-Alojamiento(datos)'!M25/'Nacionalidad-Alojamiento(datos)'!$M$31</f>
        <v>1.9965772960638905E-2</v>
      </c>
    </row>
    <row r="26" spans="2:10" ht="15" customHeight="1">
      <c r="B26" s="194" t="s">
        <v>194</v>
      </c>
      <c r="C26" s="202">
        <f>'Nacionalidad-Alojamiento(datos)'!C26/'Nacionalidad-Alojamiento(datos)'!$C$31</f>
        <v>1.1364676557362043E-2</v>
      </c>
      <c r="D26" s="203">
        <f>'Nacionalidad-Alojamiento(datos)'!E26/'Nacionalidad-Alojamiento(datos)'!$E$31</f>
        <v>1.1364676557362043E-2</v>
      </c>
      <c r="E26" s="203">
        <f>'Nacionalidad-Alojamiento(datos)'!G26/'Nacionalidad-Alojamiento(datos)'!$G$31</f>
        <v>5.0853301154973277E-3</v>
      </c>
      <c r="F26" s="203">
        <f>'Nacionalidad-Alojamiento(datos)'!I26/'Nacionalidad-Alojamiento(datos)'!$I$31</f>
        <v>1.5601624278692027E-2</v>
      </c>
      <c r="G26" s="203">
        <f>'Nacionalidad-Alojamiento(datos)'!K26/'Nacionalidad-Alojamiento(datos)'!$K$31</f>
        <v>1.282051282051282E-2</v>
      </c>
      <c r="H26" s="203">
        <f>'Nacionalidad-Alojamiento(datos)'!M26/'Nacionalidad-Alojamiento(datos)'!$M$31</f>
        <v>1.782658300057045E-2</v>
      </c>
    </row>
    <row r="27" spans="2:10" ht="15" customHeight="1">
      <c r="B27" s="194" t="s">
        <v>195</v>
      </c>
      <c r="C27" s="202">
        <f>'Nacionalidad-Alojamiento(datos)'!C27/'Nacionalidad-Alojamiento(datos)'!$C$31</f>
        <v>7.5060379245030593E-3</v>
      </c>
      <c r="D27" s="203">
        <f>'Nacionalidad-Alojamiento(datos)'!E27/'Nacionalidad-Alojamiento(datos)'!$E$31</f>
        <v>7.5060379245030593E-3</v>
      </c>
      <c r="E27" s="203">
        <f>'Nacionalidad-Alojamiento(datos)'!G27/'Nacionalidad-Alojamiento(datos)'!$G$31</f>
        <v>4.1156697121186E-3</v>
      </c>
      <c r="F27" s="203">
        <f>'Nacionalidad-Alojamiento(datos)'!I27/'Nacionalidad-Alojamiento(datos)'!$I$31</f>
        <v>1.1279713139084799E-2</v>
      </c>
      <c r="G27" s="203">
        <f>'Nacionalidad-Alojamiento(datos)'!K27/'Nacionalidad-Alojamiento(datos)'!$K$31</f>
        <v>7.7869557735329546E-3</v>
      </c>
      <c r="H27" s="203">
        <f>'Nacionalidad-Alojamiento(datos)'!M27/'Nacionalidad-Alojamiento(datos)'!$M$31</f>
        <v>5.4192812321734174E-3</v>
      </c>
    </row>
    <row r="28" spans="2:10" ht="15" customHeight="1">
      <c r="B28" s="194" t="s">
        <v>196</v>
      </c>
      <c r="C28" s="202">
        <f>'Nacionalidad-Alojamiento(datos)'!C28/'Nacionalidad-Alojamiento(datos)'!$C$31</f>
        <v>2.9404516297115175E-2</v>
      </c>
      <c r="D28" s="203">
        <f>'Nacionalidad-Alojamiento(datos)'!E28/'Nacionalidad-Alojamiento(datos)'!$E$31</f>
        <v>2.9404516297115175E-2</v>
      </c>
      <c r="E28" s="203">
        <f>'Nacionalidad-Alojamiento(datos)'!G28/'Nacionalidad-Alojamiento(datos)'!$G$31</f>
        <v>4.8052059989656956E-3</v>
      </c>
      <c r="F28" s="203">
        <f>'Nacionalidad-Alojamiento(datos)'!I28/'Nacionalidad-Alojamiento(datos)'!$I$31</f>
        <v>4.7541022535679517E-2</v>
      </c>
      <c r="G28" s="203">
        <f>'Nacionalidad-Alojamiento(datos)'!K28/'Nacionalidad-Alojamiento(datos)'!$K$31</f>
        <v>3.5062811908449495E-2</v>
      </c>
      <c r="H28" s="203">
        <f>'Nacionalidad-Alojamiento(datos)'!M28/'Nacionalidad-Alojamiento(datos)'!$M$31</f>
        <v>4.5778665145464914E-2</v>
      </c>
      <c r="I28" s="195"/>
      <c r="J28" s="195"/>
    </row>
    <row r="29" spans="2:10" ht="15" customHeight="1">
      <c r="B29" s="194" t="s">
        <v>197</v>
      </c>
      <c r="C29" s="202">
        <f>'Nacionalidad-Alojamiento(datos)'!C29/'Nacionalidad-Alojamiento(datos)'!$C$31</f>
        <v>2.4940324886106788E-2</v>
      </c>
      <c r="D29" s="203">
        <f>'Nacionalidad-Alojamiento(datos)'!E29/'Nacionalidad-Alojamiento(datos)'!$E$31</f>
        <v>2.4940324886106788E-2</v>
      </c>
      <c r="E29" s="203">
        <f>'Nacionalidad-Alojamiento(datos)'!G29/'Nacionalidad-Alojamiento(datos)'!$G$31</f>
        <v>1.383382175486985E-2</v>
      </c>
      <c r="F29" s="203">
        <f>'Nacionalidad-Alojamiento(datos)'!I29/'Nacionalidad-Alojamiento(datos)'!$I$31</f>
        <v>3.6736244686661444E-2</v>
      </c>
      <c r="G29" s="203">
        <f>'Nacionalidad-Alojamiento(datos)'!K29/'Nacionalidad-Alojamiento(datos)'!$K$31</f>
        <v>2.2414386508346242E-2</v>
      </c>
      <c r="H29" s="203">
        <f>'Nacionalidad-Alojamiento(datos)'!M29/'Nacionalidad-Alojamiento(datos)'!$M$31</f>
        <v>4.435253850541928E-2</v>
      </c>
    </row>
    <row r="30" spans="2:10" ht="15" customHeight="1">
      <c r="B30" s="196" t="s">
        <v>198</v>
      </c>
      <c r="C30" s="204">
        <f>'Nacionalidad-Alojamiento(datos)'!C30/'Nacionalidad-Alojamiento(datos)'!$C$31</f>
        <v>0.18428520127588563</v>
      </c>
      <c r="D30" s="204">
        <f>'Nacionalidad-Alojamiento(datos)'!E30/'Nacionalidad-Alojamiento(datos)'!$E$31</f>
        <v>0.18428520127588563</v>
      </c>
      <c r="E30" s="204">
        <f>'Nacionalidad-Alojamiento(datos)'!G30/'Nacionalidad-Alojamiento(datos)'!$G$31</f>
        <v>9.0480089639717293E-2</v>
      </c>
      <c r="F30" s="204">
        <f>'Nacionalidad-Alojamiento(datos)'!I30/'Nacionalidad-Alojamiento(datos)'!$I$31</f>
        <v>0.21106124290565412</v>
      </c>
      <c r="G30" s="204">
        <f>'Nacionalidad-Alojamiento(datos)'!K30/'Nacionalidad-Alojamiento(datos)'!$K$31</f>
        <v>0.22491825847530544</v>
      </c>
      <c r="H30" s="204">
        <f>'Nacionalidad-Alojamiento(datos)'!M30/'Nacionalidad-Alojamiento(datos)'!$M$31</f>
        <v>0.37492869366799769</v>
      </c>
    </row>
    <row r="31" spans="2:10" ht="15" customHeight="1">
      <c r="B31" s="199" t="s">
        <v>72</v>
      </c>
      <c r="C31" s="205">
        <f>'Nacionalidad-Alojamiento(datos)'!C31/'Nacionalidad-Alojamiento(datos)'!$C$31</f>
        <v>1</v>
      </c>
      <c r="D31" s="205">
        <f>'Nacionalidad-Alojamiento(datos)'!E31/'Nacionalidad-Alojamiento(datos)'!$E$31</f>
        <v>1</v>
      </c>
      <c r="E31" s="205">
        <f>'Nacionalidad-Alojamiento(datos)'!G31/'Nacionalidad-Alojamiento(datos)'!$G$31</f>
        <v>1</v>
      </c>
      <c r="F31" s="205">
        <f>'Nacionalidad-Alojamiento(datos)'!I31/'Nacionalidad-Alojamiento(datos)'!$I$31</f>
        <v>1</v>
      </c>
      <c r="G31" s="205">
        <f>'Nacionalidad-Alojamiento(datos)'!K31/'Nacionalidad-Alojamiento(datos)'!$K$31</f>
        <v>1</v>
      </c>
      <c r="H31" s="205">
        <f>'Nacionalidad-Alojamiento(datos)'!M31/'Nacionalidad-Alojamiento(datos)'!$M$31</f>
        <v>1</v>
      </c>
    </row>
    <row r="32" spans="2:10" ht="15" customHeight="1">
      <c r="B32" s="442" t="s">
        <v>123</v>
      </c>
      <c r="C32" s="442"/>
      <c r="D32" s="442"/>
      <c r="E32" s="442"/>
      <c r="F32" s="442"/>
      <c r="G32" s="442"/>
      <c r="H32" s="442"/>
    </row>
  </sheetData>
  <mergeCells count="6">
    <mergeCell ref="B32:H32"/>
    <mergeCell ref="B5:H5"/>
    <mergeCell ref="B6:H6"/>
    <mergeCell ref="B7:B8"/>
    <mergeCell ref="C7:C8"/>
    <mergeCell ref="D7:H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7">
    <tabColor rgb="FF000099"/>
  </sheetPr>
  <dimension ref="B5:Z70"/>
  <sheetViews>
    <sheetView showGridLines="0" showRowColHeaders="0" zoomScaleNormal="100" workbookViewId="0">
      <pane xSplit="2" ySplit="14" topLeftCell="C15" activePane="bottomRight" state="frozen"/>
      <selection activeCell="B16" sqref="B16"/>
      <selection pane="topRight" activeCell="B16" sqref="B16"/>
      <selection pane="bottomLeft" activeCell="B16" sqref="B16"/>
      <selection pane="bottomRight" activeCell="B16" sqref="B16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441" t="s">
        <v>214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441"/>
      <c r="X5" s="441"/>
      <c r="Y5" s="441"/>
    </row>
    <row r="6" spans="2:26" s="149" customFormat="1" ht="25.5">
      <c r="B6" s="91" t="s">
        <v>175</v>
      </c>
      <c r="C6" s="91" t="s">
        <v>176</v>
      </c>
      <c r="D6" s="92" t="s">
        <v>178</v>
      </c>
      <c r="E6" s="91" t="s">
        <v>179</v>
      </c>
      <c r="F6" s="92" t="s">
        <v>180</v>
      </c>
      <c r="G6" s="147" t="s">
        <v>181</v>
      </c>
      <c r="H6" s="206" t="s">
        <v>182</v>
      </c>
      <c r="I6" s="147" t="s">
        <v>183</v>
      </c>
      <c r="J6" s="206" t="s">
        <v>184</v>
      </c>
      <c r="K6" s="91" t="s">
        <v>185</v>
      </c>
      <c r="L6" s="207" t="s">
        <v>186</v>
      </c>
      <c r="M6" s="148" t="s">
        <v>187</v>
      </c>
      <c r="N6" s="207" t="s">
        <v>188</v>
      </c>
      <c r="O6" s="148" t="s">
        <v>189</v>
      </c>
      <c r="P6" s="92" t="s">
        <v>190</v>
      </c>
      <c r="Q6" s="91" t="s">
        <v>191</v>
      </c>
      <c r="R6" s="92" t="s">
        <v>192</v>
      </c>
      <c r="S6" s="91" t="s">
        <v>193</v>
      </c>
      <c r="T6" s="92" t="s">
        <v>194</v>
      </c>
      <c r="U6" s="91" t="s">
        <v>195</v>
      </c>
      <c r="V6" s="92" t="s">
        <v>196</v>
      </c>
      <c r="W6" s="91" t="s">
        <v>197</v>
      </c>
      <c r="X6" s="92" t="s">
        <v>198</v>
      </c>
      <c r="Y6" s="91" t="s">
        <v>72</v>
      </c>
      <c r="Z6"/>
    </row>
    <row r="7" spans="2:26">
      <c r="B7" s="39" t="s">
        <v>76</v>
      </c>
      <c r="C7" s="208">
        <v>0.79227758243216351</v>
      </c>
      <c r="D7" s="152">
        <v>5.373847276587275E-3</v>
      </c>
      <c r="E7" s="208">
        <v>6.9660983215020233E-3</v>
      </c>
      <c r="F7" s="152">
        <v>3.0584488821070788E-2</v>
      </c>
      <c r="G7" s="208">
        <v>1.764744908113846E-2</v>
      </c>
      <c r="H7" s="152">
        <v>1.9836794267896238E-2</v>
      </c>
      <c r="I7" s="208">
        <v>3.3835334704438399E-3</v>
      </c>
      <c r="J7" s="152">
        <v>1.9438731506667552E-2</v>
      </c>
      <c r="K7" s="208">
        <v>1.572347906853314E-2</v>
      </c>
      <c r="L7" s="152">
        <v>4.0469714058249855E-3</v>
      </c>
      <c r="M7" s="208">
        <v>2.5210641544483512E-3</v>
      </c>
      <c r="N7" s="152">
        <v>2.9854707092151528E-3</v>
      </c>
      <c r="O7" s="208">
        <v>6.1699727990446492E-3</v>
      </c>
      <c r="P7" s="152">
        <v>5.4401910701253895E-3</v>
      </c>
      <c r="Q7" s="208">
        <v>1.6585948384528627E-3</v>
      </c>
      <c r="R7" s="152">
        <v>2.7864393286008093E-3</v>
      </c>
      <c r="S7" s="208">
        <v>1.0017912824255291E-2</v>
      </c>
      <c r="T7" s="152">
        <v>1.2008226630398727E-2</v>
      </c>
      <c r="U7" s="208">
        <v>5.2411596895110459E-3</v>
      </c>
      <c r="V7" s="152">
        <v>1.9770450474358124E-2</v>
      </c>
      <c r="W7" s="208">
        <v>3.1845020898294968E-2</v>
      </c>
      <c r="X7" s="152">
        <v>0.20772241756783652</v>
      </c>
      <c r="Y7" s="209">
        <v>1</v>
      </c>
    </row>
    <row r="8" spans="2:26">
      <c r="B8" s="39" t="s">
        <v>77</v>
      </c>
      <c r="C8" s="208">
        <v>0.81346777097587319</v>
      </c>
      <c r="D8" s="152">
        <v>3.8890889449045732E-3</v>
      </c>
      <c r="E8" s="208">
        <v>5.2574720921858119E-3</v>
      </c>
      <c r="F8" s="152">
        <v>3.1472812387468491E-2</v>
      </c>
      <c r="G8" s="208">
        <v>1.2315448325531149E-2</v>
      </c>
      <c r="H8" s="152">
        <v>1.389989196975153E-2</v>
      </c>
      <c r="I8" s="208">
        <v>1.6564638098667628E-3</v>
      </c>
      <c r="J8" s="152">
        <v>1.4764133957508103E-2</v>
      </c>
      <c r="K8" s="208">
        <v>1.0658984515664386E-2</v>
      </c>
      <c r="L8" s="152">
        <v>2.8087864602088586E-3</v>
      </c>
      <c r="M8" s="208">
        <v>3.5289881166726683E-3</v>
      </c>
      <c r="N8" s="152">
        <v>2.6647461289160965E-3</v>
      </c>
      <c r="O8" s="208">
        <v>1.6564638098667628E-3</v>
      </c>
      <c r="P8" s="152">
        <v>1.0082823190493338E-2</v>
      </c>
      <c r="Q8" s="208">
        <v>2.9528267915016203E-3</v>
      </c>
      <c r="R8" s="152">
        <v>4.0331292761973348E-3</v>
      </c>
      <c r="S8" s="208">
        <v>5.9056535830032406E-3</v>
      </c>
      <c r="T8" s="152">
        <v>1.4980194454447246E-2</v>
      </c>
      <c r="U8" s="208">
        <v>6.7698955707598124E-3</v>
      </c>
      <c r="V8" s="152">
        <v>2.484695714800144E-2</v>
      </c>
      <c r="W8" s="208">
        <v>2.3046453006841917E-2</v>
      </c>
      <c r="X8" s="152">
        <v>0.18653222902412675</v>
      </c>
      <c r="Y8" s="209">
        <v>1</v>
      </c>
    </row>
    <row r="9" spans="2:26">
      <c r="B9" s="39" t="s">
        <v>78</v>
      </c>
      <c r="C9" s="208">
        <v>0.83607498087222643</v>
      </c>
      <c r="D9" s="152">
        <v>4.3037490436113237E-3</v>
      </c>
      <c r="E9" s="208">
        <v>4.2081101759755164E-3</v>
      </c>
      <c r="F9" s="152">
        <v>2.5248661055853099E-2</v>
      </c>
      <c r="G9" s="208">
        <v>1.0520275439938791E-2</v>
      </c>
      <c r="H9" s="152">
        <v>1.1572302983932671E-2</v>
      </c>
      <c r="I9" s="208">
        <v>7.6511094108645751E-4</v>
      </c>
      <c r="J9" s="152">
        <v>1.8458301453710788E-2</v>
      </c>
      <c r="K9" s="208">
        <v>6.9816373374139247E-3</v>
      </c>
      <c r="L9" s="152">
        <v>2.7735271614384087E-3</v>
      </c>
      <c r="M9" s="208">
        <v>4.7819433817903597E-4</v>
      </c>
      <c r="N9" s="152">
        <v>9.5638867635807194E-4</v>
      </c>
      <c r="O9" s="208">
        <v>2.7735271614384087E-3</v>
      </c>
      <c r="P9" s="152">
        <v>6.0252486610558528E-3</v>
      </c>
      <c r="Q9" s="208">
        <v>1.2433052792654934E-3</v>
      </c>
      <c r="R9" s="152">
        <v>7.6511094108645751E-4</v>
      </c>
      <c r="S9" s="208">
        <v>4.399387911247131E-3</v>
      </c>
      <c r="T9" s="152">
        <v>1.2624330527926549E-2</v>
      </c>
      <c r="U9" s="208">
        <v>5.4514154552410101E-3</v>
      </c>
      <c r="V9" s="152">
        <v>3.404743687834736E-2</v>
      </c>
      <c r="W9" s="208">
        <v>1.73106350420811E-2</v>
      </c>
      <c r="X9" s="152">
        <v>0.16392501912777352</v>
      </c>
      <c r="Y9" s="209">
        <v>1</v>
      </c>
    </row>
    <row r="10" spans="2:26">
      <c r="B10" s="39" t="s">
        <v>79</v>
      </c>
      <c r="C10" s="208">
        <v>0.76565532740831543</v>
      </c>
      <c r="D10" s="152">
        <v>1.5323322096230463E-3</v>
      </c>
      <c r="E10" s="208">
        <v>5.0056185514352845E-3</v>
      </c>
      <c r="F10" s="152">
        <v>1.7979364592910409E-2</v>
      </c>
      <c r="G10" s="208">
        <v>2.196342833793033E-2</v>
      </c>
      <c r="H10" s="152">
        <v>1.3790989886607416E-2</v>
      </c>
      <c r="I10" s="208">
        <v>1.6344876902645827E-3</v>
      </c>
      <c r="J10" s="152">
        <v>4.3109612830728367E-2</v>
      </c>
      <c r="K10" s="208">
        <v>1.3280212483399735E-2</v>
      </c>
      <c r="L10" s="152">
        <v>2.8603534579630199E-3</v>
      </c>
      <c r="M10" s="208">
        <v>2.0431096128307284E-3</v>
      </c>
      <c r="N10" s="152">
        <v>2.5538870160384105E-3</v>
      </c>
      <c r="O10" s="208">
        <v>5.8228623965675755E-3</v>
      </c>
      <c r="P10" s="152">
        <v>4.4948411482276024E-3</v>
      </c>
      <c r="Q10" s="208">
        <v>3.0646644192460926E-3</v>
      </c>
      <c r="R10" s="152">
        <v>3.2689753805291654E-3</v>
      </c>
      <c r="S10" s="208">
        <v>2.7581979773214833E-3</v>
      </c>
      <c r="T10" s="152">
        <v>1.113494738992747E-2</v>
      </c>
      <c r="U10" s="208">
        <v>5.1077740320768211E-3</v>
      </c>
      <c r="V10" s="152">
        <v>4.4539789559709879E-2</v>
      </c>
      <c r="W10" s="208">
        <v>4.1679436101746861E-2</v>
      </c>
      <c r="X10" s="152">
        <v>0.23434467259168454</v>
      </c>
      <c r="Y10" s="209">
        <v>1</v>
      </c>
    </row>
    <row r="11" spans="2:26">
      <c r="B11" s="39" t="s">
        <v>80</v>
      </c>
      <c r="C11" s="208">
        <v>0.82452172274055224</v>
      </c>
      <c r="D11" s="152">
        <v>5.0890585241730284E-3</v>
      </c>
      <c r="E11" s="208">
        <v>3.5811893318254641E-3</v>
      </c>
      <c r="F11" s="152">
        <v>1.5644142870605976E-2</v>
      </c>
      <c r="G11" s="208">
        <v>1.3665064555649798E-2</v>
      </c>
      <c r="H11" s="152">
        <v>1.1780228065215342E-2</v>
      </c>
      <c r="I11" s="208">
        <v>1.6021110168692866E-3</v>
      </c>
      <c r="J11" s="152">
        <v>1.8188672132692488E-2</v>
      </c>
      <c r="K11" s="208">
        <v>8.4817642069550461E-3</v>
      </c>
      <c r="L11" s="152">
        <v>1.1309018942606728E-3</v>
      </c>
      <c r="M11" s="208">
        <v>2.1675619639996229E-3</v>
      </c>
      <c r="N11" s="152">
        <v>2.1675619639996229E-3</v>
      </c>
      <c r="O11" s="208">
        <v>3.0157383846951278E-3</v>
      </c>
      <c r="P11" s="152">
        <v>2.8272547356516823E-3</v>
      </c>
      <c r="Q11" s="208">
        <v>2.0733201394779002E-3</v>
      </c>
      <c r="R11" s="152">
        <v>1.3193855433041185E-3</v>
      </c>
      <c r="S11" s="208">
        <v>4.1466402789558003E-3</v>
      </c>
      <c r="T11" s="152">
        <v>8.2932805579116007E-3</v>
      </c>
      <c r="U11" s="208">
        <v>1.1497502591650175E-2</v>
      </c>
      <c r="V11" s="152">
        <v>4.052398454434078E-2</v>
      </c>
      <c r="W11" s="208">
        <v>2.6764678164169258E-2</v>
      </c>
      <c r="X11" s="152">
        <v>0.17547827725944773</v>
      </c>
      <c r="Y11" s="209">
        <v>1</v>
      </c>
    </row>
    <row r="12" spans="2:26">
      <c r="B12" s="39" t="s">
        <v>81</v>
      </c>
      <c r="C12" s="208">
        <v>0.8561741050307522</v>
      </c>
      <c r="D12" s="152">
        <v>2.7598170635546445E-3</v>
      </c>
      <c r="E12" s="208">
        <v>3.0752247279608896E-3</v>
      </c>
      <c r="F12" s="152">
        <v>1.174893549913263E-2</v>
      </c>
      <c r="G12" s="208">
        <v>8.9891184355779842E-3</v>
      </c>
      <c r="H12" s="152">
        <v>1.427219681438259E-2</v>
      </c>
      <c r="I12" s="208">
        <v>2.1290017347421544E-3</v>
      </c>
      <c r="J12" s="152">
        <v>1.3247121905062293E-2</v>
      </c>
      <c r="K12" s="208">
        <v>3.3906323923671346E-3</v>
      </c>
      <c r="L12" s="152">
        <v>5.5196341271092884E-4</v>
      </c>
      <c r="M12" s="208">
        <v>7.0966724491405137E-4</v>
      </c>
      <c r="N12" s="152">
        <v>1.1039268254218577E-3</v>
      </c>
      <c r="O12" s="208">
        <v>1.0250749093202965E-3</v>
      </c>
      <c r="P12" s="152">
        <v>2.7598170635546445E-3</v>
      </c>
      <c r="Q12" s="208">
        <v>3.9425958050780632E-4</v>
      </c>
      <c r="R12" s="152">
        <v>1.2616306576249802E-3</v>
      </c>
      <c r="S12" s="208">
        <v>3.6271881406718183E-3</v>
      </c>
      <c r="T12" s="152">
        <v>1.2300898911843558E-2</v>
      </c>
      <c r="U12" s="208">
        <v>8.358303106765495E-3</v>
      </c>
      <c r="V12" s="152">
        <v>3.1777322188929188E-2</v>
      </c>
      <c r="W12" s="208">
        <v>2.3734426746569941E-2</v>
      </c>
      <c r="X12" s="152">
        <v>0.14382589496924775</v>
      </c>
      <c r="Y12" s="209">
        <v>1</v>
      </c>
    </row>
    <row r="13" spans="2:26">
      <c r="B13" s="39" t="s">
        <v>82</v>
      </c>
      <c r="C13" s="208">
        <v>0.85669380188603206</v>
      </c>
      <c r="D13" s="152">
        <v>4.271782058515354E-3</v>
      </c>
      <c r="E13" s="208">
        <v>4.9971790118481501E-3</v>
      </c>
      <c r="F13" s="152">
        <v>1.5475135004432981E-2</v>
      </c>
      <c r="G13" s="208">
        <v>1.1445151930361892E-2</v>
      </c>
      <c r="H13" s="152">
        <v>1.1606351253324735E-2</v>
      </c>
      <c r="I13" s="208">
        <v>1.6119932296284356E-3</v>
      </c>
      <c r="J13" s="152">
        <v>1.2089949222213266E-2</v>
      </c>
      <c r="K13" s="208">
        <v>6.9315708874022729E-3</v>
      </c>
      <c r="L13" s="152">
        <v>2.3373901829612316E-3</v>
      </c>
      <c r="M13" s="208">
        <v>2.0149915370355443E-3</v>
      </c>
      <c r="N13" s="152">
        <v>8.0599661481421778E-4</v>
      </c>
      <c r="O13" s="208">
        <v>1.7731925525912792E-3</v>
      </c>
      <c r="P13" s="152">
        <v>2.7403884903683404E-3</v>
      </c>
      <c r="Q13" s="208">
        <v>1.3701942451841702E-3</v>
      </c>
      <c r="R13" s="152">
        <v>2.6597888288869185E-3</v>
      </c>
      <c r="S13" s="208">
        <v>4.1911823970339325E-3</v>
      </c>
      <c r="T13" s="152">
        <v>1.6281131619247199E-2</v>
      </c>
      <c r="U13" s="208">
        <v>5.8031756266623677E-3</v>
      </c>
      <c r="V13" s="152">
        <v>2.0714113000725398E-2</v>
      </c>
      <c r="W13" s="208">
        <v>2.1117111308132507E-2</v>
      </c>
      <c r="X13" s="152">
        <v>0.14330619811396791</v>
      </c>
      <c r="Y13" s="209">
        <v>1</v>
      </c>
    </row>
    <row r="14" spans="2:26">
      <c r="B14" s="39" t="s">
        <v>83</v>
      </c>
      <c r="C14" s="208">
        <v>0.82699483922191341</v>
      </c>
      <c r="D14" s="152">
        <v>5.6371576022231041E-3</v>
      </c>
      <c r="E14" s="208">
        <v>4.128622469233823E-3</v>
      </c>
      <c r="F14" s="152">
        <v>2.1119491861849939E-2</v>
      </c>
      <c r="G14" s="208">
        <v>1.889638745533942E-2</v>
      </c>
      <c r="H14" s="152">
        <v>1.3656212782850338E-2</v>
      </c>
      <c r="I14" s="208">
        <v>2.4612941643509328E-3</v>
      </c>
      <c r="J14" s="152">
        <v>1.4211988884477967E-2</v>
      </c>
      <c r="K14" s="208">
        <v>7.22508932115919E-3</v>
      </c>
      <c r="L14" s="152">
        <v>1.5879317189360857E-3</v>
      </c>
      <c r="M14" s="208">
        <v>1.9055180627233028E-3</v>
      </c>
      <c r="N14" s="152">
        <v>1.7467248908296944E-3</v>
      </c>
      <c r="O14" s="208">
        <v>1.9849146486701072E-3</v>
      </c>
      <c r="P14" s="152">
        <v>3.33465660976578E-3</v>
      </c>
      <c r="Q14" s="208">
        <v>1.3497419610956729E-3</v>
      </c>
      <c r="R14" s="152">
        <v>2.5406907502977371E-3</v>
      </c>
      <c r="S14" s="208">
        <v>6.0341405319571263E-3</v>
      </c>
      <c r="T14" s="152">
        <v>8.0190551806272325E-3</v>
      </c>
      <c r="U14" s="208">
        <v>1.167129813418023E-2</v>
      </c>
      <c r="V14" s="152">
        <v>2.4295355299722113E-2</v>
      </c>
      <c r="W14" s="208">
        <v>2.8423977768955933E-2</v>
      </c>
      <c r="X14" s="152">
        <v>0.17300516077808653</v>
      </c>
      <c r="Y14" s="209">
        <v>1</v>
      </c>
    </row>
    <row r="15" spans="2:26">
      <c r="B15" s="39" t="s">
        <v>84</v>
      </c>
      <c r="C15" s="208">
        <v>0.83360779470289559</v>
      </c>
      <c r="D15" s="152">
        <v>2.881844380403458E-3</v>
      </c>
      <c r="E15" s="208">
        <v>3.2249210923562511E-3</v>
      </c>
      <c r="F15" s="152">
        <v>2.662275284753671E-2</v>
      </c>
      <c r="G15" s="208">
        <v>1.4271991217236175E-2</v>
      </c>
      <c r="H15" s="152">
        <v>1.7016604912858516E-2</v>
      </c>
      <c r="I15" s="208">
        <v>2.2643062988884316E-3</v>
      </c>
      <c r="J15" s="152">
        <v>1.3928914505283382E-2</v>
      </c>
      <c r="K15" s="208">
        <v>8.7827638259914912E-3</v>
      </c>
      <c r="L15" s="152">
        <v>2.6759983532317825E-3</v>
      </c>
      <c r="M15" s="208">
        <v>9.6061479346781938E-4</v>
      </c>
      <c r="N15" s="152">
        <v>1.8526142445450802E-3</v>
      </c>
      <c r="O15" s="208">
        <v>3.2935364347468094E-3</v>
      </c>
      <c r="P15" s="152">
        <v>2.6759983532317825E-3</v>
      </c>
      <c r="Q15" s="208">
        <v>2.5387676684506654E-3</v>
      </c>
      <c r="R15" s="152">
        <v>2.8132290380128997E-3</v>
      </c>
      <c r="S15" s="208">
        <v>5.1461506792918896E-3</v>
      </c>
      <c r="T15" s="152">
        <v>9.2630712227254018E-3</v>
      </c>
      <c r="U15" s="208">
        <v>9.1258405379442843E-3</v>
      </c>
      <c r="V15" s="152">
        <v>2.4632907918210514E-2</v>
      </c>
      <c r="W15" s="208">
        <v>2.1202140798682587E-2</v>
      </c>
      <c r="X15" s="152">
        <v>0.16639220529710444</v>
      </c>
      <c r="Y15" s="209">
        <v>1</v>
      </c>
    </row>
    <row r="16" spans="2:26" customFormat="1">
      <c r="B16" s="39" t="s">
        <v>85</v>
      </c>
      <c r="C16" s="208">
        <v>0.80326988483799744</v>
      </c>
      <c r="D16" s="152">
        <v>9.1294229965988433E-3</v>
      </c>
      <c r="E16" s="208">
        <v>2.6851244107643653E-3</v>
      </c>
      <c r="F16" s="152">
        <v>2.4285458559579927E-2</v>
      </c>
      <c r="G16" s="208">
        <v>1.7900829405095769E-2</v>
      </c>
      <c r="H16" s="152">
        <v>2.0764962109911092E-2</v>
      </c>
      <c r="I16" s="208">
        <v>3.1028104302165999E-3</v>
      </c>
      <c r="J16" s="152">
        <v>1.8974879169401517E-2</v>
      </c>
      <c r="K16" s="208">
        <v>1.7483143385643534E-2</v>
      </c>
      <c r="L16" s="152">
        <v>5.9669431350319229E-3</v>
      </c>
      <c r="M16" s="208">
        <v>3.1028104302165999E-3</v>
      </c>
      <c r="N16" s="152">
        <v>4.4752073512739424E-3</v>
      </c>
      <c r="O16" s="208">
        <v>3.9381824691210694E-3</v>
      </c>
      <c r="P16" s="152">
        <v>3.2221492929172383E-3</v>
      </c>
      <c r="Q16" s="208">
        <v>4.0575213318217078E-3</v>
      </c>
      <c r="R16" s="152">
        <v>4.3558684885733039E-3</v>
      </c>
      <c r="S16" s="208">
        <v>5.1315710961274538E-3</v>
      </c>
      <c r="T16" s="152">
        <v>1.0322811623605228E-2</v>
      </c>
      <c r="U16" s="208">
        <v>6.3249597231338382E-3</v>
      </c>
      <c r="V16" s="152">
        <v>2.8820335342204188E-2</v>
      </c>
      <c r="W16" s="208">
        <v>2.0168267796407902E-2</v>
      </c>
      <c r="X16" s="152">
        <v>0.19673011516200251</v>
      </c>
      <c r="Y16" s="209">
        <v>1</v>
      </c>
    </row>
    <row r="17" spans="2:25" customFormat="1">
      <c r="B17" s="39" t="s">
        <v>86</v>
      </c>
      <c r="C17" s="208">
        <v>0.76660600545950863</v>
      </c>
      <c r="D17" s="152">
        <v>7.4309978768577496E-3</v>
      </c>
      <c r="E17" s="208">
        <v>4.3221110100090995E-3</v>
      </c>
      <c r="F17" s="152">
        <v>2.8965726417955716E-2</v>
      </c>
      <c r="G17" s="208">
        <v>1.7288444040036398E-2</v>
      </c>
      <c r="H17" s="152">
        <v>3.9202305125872007E-2</v>
      </c>
      <c r="I17" s="208">
        <v>4.397937518956627E-3</v>
      </c>
      <c r="J17" s="152">
        <v>2.1383075523202913E-2</v>
      </c>
      <c r="K17" s="208">
        <v>1.4103730664240218E-2</v>
      </c>
      <c r="L17" s="152">
        <v>3.5638459205338188E-3</v>
      </c>
      <c r="M17" s="208">
        <v>1.8198362147406734E-3</v>
      </c>
      <c r="N17" s="152">
        <v>2.8814073400060662E-3</v>
      </c>
      <c r="O17" s="208">
        <v>5.8386411889596599E-3</v>
      </c>
      <c r="P17" s="152">
        <v>5.6869881710646039E-3</v>
      </c>
      <c r="Q17" s="208">
        <v>2.6539278131634818E-3</v>
      </c>
      <c r="R17" s="152">
        <v>2.8814073400060662E-3</v>
      </c>
      <c r="S17" s="208">
        <v>6.7485592963299973E-3</v>
      </c>
      <c r="T17" s="152">
        <v>9.781619654231119E-3</v>
      </c>
      <c r="U17" s="208">
        <v>7.5826508947528055E-3</v>
      </c>
      <c r="V17" s="152">
        <v>3.8140734000606615E-2</v>
      </c>
      <c r="W17" s="208">
        <v>2.2823779193205943E-2</v>
      </c>
      <c r="X17" s="152">
        <v>0.23339399454049137</v>
      </c>
      <c r="Y17" s="209">
        <v>1</v>
      </c>
    </row>
    <row r="18" spans="2:25" customFormat="1" ht="32.25" customHeight="1">
      <c r="B18" s="155" t="str">
        <f>actualizaciones!A2</f>
        <v xml:space="preserve">acum. nov. 2010 </v>
      </c>
      <c r="C18" s="125">
        <v>0.80920066637936028</v>
      </c>
      <c r="D18" s="125">
        <v>5.1972444312941013E-3</v>
      </c>
      <c r="E18" s="125">
        <v>4.4060797468273008E-3</v>
      </c>
      <c r="F18" s="125">
        <v>2.5124302906726185E-2</v>
      </c>
      <c r="G18" s="125">
        <v>1.5939073887062848E-2</v>
      </c>
      <c r="H18" s="125">
        <v>1.8692069699679032E-2</v>
      </c>
      <c r="I18" s="125">
        <v>2.5857577492329562E-3</v>
      </c>
      <c r="J18" s="125">
        <v>1.8627747367608562E-2</v>
      </c>
      <c r="K18" s="125">
        <v>1.1172789080640908E-2</v>
      </c>
      <c r="L18" s="125">
        <v>2.9652595084487384E-3</v>
      </c>
      <c r="M18" s="125">
        <v>2.1933915236030796E-3</v>
      </c>
      <c r="N18" s="125">
        <v>2.4185196858497304E-3</v>
      </c>
      <c r="O18" s="125">
        <v>3.5956183627393595E-3</v>
      </c>
      <c r="P18" s="125">
        <v>4.6312079090739516E-3</v>
      </c>
      <c r="Q18" s="125">
        <v>2.2126882232242212E-3</v>
      </c>
      <c r="R18" s="125">
        <v>2.7208346465809464E-3</v>
      </c>
      <c r="S18" s="125">
        <v>5.4673982259900817E-3</v>
      </c>
      <c r="T18" s="125">
        <v>1.1886766966623143E-2</v>
      </c>
      <c r="U18" s="125">
        <v>7.8215955797693408E-3</v>
      </c>
      <c r="V18" s="125">
        <v>2.963973061807329E-2</v>
      </c>
      <c r="W18" s="125">
        <v>2.4674046582232885E-2</v>
      </c>
      <c r="X18" s="125">
        <v>0.19079933362063975</v>
      </c>
      <c r="Y18" s="125">
        <v>1</v>
      </c>
    </row>
    <row r="19" spans="2:25" customFormat="1" ht="15" hidden="1" customHeight="1" outlineLevel="1">
      <c r="B19" s="39" t="s">
        <v>75</v>
      </c>
      <c r="C19" s="208">
        <v>0.76639156350298032</v>
      </c>
      <c r="D19" s="152">
        <v>7.5653370013755161E-3</v>
      </c>
      <c r="E19" s="208">
        <v>7.336084364970197E-3</v>
      </c>
      <c r="F19" s="152">
        <v>4.1723979825767997E-2</v>
      </c>
      <c r="G19" s="208">
        <v>1.7346782821335779E-2</v>
      </c>
      <c r="H19" s="152">
        <v>2.9420755005349228E-2</v>
      </c>
      <c r="I19" s="208">
        <v>3.3623720006113402E-3</v>
      </c>
      <c r="J19" s="152">
        <v>2.0785572367415558E-2</v>
      </c>
      <c r="K19" s="208">
        <v>1.2073972184013449E-2</v>
      </c>
      <c r="L19" s="152">
        <v>1.6047684548372307E-3</v>
      </c>
      <c r="M19" s="208">
        <v>4.2793825462326147E-3</v>
      </c>
      <c r="N19" s="152">
        <v>2.3689439095216261E-3</v>
      </c>
      <c r="O19" s="208">
        <v>3.8208772734219776E-3</v>
      </c>
      <c r="P19" s="152">
        <v>6.9539966376279995E-3</v>
      </c>
      <c r="Q19" s="208">
        <v>3.6680421824850985E-3</v>
      </c>
      <c r="R19" s="152">
        <v>1.6047684548372307E-3</v>
      </c>
      <c r="S19" s="208">
        <v>5.7313159101329662E-3</v>
      </c>
      <c r="T19" s="152">
        <v>9.9342809108971426E-3</v>
      </c>
      <c r="U19" s="208">
        <v>6.4190738193489229E-3</v>
      </c>
      <c r="V19" s="152">
        <v>3.6604004279382547E-2</v>
      </c>
      <c r="W19" s="208">
        <v>2.3078098731468745E-2</v>
      </c>
      <c r="X19" s="152">
        <v>0.23360843649701971</v>
      </c>
      <c r="Y19" s="209">
        <v>1</v>
      </c>
    </row>
    <row r="20" spans="2:25" customFormat="1" ht="15" hidden="1" customHeight="1" outlineLevel="1">
      <c r="B20" s="39" t="s">
        <v>76</v>
      </c>
      <c r="C20" s="208">
        <v>0.79814152966404572</v>
      </c>
      <c r="D20" s="152">
        <v>3.5739814152966403E-3</v>
      </c>
      <c r="E20" s="208">
        <v>4.0028591851322369E-3</v>
      </c>
      <c r="F20" s="152">
        <v>4.0314510364546106E-2</v>
      </c>
      <c r="G20" s="208">
        <v>1.3867047891350966E-2</v>
      </c>
      <c r="H20" s="152">
        <v>1.8441744102930663E-2</v>
      </c>
      <c r="I20" s="208">
        <v>1.858470335954253E-3</v>
      </c>
      <c r="J20" s="152">
        <v>1.4653323802716226E-2</v>
      </c>
      <c r="K20" s="208">
        <v>1.093638313080772E-2</v>
      </c>
      <c r="L20" s="152">
        <v>3.0021443888491781E-3</v>
      </c>
      <c r="M20" s="208">
        <v>3.2165832737669764E-3</v>
      </c>
      <c r="N20" s="152">
        <v>1.1436740528949249E-3</v>
      </c>
      <c r="O20" s="208">
        <v>3.5739814152966403E-3</v>
      </c>
      <c r="P20" s="152">
        <v>3.3595425303788421E-3</v>
      </c>
      <c r="Q20" s="208">
        <v>4.0028591851322369E-3</v>
      </c>
      <c r="R20" s="152">
        <v>2.4303073624017154E-3</v>
      </c>
      <c r="S20" s="208">
        <v>7.3624017155110794E-3</v>
      </c>
      <c r="T20" s="152">
        <v>1.0007147962830594E-2</v>
      </c>
      <c r="U20" s="208">
        <v>6.9335239456754828E-3</v>
      </c>
      <c r="V20" s="152">
        <v>3.5954253037884201E-2</v>
      </c>
      <c r="W20" s="208">
        <v>2.416011436740529E-2</v>
      </c>
      <c r="X20" s="152">
        <v>0.20185847033595425</v>
      </c>
      <c r="Y20" s="209">
        <v>1</v>
      </c>
    </row>
    <row r="21" spans="2:25" customFormat="1" ht="15" hidden="1" customHeight="1" outlineLevel="1">
      <c r="B21" s="39" t="s">
        <v>77</v>
      </c>
      <c r="C21" s="208">
        <v>0.83449137325318135</v>
      </c>
      <c r="D21" s="152">
        <v>4.2157857756265123E-3</v>
      </c>
      <c r="E21" s="208">
        <v>1.8736825669451167E-3</v>
      </c>
      <c r="F21" s="152">
        <v>2.4904364118978842E-2</v>
      </c>
      <c r="G21" s="208">
        <v>1.3193848075571864E-2</v>
      </c>
      <c r="H21" s="152">
        <v>1.6785072995550005E-2</v>
      </c>
      <c r="I21" s="208">
        <v>1.8736825669451167E-3</v>
      </c>
      <c r="J21" s="152">
        <v>1.3740338824264189E-2</v>
      </c>
      <c r="K21" s="208">
        <v>6.7920993051760479E-3</v>
      </c>
      <c r="L21" s="152">
        <v>3.2008743851979077E-3</v>
      </c>
      <c r="M21" s="208">
        <v>1.7175423530330237E-3</v>
      </c>
      <c r="N21" s="152">
        <v>1.2491217112967445E-3</v>
      </c>
      <c r="O21" s="208">
        <v>6.2456085564837227E-4</v>
      </c>
      <c r="P21" s="152">
        <v>4.2157857756265123E-3</v>
      </c>
      <c r="Q21" s="208">
        <v>1.9517526739011633E-3</v>
      </c>
      <c r="R21" s="152">
        <v>3.3570145991100009E-3</v>
      </c>
      <c r="S21" s="208">
        <v>5.4649074869232567E-3</v>
      </c>
      <c r="T21" s="152">
        <v>9.7587633695058167E-3</v>
      </c>
      <c r="U21" s="208">
        <v>4.2938558825825592E-3</v>
      </c>
      <c r="V21" s="152">
        <v>3.5756108985869312E-2</v>
      </c>
      <c r="W21" s="208">
        <v>1.7331563744242329E-2</v>
      </c>
      <c r="X21" s="152">
        <v>0.16550862674681865</v>
      </c>
      <c r="Y21" s="209">
        <v>1</v>
      </c>
    </row>
    <row r="22" spans="2:25" customFormat="1" ht="15" hidden="1" customHeight="1" outlineLevel="1">
      <c r="B22" s="39" t="s">
        <v>78</v>
      </c>
      <c r="C22" s="208">
        <v>0.83152027330756095</v>
      </c>
      <c r="D22" s="152">
        <v>3.2365369055111031E-3</v>
      </c>
      <c r="E22" s="208">
        <v>2.7870178908567834E-3</v>
      </c>
      <c r="F22" s="152">
        <v>1.7800952980311067E-2</v>
      </c>
      <c r="G22" s="208">
        <v>1.492403128652342E-2</v>
      </c>
      <c r="H22" s="152">
        <v>1.0968263957565404E-2</v>
      </c>
      <c r="I22" s="208">
        <v>2.6971140879259192E-3</v>
      </c>
      <c r="J22" s="152">
        <v>1.7531241571518474E-2</v>
      </c>
      <c r="K22" s="208">
        <v>5.6639395846444307E-3</v>
      </c>
      <c r="L22" s="152">
        <v>1.9778836644790076E-3</v>
      </c>
      <c r="M22" s="208">
        <v>9.8894183223950378E-4</v>
      </c>
      <c r="N22" s="152">
        <v>1.3485570439629596E-3</v>
      </c>
      <c r="O22" s="208">
        <v>1.3485570439629596E-3</v>
      </c>
      <c r="P22" s="152">
        <v>2.6971140879259192E-3</v>
      </c>
      <c r="Q22" s="208">
        <v>2.2475950732715995E-3</v>
      </c>
      <c r="R22" s="152">
        <v>1.9778836644790076E-3</v>
      </c>
      <c r="S22" s="208">
        <v>7.3721118403308463E-3</v>
      </c>
      <c r="T22" s="152">
        <v>1.2496628607390092E-2</v>
      </c>
      <c r="U22" s="208">
        <v>7.3721118403308463E-3</v>
      </c>
      <c r="V22" s="152">
        <v>4.0276903713027064E-2</v>
      </c>
      <c r="W22" s="208">
        <v>1.8430279600827115E-2</v>
      </c>
      <c r="X22" s="152">
        <v>0.1684797266924391</v>
      </c>
      <c r="Y22" s="209">
        <v>1</v>
      </c>
    </row>
    <row r="23" spans="2:25" customFormat="1" ht="15" hidden="1" customHeight="1" outlineLevel="1">
      <c r="B23" s="39" t="s">
        <v>79</v>
      </c>
      <c r="C23" s="208">
        <v>0.77356307059277352</v>
      </c>
      <c r="D23" s="152">
        <v>5.0147871930050145E-3</v>
      </c>
      <c r="E23" s="208">
        <v>5.2719557670052718E-3</v>
      </c>
      <c r="F23" s="152">
        <v>1.6458788736016458E-2</v>
      </c>
      <c r="G23" s="208">
        <v>3.0345891732030346E-2</v>
      </c>
      <c r="H23" s="152">
        <v>1.3244181561013244E-2</v>
      </c>
      <c r="I23" s="208">
        <v>2.1859328790021859E-3</v>
      </c>
      <c r="J23" s="152">
        <v>3.5875016073035872E-2</v>
      </c>
      <c r="K23" s="208">
        <v>6.0434614890060431E-3</v>
      </c>
      <c r="L23" s="152">
        <v>2.5716857400025716E-4</v>
      </c>
      <c r="M23" s="208">
        <v>1.6715957310016716E-3</v>
      </c>
      <c r="N23" s="152">
        <v>9.0009000900090005E-4</v>
      </c>
      <c r="O23" s="208">
        <v>3.2146071750032146E-3</v>
      </c>
      <c r="P23" s="152">
        <v>1.5430114440015429E-3</v>
      </c>
      <c r="Q23" s="208">
        <v>1.2858428700012858E-3</v>
      </c>
      <c r="R23" s="152">
        <v>3.7289443230037289E-3</v>
      </c>
      <c r="S23" s="208">
        <v>4.757618619004758E-3</v>
      </c>
      <c r="T23" s="152">
        <v>9.6438215250096437E-3</v>
      </c>
      <c r="U23" s="208">
        <v>7.3293043590073291E-3</v>
      </c>
      <c r="V23" s="152">
        <v>4.3461489006043463E-2</v>
      </c>
      <c r="W23" s="208">
        <v>4.0246881831040249E-2</v>
      </c>
      <c r="X23" s="152">
        <v>0.15832059696125145</v>
      </c>
      <c r="Y23" s="209">
        <v>1</v>
      </c>
    </row>
    <row r="24" spans="2:25" customFormat="1" ht="15" hidden="1" customHeight="1" outlineLevel="1">
      <c r="B24" s="39" t="s">
        <v>80</v>
      </c>
      <c r="C24" s="208">
        <v>0.83700588730025227</v>
      </c>
      <c r="D24" s="152">
        <v>4.6257359125315388E-3</v>
      </c>
      <c r="E24" s="208">
        <v>1.8502943650126156E-3</v>
      </c>
      <c r="F24" s="152">
        <v>1.0513036164844407E-2</v>
      </c>
      <c r="G24" s="208">
        <v>1.6232127838519763E-2</v>
      </c>
      <c r="H24" s="152">
        <v>1.3120269133725821E-2</v>
      </c>
      <c r="I24" s="208">
        <v>2.4390243902439024E-3</v>
      </c>
      <c r="J24" s="152">
        <v>1.8334735071488646E-2</v>
      </c>
      <c r="K24" s="208">
        <v>8.1581160639192605E-3</v>
      </c>
      <c r="L24" s="152">
        <v>1.5138772077375945E-3</v>
      </c>
      <c r="M24" s="208">
        <v>3.8687973086627418E-3</v>
      </c>
      <c r="N24" s="152">
        <v>1.5979814970563499E-3</v>
      </c>
      <c r="O24" s="208">
        <v>1.1774600504625735E-3</v>
      </c>
      <c r="P24" s="152">
        <v>2.6913372582001681E-3</v>
      </c>
      <c r="Q24" s="208">
        <v>2.1026072329688814E-3</v>
      </c>
      <c r="R24" s="152">
        <v>1.6820857863751051E-3</v>
      </c>
      <c r="S24" s="208">
        <v>6.6442388561816649E-3</v>
      </c>
      <c r="T24" s="152">
        <v>1.1017661900756939E-2</v>
      </c>
      <c r="U24" s="208">
        <v>8.7468460891505471E-3</v>
      </c>
      <c r="V24" s="152">
        <v>3.6248948696383516E-2</v>
      </c>
      <c r="W24" s="208">
        <v>1.8587047939444913E-2</v>
      </c>
      <c r="X24" s="152">
        <v>0.1629941126997477</v>
      </c>
      <c r="Y24" s="209">
        <v>1</v>
      </c>
    </row>
    <row r="25" spans="2:25" customFormat="1" ht="15" hidden="1" customHeight="1" outlineLevel="1">
      <c r="B25" s="39" t="s">
        <v>81</v>
      </c>
      <c r="C25" s="208">
        <v>0.86933333333333329</v>
      </c>
      <c r="D25" s="152">
        <v>2.352941176470588E-3</v>
      </c>
      <c r="E25" s="208">
        <v>1.7254901960784314E-3</v>
      </c>
      <c r="F25" s="152">
        <v>1.2E-2</v>
      </c>
      <c r="G25" s="208">
        <v>1.1450980392156862E-2</v>
      </c>
      <c r="H25" s="152">
        <v>1.1058823529411765E-2</v>
      </c>
      <c r="I25" s="208">
        <v>6.2745098039215688E-4</v>
      </c>
      <c r="J25" s="152">
        <v>1.5450980392156862E-2</v>
      </c>
      <c r="K25" s="208">
        <v>2.7450980392156863E-3</v>
      </c>
      <c r="L25" s="152">
        <v>1.019607843137255E-3</v>
      </c>
      <c r="M25" s="208">
        <v>8.6274509803921568E-4</v>
      </c>
      <c r="N25" s="152">
        <v>4.7058823529411766E-4</v>
      </c>
      <c r="O25" s="208">
        <v>3.9215686274509802E-4</v>
      </c>
      <c r="P25" s="152">
        <v>1.411764705882353E-3</v>
      </c>
      <c r="Q25" s="208">
        <v>9.4117647058823532E-4</v>
      </c>
      <c r="R25" s="152">
        <v>1.9607843137254902E-3</v>
      </c>
      <c r="S25" s="208">
        <v>5.5686274509803924E-3</v>
      </c>
      <c r="T25" s="152">
        <v>1.4588235294117647E-2</v>
      </c>
      <c r="U25" s="208">
        <v>5.2549019607843134E-3</v>
      </c>
      <c r="V25" s="152">
        <v>2.5647058823529412E-2</v>
      </c>
      <c r="W25" s="208">
        <v>1.7882352941176471E-2</v>
      </c>
      <c r="X25" s="152">
        <v>0.13066666666666665</v>
      </c>
      <c r="Y25" s="209">
        <v>1</v>
      </c>
    </row>
    <row r="26" spans="2:25" customFormat="1" ht="15" hidden="1" customHeight="1" outlineLevel="1">
      <c r="B26" s="39" t="s">
        <v>82</v>
      </c>
      <c r="C26" s="208">
        <v>0.85023007273267037</v>
      </c>
      <c r="D26" s="152">
        <v>3.7108505269407748E-3</v>
      </c>
      <c r="E26" s="208">
        <v>3.6366335164019592E-3</v>
      </c>
      <c r="F26" s="152">
        <v>1.6773044381772302E-2</v>
      </c>
      <c r="G26" s="208">
        <v>1.3136410865370342E-2</v>
      </c>
      <c r="H26" s="152">
        <v>1.4843402107763099E-2</v>
      </c>
      <c r="I26" s="208">
        <v>1.632774231853941E-3</v>
      </c>
      <c r="J26" s="152">
        <v>9.9450794122012773E-3</v>
      </c>
      <c r="K26" s="208">
        <v>5.2694077482559002E-3</v>
      </c>
      <c r="L26" s="152">
        <v>1.1132551580822325E-3</v>
      </c>
      <c r="M26" s="208">
        <v>1.5585572213151254E-3</v>
      </c>
      <c r="N26" s="152">
        <v>9.648211370046015E-4</v>
      </c>
      <c r="O26" s="208">
        <v>1.632774231853941E-3</v>
      </c>
      <c r="P26" s="152">
        <v>2.9686804215526197E-3</v>
      </c>
      <c r="Q26" s="208">
        <v>1.4101232002374944E-3</v>
      </c>
      <c r="R26" s="152">
        <v>2.8202464004749889E-3</v>
      </c>
      <c r="S26" s="208">
        <v>8.0154371381920744E-3</v>
      </c>
      <c r="T26" s="152">
        <v>8.7576072435802278E-3</v>
      </c>
      <c r="U26" s="208">
        <v>6.4568799168769481E-3</v>
      </c>
      <c r="V26" s="152">
        <v>2.9909455247142645E-2</v>
      </c>
      <c r="W26" s="208">
        <v>2.0483894908713076E-2</v>
      </c>
      <c r="X26" s="152">
        <v>0.14976992726732968</v>
      </c>
      <c r="Y26" s="209">
        <v>1</v>
      </c>
    </row>
    <row r="27" spans="2:25" customFormat="1" ht="15" hidden="1" customHeight="1" outlineLevel="1">
      <c r="B27" s="39" t="s">
        <v>83</v>
      </c>
      <c r="C27" s="208">
        <v>0.82536891199633</v>
      </c>
      <c r="D27" s="152">
        <v>2.8289624589035861E-3</v>
      </c>
      <c r="E27" s="208">
        <v>4.7404235797843869E-3</v>
      </c>
      <c r="F27" s="152">
        <v>1.6667940974080586E-2</v>
      </c>
      <c r="G27" s="208">
        <v>2.3931493233427633E-2</v>
      </c>
      <c r="H27" s="152">
        <v>1.3915436960012233E-2</v>
      </c>
      <c r="I27" s="208">
        <v>2.4466702347274256E-3</v>
      </c>
      <c r="J27" s="152">
        <v>1.2539184952978056E-2</v>
      </c>
      <c r="K27" s="208">
        <v>8.4104289318755257E-3</v>
      </c>
      <c r="L27" s="152">
        <v>1.7585442312103372E-3</v>
      </c>
      <c r="M27" s="208">
        <v>1.376252007034177E-3</v>
      </c>
      <c r="N27" s="152">
        <v>2.2172949002217295E-3</v>
      </c>
      <c r="O27" s="208">
        <v>3.0583377934092822E-3</v>
      </c>
      <c r="P27" s="152">
        <v>4.5110482452786907E-3</v>
      </c>
      <c r="Q27" s="208">
        <v>1.8350026760455692E-3</v>
      </c>
      <c r="R27" s="152">
        <v>3.6700053520911384E-3</v>
      </c>
      <c r="S27" s="208">
        <v>5.1991742487957791E-3</v>
      </c>
      <c r="T27" s="152">
        <v>1.338022784616561E-2</v>
      </c>
      <c r="U27" s="208">
        <v>6.0402171419833318E-3</v>
      </c>
      <c r="V27" s="152">
        <v>3.494150928970105E-2</v>
      </c>
      <c r="W27" s="208">
        <v>1.9573361877819405E-2</v>
      </c>
      <c r="X27" s="152">
        <v>0.17463108800367</v>
      </c>
      <c r="Y27" s="209">
        <v>1</v>
      </c>
    </row>
    <row r="28" spans="2:25" customFormat="1" ht="15" hidden="1" customHeight="1" outlineLevel="1">
      <c r="B28" s="39" t="s">
        <v>84</v>
      </c>
      <c r="C28" s="208">
        <v>0.82629527886028242</v>
      </c>
      <c r="D28" s="152">
        <v>3.1942758576630676E-3</v>
      </c>
      <c r="E28" s="208">
        <v>4.0247875806554657E-3</v>
      </c>
      <c r="F28" s="152">
        <v>2.3382099278093656E-2</v>
      </c>
      <c r="G28" s="208">
        <v>1.9293426180284928E-2</v>
      </c>
      <c r="H28" s="152">
        <v>1.7312975148533829E-2</v>
      </c>
      <c r="I28" s="208">
        <v>3.3220468919695906E-3</v>
      </c>
      <c r="J28" s="152">
        <v>1.9740624800357758E-2</v>
      </c>
      <c r="K28" s="208">
        <v>1.4565897910943589E-2</v>
      </c>
      <c r="L28" s="152">
        <v>4.1525586149619882E-3</v>
      </c>
      <c r="M28" s="208">
        <v>2.5554206861304542E-3</v>
      </c>
      <c r="N28" s="152">
        <v>3.2581613748163293E-3</v>
      </c>
      <c r="O28" s="208">
        <v>4.5997572350348175E-3</v>
      </c>
      <c r="P28" s="152">
        <v>3.1303903405098064E-3</v>
      </c>
      <c r="Q28" s="208">
        <v>3.2581613748163293E-3</v>
      </c>
      <c r="R28" s="152">
        <v>2.2998786175174087E-3</v>
      </c>
      <c r="S28" s="208">
        <v>7.0274068868587487E-3</v>
      </c>
      <c r="T28" s="152">
        <v>1.3224302050725101E-2</v>
      </c>
      <c r="U28" s="208">
        <v>5.6219255094869993E-3</v>
      </c>
      <c r="V28" s="152">
        <v>1.5460295151089248E-2</v>
      </c>
      <c r="W28" s="208">
        <v>1.8846227560212099E-2</v>
      </c>
      <c r="X28" s="152">
        <v>0.17370472113971763</v>
      </c>
      <c r="Y28" s="209">
        <v>1</v>
      </c>
    </row>
    <row r="29" spans="2:25" customFormat="1" ht="15" hidden="1" customHeight="1" outlineLevel="1">
      <c r="B29" s="39" t="s">
        <v>85</v>
      </c>
      <c r="C29" s="208">
        <v>0.83726601634590037</v>
      </c>
      <c r="D29" s="152">
        <v>4.4160295280780389E-3</v>
      </c>
      <c r="E29" s="208">
        <v>2.4387028737147378E-3</v>
      </c>
      <c r="F29" s="152">
        <v>2.3859741629317165E-2</v>
      </c>
      <c r="G29" s="208">
        <v>1.5027682573161087E-2</v>
      </c>
      <c r="H29" s="152">
        <v>2.1223306090166094E-2</v>
      </c>
      <c r="I29" s="208">
        <v>2.9659899815449513E-3</v>
      </c>
      <c r="J29" s="152">
        <v>1.4698128130767202E-2</v>
      </c>
      <c r="K29" s="208">
        <v>1.5686791457948854E-2</v>
      </c>
      <c r="L29" s="152">
        <v>4.4819404165568153E-3</v>
      </c>
      <c r="M29" s="208">
        <v>3.5591879778539416E-3</v>
      </c>
      <c r="N29" s="152">
        <v>4.3501186395992616E-3</v>
      </c>
      <c r="O29" s="208">
        <v>3.2955444239388346E-3</v>
      </c>
      <c r="P29" s="152">
        <v>4.2182968626417088E-3</v>
      </c>
      <c r="Q29" s="208">
        <v>2.1750593197996308E-3</v>
      </c>
      <c r="R29" s="152">
        <v>1.4500395465330872E-3</v>
      </c>
      <c r="S29" s="208">
        <v>4.5478513050355917E-3</v>
      </c>
      <c r="T29" s="152">
        <v>9.6889006063801738E-3</v>
      </c>
      <c r="U29" s="208">
        <v>5.0092275243870284E-3</v>
      </c>
      <c r="V29" s="152">
        <v>1.8982335881887687E-2</v>
      </c>
      <c r="W29" s="208">
        <v>1.634590034273662E-2</v>
      </c>
      <c r="X29" s="152">
        <v>0.16273398365409966</v>
      </c>
      <c r="Y29" s="209">
        <v>1</v>
      </c>
    </row>
    <row r="30" spans="2:25" customFormat="1" ht="15" hidden="1" customHeight="1" outlineLevel="1">
      <c r="B30" s="39" t="s">
        <v>86</v>
      </c>
      <c r="C30" s="208">
        <v>0.79926308032424465</v>
      </c>
      <c r="D30" s="152">
        <v>7.8850405305821662E-3</v>
      </c>
      <c r="E30" s="208">
        <v>5.2321296978629327E-3</v>
      </c>
      <c r="F30" s="152">
        <v>3.0582166543846722E-2</v>
      </c>
      <c r="G30" s="208">
        <v>1.3117170228445099E-2</v>
      </c>
      <c r="H30" s="152">
        <v>2.6160648489314663E-2</v>
      </c>
      <c r="I30" s="208">
        <v>3.6109064112011791E-3</v>
      </c>
      <c r="J30" s="152">
        <v>2.1665438467207074E-2</v>
      </c>
      <c r="K30" s="208">
        <v>1.8422991893883568E-2</v>
      </c>
      <c r="L30" s="152">
        <v>2.5792188651436992E-3</v>
      </c>
      <c r="M30" s="208">
        <v>3.3898305084745762E-3</v>
      </c>
      <c r="N30" s="152">
        <v>3.9793662490788502E-3</v>
      </c>
      <c r="O30" s="208">
        <v>8.4745762711864406E-3</v>
      </c>
      <c r="P30" s="152">
        <v>4.4952100221075904E-3</v>
      </c>
      <c r="Q30" s="208">
        <v>2.5055268975681649E-3</v>
      </c>
      <c r="R30" s="152">
        <v>4.9373618275607963E-3</v>
      </c>
      <c r="S30" s="208">
        <v>5.5268975681650699E-3</v>
      </c>
      <c r="T30" s="152">
        <v>9.4325718496683867E-3</v>
      </c>
      <c r="U30" s="208">
        <v>4.0530582166543845E-3</v>
      </c>
      <c r="V30" s="152">
        <v>2.313927781871776E-2</v>
      </c>
      <c r="W30" s="208">
        <v>1.9970523212969785E-2</v>
      </c>
      <c r="X30" s="152">
        <v>0.20073691967575535</v>
      </c>
      <c r="Y30" s="209">
        <v>1</v>
      </c>
    </row>
    <row r="31" spans="2:25" customFormat="1" collapsed="1">
      <c r="B31" s="157">
        <v>2009</v>
      </c>
      <c r="C31" s="159">
        <v>0.82215801986098602</v>
      </c>
      <c r="D31" s="159">
        <v>4.3660484670246741E-3</v>
      </c>
      <c r="E31" s="159">
        <v>3.7182667953592919E-3</v>
      </c>
      <c r="F31" s="159">
        <v>2.3449696514286824E-2</v>
      </c>
      <c r="G31" s="159">
        <v>1.6382398476417509E-2</v>
      </c>
      <c r="H31" s="159">
        <v>1.7554883302131851E-2</v>
      </c>
      <c r="I31" s="159">
        <v>2.4486147188951435E-3</v>
      </c>
      <c r="J31" s="159">
        <v>1.7269859366599083E-2</v>
      </c>
      <c r="K31" s="159">
        <v>9.9564042934969198E-3</v>
      </c>
      <c r="L31" s="159">
        <v>2.3644031015786441E-3</v>
      </c>
      <c r="M31" s="159">
        <v>2.4810038024784126E-3</v>
      </c>
      <c r="N31" s="159">
        <v>2.0923347994791833E-3</v>
      </c>
      <c r="O31" s="159">
        <v>3.0186625899606798E-3</v>
      </c>
      <c r="P31" s="159">
        <v>3.6081439111761773E-3</v>
      </c>
      <c r="Q31" s="159">
        <v>2.3449696514286824E-3</v>
      </c>
      <c r="R31" s="159">
        <v>2.6235157702447966E-3</v>
      </c>
      <c r="S31" s="159">
        <v>6.1344924306711663E-3</v>
      </c>
      <c r="T31" s="159">
        <v>1.1018766235028146E-2</v>
      </c>
      <c r="U31" s="159">
        <v>6.0308473632047057E-3</v>
      </c>
      <c r="V31" s="159">
        <v>3.0368004767673103E-2</v>
      </c>
      <c r="W31" s="159">
        <v>2.0567068075375877E-2</v>
      </c>
      <c r="X31" s="159">
        <v>0.17784198013901395</v>
      </c>
      <c r="Y31" s="159">
        <v>1</v>
      </c>
    </row>
    <row r="32" spans="2:25" customFormat="1" ht="15" hidden="1" customHeight="1" outlineLevel="1">
      <c r="B32" s="39" t="s">
        <v>75</v>
      </c>
      <c r="C32" s="208">
        <v>0.77659310686833627</v>
      </c>
      <c r="D32" s="152">
        <v>6.6947681626580713E-3</v>
      </c>
      <c r="E32" s="208">
        <v>3.223406893131664E-3</v>
      </c>
      <c r="F32" s="152">
        <v>3.3597818001487728E-2</v>
      </c>
      <c r="G32" s="208">
        <v>1.8162658070914953E-2</v>
      </c>
      <c r="H32" s="152">
        <v>2.894867344408629E-2</v>
      </c>
      <c r="I32" s="208">
        <v>4.1532358046119516E-3</v>
      </c>
      <c r="J32" s="152">
        <v>1.6303000247954377E-2</v>
      </c>
      <c r="K32" s="208">
        <v>1.3761467889908258E-2</v>
      </c>
      <c r="L32" s="152">
        <v>2.1696007934540046E-3</v>
      </c>
      <c r="M32" s="208">
        <v>4.7731217455988101E-3</v>
      </c>
      <c r="N32" s="152">
        <v>1.9216464170592612E-3</v>
      </c>
      <c r="O32" s="208">
        <v>4.8970989337961818E-3</v>
      </c>
      <c r="P32" s="152">
        <v>3.6573270518224649E-3</v>
      </c>
      <c r="Q32" s="208">
        <v>2.1696007934540046E-3</v>
      </c>
      <c r="R32" s="152">
        <v>6.012893627572527E-3</v>
      </c>
      <c r="S32" s="208">
        <v>5.9509050334738411E-3</v>
      </c>
      <c r="T32" s="152">
        <v>1.4567319613191174E-2</v>
      </c>
      <c r="U32" s="208">
        <v>5.9509050334738411E-3</v>
      </c>
      <c r="V32" s="152">
        <v>3.2296057525415325E-2</v>
      </c>
      <c r="W32" s="208">
        <v>2.7956855938507316E-2</v>
      </c>
      <c r="X32" s="152">
        <v>0.22340689313166379</v>
      </c>
      <c r="Y32" s="209">
        <v>1</v>
      </c>
    </row>
    <row r="33" spans="2:25" customFormat="1" ht="15" hidden="1" customHeight="1" outlineLevel="1">
      <c r="B33" s="39" t="s">
        <v>76</v>
      </c>
      <c r="C33" s="208">
        <v>0.80872050664125983</v>
      </c>
      <c r="D33" s="152">
        <v>3.3626632292775879E-3</v>
      </c>
      <c r="E33" s="208">
        <v>2.3538642604943117E-3</v>
      </c>
      <c r="F33" s="152">
        <v>2.3258420669169982E-2</v>
      </c>
      <c r="G33" s="208">
        <v>1.5131984531749146E-2</v>
      </c>
      <c r="H33" s="152">
        <v>2.2529843636159837E-2</v>
      </c>
      <c r="I33" s="208">
        <v>1.681331614638794E-3</v>
      </c>
      <c r="J33" s="152">
        <v>1.664518298492406E-2</v>
      </c>
      <c r="K33" s="208">
        <v>1.7317715630779579E-2</v>
      </c>
      <c r="L33" s="152">
        <v>6.0527938126996583E-3</v>
      </c>
      <c r="M33" s="208">
        <v>3.754973939359973E-3</v>
      </c>
      <c r="N33" s="152">
        <v>2.5780418091128172E-3</v>
      </c>
      <c r="O33" s="208">
        <v>4.9319060696071289E-3</v>
      </c>
      <c r="P33" s="152">
        <v>3.6428851650507203E-3</v>
      </c>
      <c r="Q33" s="208">
        <v>1.8494647761026733E-3</v>
      </c>
      <c r="R33" s="152">
        <v>5.8286162640811519E-3</v>
      </c>
      <c r="S33" s="208">
        <v>4.9879504567617557E-3</v>
      </c>
      <c r="T33" s="152">
        <v>1.7373760017934205E-2</v>
      </c>
      <c r="U33" s="208">
        <v>6.7813708457098018E-3</v>
      </c>
      <c r="V33" s="152">
        <v>2.8078237964467859E-2</v>
      </c>
      <c r="W33" s="208">
        <v>2.045620131143866E-2</v>
      </c>
      <c r="X33" s="152">
        <v>0.19127949335874012</v>
      </c>
      <c r="Y33" s="209">
        <v>1</v>
      </c>
    </row>
    <row r="34" spans="2:25" customFormat="1" ht="15" hidden="1" customHeight="1" outlineLevel="1">
      <c r="B34" s="39" t="s">
        <v>77</v>
      </c>
      <c r="C34" s="208">
        <v>0.81722441997220141</v>
      </c>
      <c r="D34" s="152">
        <v>2.5660215973484445E-3</v>
      </c>
      <c r="E34" s="208">
        <v>1.8710574147332408E-3</v>
      </c>
      <c r="F34" s="152">
        <v>1.8015609964717204E-2</v>
      </c>
      <c r="G34" s="208">
        <v>1.1493638404789907E-2</v>
      </c>
      <c r="H34" s="152">
        <v>2.2987276809579814E-2</v>
      </c>
      <c r="I34" s="208">
        <v>2.1383513311237037E-3</v>
      </c>
      <c r="J34" s="152">
        <v>1.609109376670587E-2</v>
      </c>
      <c r="K34" s="208">
        <v>1.0959050572008982E-2</v>
      </c>
      <c r="L34" s="152">
        <v>3.0471506468512776E-3</v>
      </c>
      <c r="M34" s="208">
        <v>2.7263979471827222E-3</v>
      </c>
      <c r="N34" s="152">
        <v>2.6194803806265368E-3</v>
      </c>
      <c r="O34" s="208">
        <v>2.5660215973484445E-3</v>
      </c>
      <c r="P34" s="152">
        <v>5.7200898107559071E-3</v>
      </c>
      <c r="Q34" s="208">
        <v>9.0879931572757403E-4</v>
      </c>
      <c r="R34" s="152">
        <v>3.5817384796322034E-3</v>
      </c>
      <c r="S34" s="208">
        <v>6.8427242595958514E-3</v>
      </c>
      <c r="T34" s="152">
        <v>1.4594247834919277E-2</v>
      </c>
      <c r="U34" s="208">
        <v>5.6131722441997217E-3</v>
      </c>
      <c r="V34" s="152">
        <v>3.7153854378274349E-2</v>
      </c>
      <c r="W34" s="208">
        <v>2.2238853843686519E-2</v>
      </c>
      <c r="X34" s="152">
        <v>0.18277558002779856</v>
      </c>
      <c r="Y34" s="209">
        <v>1</v>
      </c>
    </row>
    <row r="35" spans="2:25" customFormat="1" ht="15" hidden="1" customHeight="1" outlineLevel="1">
      <c r="B35" s="39" t="s">
        <v>78</v>
      </c>
      <c r="C35" s="208">
        <v>0.84670278842341751</v>
      </c>
      <c r="D35" s="152">
        <v>2.5109026034095413E-3</v>
      </c>
      <c r="E35" s="208">
        <v>1.5197568389057751E-3</v>
      </c>
      <c r="F35" s="152">
        <v>1.6254790537861767E-2</v>
      </c>
      <c r="G35" s="208">
        <v>1.2752742169948461E-2</v>
      </c>
      <c r="H35" s="152">
        <v>1.1299061715342937E-2</v>
      </c>
      <c r="I35" s="208">
        <v>1.7179859918065284E-3</v>
      </c>
      <c r="J35" s="152">
        <v>1.328135324435047E-2</v>
      </c>
      <c r="K35" s="208">
        <v>5.8147218184220958E-3</v>
      </c>
      <c r="L35" s="152">
        <v>9.9114576450376642E-4</v>
      </c>
      <c r="M35" s="208">
        <v>1.5197568389057751E-3</v>
      </c>
      <c r="N35" s="152">
        <v>7.2684022730276198E-4</v>
      </c>
      <c r="O35" s="208">
        <v>2.5769789877097926E-3</v>
      </c>
      <c r="P35" s="152">
        <v>4.0306594423153161E-3</v>
      </c>
      <c r="Q35" s="208">
        <v>8.589929959032642E-4</v>
      </c>
      <c r="R35" s="152">
        <v>2.114444297608035E-3</v>
      </c>
      <c r="S35" s="208">
        <v>4.4271177481168232E-3</v>
      </c>
      <c r="T35" s="152">
        <v>1.4272499008854236E-2</v>
      </c>
      <c r="U35" s="208">
        <v>3.3038192150125546E-3</v>
      </c>
      <c r="V35" s="152">
        <v>3.1980970001321531E-2</v>
      </c>
      <c r="W35" s="208">
        <v>2.7157393947403199E-2</v>
      </c>
      <c r="X35" s="152">
        <v>0.15329721157658252</v>
      </c>
      <c r="Y35" s="209">
        <v>1</v>
      </c>
    </row>
    <row r="36" spans="2:25" customFormat="1" ht="15" hidden="1" customHeight="1" outlineLevel="1">
      <c r="B36" s="39" t="s">
        <v>79</v>
      </c>
      <c r="C36" s="208">
        <v>0.78144296392590185</v>
      </c>
      <c r="D36" s="152">
        <v>1.9499512512187196E-3</v>
      </c>
      <c r="E36" s="208">
        <v>2.5999350016249595E-3</v>
      </c>
      <c r="F36" s="152">
        <v>1.8280792980175497E-2</v>
      </c>
      <c r="G36" s="208">
        <v>3.2417939551511211E-2</v>
      </c>
      <c r="H36" s="152">
        <v>1.1699707507312317E-2</v>
      </c>
      <c r="I36" s="208">
        <v>1.8687032824179395E-3</v>
      </c>
      <c r="J36" s="152">
        <v>2.9411764705882353E-2</v>
      </c>
      <c r="K36" s="208">
        <v>4.5498862528436787E-3</v>
      </c>
      <c r="L36" s="152">
        <v>8.9372765680857983E-4</v>
      </c>
      <c r="M36" s="208">
        <v>1.8687032824179395E-3</v>
      </c>
      <c r="N36" s="152">
        <v>8.1247968800779978E-4</v>
      </c>
      <c r="O36" s="208">
        <v>9.7497562560935978E-4</v>
      </c>
      <c r="P36" s="152">
        <v>5.6873578160545983E-4</v>
      </c>
      <c r="Q36" s="208">
        <v>2.5186870328241795E-3</v>
      </c>
      <c r="R36" s="152">
        <v>3.136171595710107E-2</v>
      </c>
      <c r="S36" s="208">
        <v>5.1998700032499191E-3</v>
      </c>
      <c r="T36" s="152">
        <v>1.2512187195320117E-2</v>
      </c>
      <c r="U36" s="208">
        <v>2.9249268768280793E-3</v>
      </c>
      <c r="V36" s="152">
        <v>3.9242768930776731E-2</v>
      </c>
      <c r="W36" s="208">
        <v>2.1449463763405913E-2</v>
      </c>
      <c r="X36" s="152">
        <v>0.21855703607409815</v>
      </c>
      <c r="Y36" s="209">
        <v>1</v>
      </c>
    </row>
    <row r="37" spans="2:25" customFormat="1" ht="15" hidden="1" customHeight="1" outlineLevel="1">
      <c r="B37" s="39" t="s">
        <v>80</v>
      </c>
      <c r="C37" s="208">
        <v>0.88039419722103196</v>
      </c>
      <c r="D37" s="152">
        <v>1.7751117096162087E-3</v>
      </c>
      <c r="E37" s="208">
        <v>2.8156944359429515E-3</v>
      </c>
      <c r="F37" s="152">
        <v>1.0895513252127073E-2</v>
      </c>
      <c r="G37" s="208">
        <v>1.4200893676929669E-2</v>
      </c>
      <c r="H37" s="152">
        <v>1.1017934749341984E-2</v>
      </c>
      <c r="I37" s="208">
        <v>1.3466364693640203E-3</v>
      </c>
      <c r="J37" s="152">
        <v>1.4078472179714759E-2</v>
      </c>
      <c r="K37" s="208">
        <v>3.7950664136622392E-3</v>
      </c>
      <c r="L37" s="152">
        <v>9.7937197771928741E-4</v>
      </c>
      <c r="M37" s="208">
        <v>1.2242149721491094E-3</v>
      </c>
      <c r="N37" s="152">
        <v>4.2847524025218831E-4</v>
      </c>
      <c r="O37" s="208">
        <v>1.163004223541654E-3</v>
      </c>
      <c r="P37" s="152">
        <v>1.4078472179714758E-3</v>
      </c>
      <c r="Q37" s="208">
        <v>1.836322458223664E-4</v>
      </c>
      <c r="R37" s="152">
        <v>2.5096406929056743E-3</v>
      </c>
      <c r="S37" s="208">
        <v>4.9580706372038931E-3</v>
      </c>
      <c r="T37" s="152">
        <v>8.3246618106139446E-3</v>
      </c>
      <c r="U37" s="208">
        <v>4.2235416539144277E-3</v>
      </c>
      <c r="V37" s="152">
        <v>2.4606720940197099E-2</v>
      </c>
      <c r="W37" s="208">
        <v>1.3466364693640204E-2</v>
      </c>
      <c r="X37" s="152">
        <v>0.11960580277896798</v>
      </c>
      <c r="Y37" s="209">
        <v>1</v>
      </c>
    </row>
    <row r="38" spans="2:25" customFormat="1" ht="15" hidden="1" customHeight="1" outlineLevel="1">
      <c r="B38" s="39" t="s">
        <v>81</v>
      </c>
      <c r="C38" s="208">
        <v>0.88193005181347151</v>
      </c>
      <c r="D38" s="152">
        <v>1.4896373056994818E-3</v>
      </c>
      <c r="E38" s="208">
        <v>2.3963730569948188E-3</v>
      </c>
      <c r="F38" s="152">
        <v>1.2240932642487047E-2</v>
      </c>
      <c r="G38" s="208">
        <v>1.0945595854922279E-2</v>
      </c>
      <c r="H38" s="152">
        <v>7.9015544041450784E-3</v>
      </c>
      <c r="I38" s="208">
        <v>2.5259067357512955E-3</v>
      </c>
      <c r="J38" s="152">
        <v>1.055699481865285E-2</v>
      </c>
      <c r="K38" s="208">
        <v>4.9870466321243522E-3</v>
      </c>
      <c r="L38" s="152">
        <v>1.0362694300518134E-3</v>
      </c>
      <c r="M38" s="208">
        <v>8.4196891191709849E-4</v>
      </c>
      <c r="N38" s="152">
        <v>9.7150259067357511E-4</v>
      </c>
      <c r="O38" s="208">
        <v>2.1373056994818652E-3</v>
      </c>
      <c r="P38" s="152">
        <v>1.8134715025906736E-3</v>
      </c>
      <c r="Q38" s="208">
        <v>9.7150259067357511E-4</v>
      </c>
      <c r="R38" s="152">
        <v>1.0362694300518134E-3</v>
      </c>
      <c r="S38" s="208">
        <v>2.9792746113989636E-3</v>
      </c>
      <c r="T38" s="152">
        <v>8.095854922279792E-3</v>
      </c>
      <c r="U38" s="208">
        <v>6.2823834196891193E-3</v>
      </c>
      <c r="V38" s="152">
        <v>2.7655440414507772E-2</v>
      </c>
      <c r="W38" s="208">
        <v>1.6191709844559584E-2</v>
      </c>
      <c r="X38" s="152">
        <v>0.11806994818652849</v>
      </c>
      <c r="Y38" s="209">
        <v>1</v>
      </c>
    </row>
    <row r="39" spans="2:25" customFormat="1" ht="15" hidden="1" customHeight="1" outlineLevel="1">
      <c r="B39" s="39" t="s">
        <v>82</v>
      </c>
      <c r="C39" s="208">
        <v>0.87601078167115898</v>
      </c>
      <c r="D39" s="152">
        <v>3.0395136778115501E-3</v>
      </c>
      <c r="E39" s="208">
        <v>2.2366232723518955E-3</v>
      </c>
      <c r="F39" s="152">
        <v>1.4279979354246717E-2</v>
      </c>
      <c r="G39" s="208">
        <v>1.2100705396570511E-2</v>
      </c>
      <c r="H39" s="152">
        <v>1.1011068417732408E-2</v>
      </c>
      <c r="I39" s="208">
        <v>9.1758903481103406E-4</v>
      </c>
      <c r="J39" s="152">
        <v>1.1527212249813614E-2</v>
      </c>
      <c r="K39" s="208">
        <v>4.874691747433618E-3</v>
      </c>
      <c r="L39" s="152">
        <v>8.6023972013534442E-4</v>
      </c>
      <c r="M39" s="208">
        <v>1.2043356081894822E-3</v>
      </c>
      <c r="N39" s="152">
        <v>1.3190342375408613E-3</v>
      </c>
      <c r="O39" s="208">
        <v>1.4910821815679303E-3</v>
      </c>
      <c r="P39" s="152">
        <v>2.5233698457303435E-3</v>
      </c>
      <c r="Q39" s="208">
        <v>6.3084246143258588E-4</v>
      </c>
      <c r="R39" s="152">
        <v>2.293972587027585E-3</v>
      </c>
      <c r="S39" s="208">
        <v>5.7349314675689623E-3</v>
      </c>
      <c r="T39" s="152">
        <v>8.6023972013534438E-3</v>
      </c>
      <c r="U39" s="208">
        <v>3.5556575098927568E-3</v>
      </c>
      <c r="V39" s="152">
        <v>2.5749842289384643E-2</v>
      </c>
      <c r="W39" s="208">
        <v>1.4910821815679303E-2</v>
      </c>
      <c r="X39" s="152">
        <v>0.12398921832884097</v>
      </c>
      <c r="Y39" s="209">
        <v>1</v>
      </c>
    </row>
    <row r="40" spans="2:25" customFormat="1" ht="15" hidden="1" customHeight="1" outlineLevel="1">
      <c r="B40" s="39" t="s">
        <v>83</v>
      </c>
      <c r="C40" s="208">
        <v>0.86352526573068833</v>
      </c>
      <c r="D40" s="152">
        <v>2.9557210254078327E-3</v>
      </c>
      <c r="E40" s="208">
        <v>2.8420394475075312E-3</v>
      </c>
      <c r="F40" s="152">
        <v>2.165634059000739E-2</v>
      </c>
      <c r="G40" s="208">
        <v>1.3812311714886602E-2</v>
      </c>
      <c r="H40" s="152">
        <v>1.4551241971238561E-2</v>
      </c>
      <c r="I40" s="208">
        <v>1.3641789348036151E-3</v>
      </c>
      <c r="J40" s="152">
        <v>1.267549593588359E-2</v>
      </c>
      <c r="K40" s="208">
        <v>6.3661683624168701E-3</v>
      </c>
      <c r="L40" s="152">
        <v>1.9325868243051214E-3</v>
      </c>
      <c r="M40" s="208">
        <v>5.6840788950150625E-4</v>
      </c>
      <c r="N40" s="152">
        <v>1.5915420906042175E-3</v>
      </c>
      <c r="O40" s="208">
        <v>2.273631558006025E-3</v>
      </c>
      <c r="P40" s="152">
        <v>3.2399249701585858E-3</v>
      </c>
      <c r="Q40" s="208">
        <v>1.8757460353549707E-3</v>
      </c>
      <c r="R40" s="152">
        <v>2.6715170806570795E-3</v>
      </c>
      <c r="S40" s="208">
        <v>3.3536065480588872E-3</v>
      </c>
      <c r="T40" s="152">
        <v>8.4124367646222931E-3</v>
      </c>
      <c r="U40" s="208">
        <v>4.2630591712612973E-3</v>
      </c>
      <c r="V40" s="152">
        <v>2.4839424771215826E-2</v>
      </c>
      <c r="W40" s="208">
        <v>1.1595520945830728E-2</v>
      </c>
      <c r="X40" s="152">
        <v>0.13647473426931167</v>
      </c>
      <c r="Y40" s="209">
        <v>1</v>
      </c>
    </row>
    <row r="41" spans="2:25" customFormat="1" ht="15" hidden="1" customHeight="1" outlineLevel="1">
      <c r="B41" s="39" t="s">
        <v>84</v>
      </c>
      <c r="C41" s="208">
        <v>0.80466437073288621</v>
      </c>
      <c r="D41" s="152">
        <v>4.0480937707691378E-3</v>
      </c>
      <c r="E41" s="208">
        <v>5.2564799709987316E-3</v>
      </c>
      <c r="F41" s="152">
        <v>3.4499426016554889E-2</v>
      </c>
      <c r="G41" s="208">
        <v>1.5709020602984715E-2</v>
      </c>
      <c r="H41" s="152">
        <v>2.1086339194006404E-2</v>
      </c>
      <c r="I41" s="208">
        <v>3.2626427406199023E-3</v>
      </c>
      <c r="J41" s="152">
        <v>1.7279922663283185E-2</v>
      </c>
      <c r="K41" s="208">
        <v>1.7461180593317624E-2</v>
      </c>
      <c r="L41" s="152">
        <v>6.1627696211709266E-3</v>
      </c>
      <c r="M41" s="208">
        <v>4.8335448009183737E-3</v>
      </c>
      <c r="N41" s="152">
        <v>3.3834813606428613E-3</v>
      </c>
      <c r="O41" s="208">
        <v>3.0813848105854633E-3</v>
      </c>
      <c r="P41" s="152">
        <v>3.2022234306084223E-3</v>
      </c>
      <c r="Q41" s="208">
        <v>2.5376110204821463E-3</v>
      </c>
      <c r="R41" s="152">
        <v>1.6917406803214307E-3</v>
      </c>
      <c r="S41" s="208">
        <v>6.9482206513201616E-3</v>
      </c>
      <c r="T41" s="152">
        <v>1.2506797172376292E-2</v>
      </c>
      <c r="U41" s="208">
        <v>4.6522868708839347E-3</v>
      </c>
      <c r="V41" s="152">
        <v>3.0572170865808712E-2</v>
      </c>
      <c r="W41" s="208">
        <v>1.4621473022778079E-2</v>
      </c>
      <c r="X41" s="152">
        <v>0.19533562926711376</v>
      </c>
      <c r="Y41" s="209">
        <v>1</v>
      </c>
    </row>
    <row r="42" spans="2:25" customFormat="1" ht="15" hidden="1" customHeight="1" outlineLevel="1">
      <c r="B42" s="39" t="s">
        <v>85</v>
      </c>
      <c r="C42" s="208">
        <v>0.84727460604494964</v>
      </c>
      <c r="D42" s="152">
        <v>3.0999741668819429E-3</v>
      </c>
      <c r="E42" s="208">
        <v>2.3766468612761559E-3</v>
      </c>
      <c r="F42" s="152">
        <v>2.3404804959958666E-2</v>
      </c>
      <c r="G42" s="208">
        <v>1.4466546112115732E-2</v>
      </c>
      <c r="H42" s="152">
        <v>2.0769826918109014E-2</v>
      </c>
      <c r="I42" s="208">
        <v>2.0149832084732627E-3</v>
      </c>
      <c r="J42" s="152">
        <v>1.5241539653836218E-2</v>
      </c>
      <c r="K42" s="208">
        <v>1.6946525445621287E-2</v>
      </c>
      <c r="L42" s="152">
        <v>6.044949625419788E-3</v>
      </c>
      <c r="M42" s="208">
        <v>3.1516404029966415E-3</v>
      </c>
      <c r="N42" s="152">
        <v>5.0632911392405064E-3</v>
      </c>
      <c r="O42" s="208">
        <v>2.6866442779643505E-3</v>
      </c>
      <c r="P42" s="152">
        <v>2.9449754585378456E-3</v>
      </c>
      <c r="Q42" s="208">
        <v>2.9966416946525447E-3</v>
      </c>
      <c r="R42" s="152">
        <v>1.8599845001291656E-3</v>
      </c>
      <c r="S42" s="208">
        <v>2.0666494445879618E-3</v>
      </c>
      <c r="T42" s="152">
        <v>8.266597778351847E-3</v>
      </c>
      <c r="U42" s="208">
        <v>3.3066391113407388E-3</v>
      </c>
      <c r="V42" s="152">
        <v>2.1441487987600105E-2</v>
      </c>
      <c r="W42" s="208">
        <v>1.1521570653577886E-2</v>
      </c>
      <c r="X42" s="152">
        <v>0.15272539395505039</v>
      </c>
      <c r="Y42" s="209">
        <v>1</v>
      </c>
    </row>
    <row r="43" spans="2:25" customFormat="1" ht="15" hidden="1" customHeight="1" outlineLevel="1">
      <c r="B43" s="39" t="s">
        <v>86</v>
      </c>
      <c r="C43" s="208">
        <v>0.83606171240136617</v>
      </c>
      <c r="D43" s="152">
        <v>2.8854080791426216E-3</v>
      </c>
      <c r="E43" s="208">
        <v>2.8265221999764457E-3</v>
      </c>
      <c r="F43" s="152">
        <v>2.8441879637262985E-2</v>
      </c>
      <c r="G43" s="208">
        <v>9.7750559415852086E-3</v>
      </c>
      <c r="H43" s="152">
        <v>2.0492285949829232E-2</v>
      </c>
      <c r="I43" s="208">
        <v>1.7665763749852785E-3</v>
      </c>
      <c r="J43" s="152">
        <v>1.790130726651749E-2</v>
      </c>
      <c r="K43" s="208">
        <v>1.1011659404074902E-2</v>
      </c>
      <c r="L43" s="152">
        <v>4.2986691791308445E-3</v>
      </c>
      <c r="M43" s="208">
        <v>2.8265221999764457E-3</v>
      </c>
      <c r="N43" s="152">
        <v>1.9432340124838064E-3</v>
      </c>
      <c r="O43" s="208">
        <v>1.9432340124838064E-3</v>
      </c>
      <c r="P43" s="152">
        <v>3.5331527499705569E-3</v>
      </c>
      <c r="Q43" s="208">
        <v>1.6488046166529267E-3</v>
      </c>
      <c r="R43" s="152">
        <v>2.8854080791426216E-3</v>
      </c>
      <c r="S43" s="208">
        <v>4.0631256624661409E-3</v>
      </c>
      <c r="T43" s="152">
        <v>1.0835001766576376E-2</v>
      </c>
      <c r="U43" s="208">
        <v>5.9474737957837713E-3</v>
      </c>
      <c r="V43" s="152">
        <v>2.6439759745613002E-2</v>
      </c>
      <c r="W43" s="208">
        <v>1.3484866329054292E-2</v>
      </c>
      <c r="X43" s="152">
        <v>0.16393828759863385</v>
      </c>
      <c r="Y43" s="209">
        <v>1</v>
      </c>
    </row>
    <row r="44" spans="2:25" customFormat="1" collapsed="1">
      <c r="B44" s="162">
        <v>2008</v>
      </c>
      <c r="C44" s="164">
        <v>0.83605581078781688</v>
      </c>
      <c r="D44" s="164">
        <v>3.0577825821497561E-3</v>
      </c>
      <c r="E44" s="164">
        <v>2.687445575473681E-3</v>
      </c>
      <c r="F44" s="164">
        <v>2.1364441641894123E-2</v>
      </c>
      <c r="G44" s="164">
        <v>1.4668348196859141E-2</v>
      </c>
      <c r="H44" s="164">
        <v>1.7330771001611466E-2</v>
      </c>
      <c r="I44" s="164">
        <v>2.0518671991512278E-3</v>
      </c>
      <c r="J44" s="164">
        <v>1.5644236254992044E-2</v>
      </c>
      <c r="K44" s="164">
        <v>1.0109199371427999E-2</v>
      </c>
      <c r="L44" s="164">
        <v>2.9977279324185009E-3</v>
      </c>
      <c r="M44" s="164">
        <v>2.4722497472700155E-3</v>
      </c>
      <c r="N44" s="164">
        <v>2.0368535367184136E-3</v>
      </c>
      <c r="O44" s="164">
        <v>2.6023681550210692E-3</v>
      </c>
      <c r="P44" s="164">
        <v>3.1078281235924691E-3</v>
      </c>
      <c r="Q44" s="164">
        <v>1.5964527720225405E-3</v>
      </c>
      <c r="R44" s="164">
        <v>4.7192945580478238E-3</v>
      </c>
      <c r="S44" s="164">
        <v>4.7743446536348075E-3</v>
      </c>
      <c r="T44" s="164">
        <v>1.1500465423535416E-2</v>
      </c>
      <c r="U44" s="164">
        <v>4.769340099490536E-3</v>
      </c>
      <c r="V44" s="164">
        <v>2.8871272858301055E-2</v>
      </c>
      <c r="W44" s="164">
        <v>1.7691098899998998E-2</v>
      </c>
      <c r="X44" s="164">
        <v>0.16394418921218309</v>
      </c>
      <c r="Y44" s="164">
        <v>1</v>
      </c>
    </row>
    <row r="45" spans="2:25" customFormat="1" ht="15" hidden="1" customHeight="1" outlineLevel="1">
      <c r="B45" s="39" t="s">
        <v>75</v>
      </c>
      <c r="C45" s="208">
        <v>0.80916301645554634</v>
      </c>
      <c r="D45" s="152">
        <v>6.3336095655262227E-3</v>
      </c>
      <c r="E45" s="208">
        <v>4.0842902805729841E-3</v>
      </c>
      <c r="F45" s="152">
        <v>3.0898543861726056E-2</v>
      </c>
      <c r="G45" s="208">
        <v>1.0062744169527642E-2</v>
      </c>
      <c r="H45" s="152">
        <v>2.7346987096010418E-2</v>
      </c>
      <c r="I45" s="208">
        <v>4.2026755060968393E-3</v>
      </c>
      <c r="J45" s="152">
        <v>1.9592754824197939E-2</v>
      </c>
      <c r="K45" s="208">
        <v>1.1542559488575826E-2</v>
      </c>
      <c r="L45" s="152">
        <v>3.0780158636202204E-3</v>
      </c>
      <c r="M45" s="208">
        <v>2.5452823487628743E-3</v>
      </c>
      <c r="N45" s="152">
        <v>2.7820527998105838E-3</v>
      </c>
      <c r="O45" s="208">
        <v>3.1372084763821475E-3</v>
      </c>
      <c r="P45" s="152">
        <v>3.0780158636202204E-3</v>
      </c>
      <c r="Q45" s="208">
        <v>1.3614300935243281E-3</v>
      </c>
      <c r="R45" s="152">
        <v>2.2493192849532377E-3</v>
      </c>
      <c r="S45" s="208">
        <v>4.2618681188587668E-3</v>
      </c>
      <c r="T45" s="152">
        <v>1.0181129395051497E-2</v>
      </c>
      <c r="U45" s="208">
        <v>4.0250976678110574E-3</v>
      </c>
      <c r="V45" s="152">
        <v>2.7524564934296201E-2</v>
      </c>
      <c r="W45" s="208">
        <v>2.4091393394104415E-2</v>
      </c>
      <c r="X45" s="152">
        <v>0.19083698354445366</v>
      </c>
      <c r="Y45" s="209">
        <v>1</v>
      </c>
    </row>
    <row r="46" spans="2:25" customFormat="1" ht="15" hidden="1" customHeight="1" outlineLevel="1">
      <c r="B46" s="39" t="s">
        <v>76</v>
      </c>
      <c r="C46" s="208">
        <v>0.83595113438045376</v>
      </c>
      <c r="D46" s="152">
        <v>1.7980855677190756E-3</v>
      </c>
      <c r="E46" s="208">
        <v>2.009625046274261E-3</v>
      </c>
      <c r="F46" s="152">
        <v>2.6706859167592151E-2</v>
      </c>
      <c r="G46" s="208">
        <v>1.0259664709926491E-2</v>
      </c>
      <c r="H46" s="152">
        <v>2.0519329419852982E-2</v>
      </c>
      <c r="I46" s="208">
        <v>2.2740493944682426E-3</v>
      </c>
      <c r="J46" s="152">
        <v>1.0048125231371304E-2</v>
      </c>
      <c r="K46" s="208">
        <v>1.6923158284414829E-2</v>
      </c>
      <c r="L46" s="152">
        <v>6.7163784441271355E-3</v>
      </c>
      <c r="M46" s="208">
        <v>4.0721349621873184E-3</v>
      </c>
      <c r="N46" s="152">
        <v>2.3269342641070389E-3</v>
      </c>
      <c r="O46" s="208">
        <v>3.8077106139933364E-3</v>
      </c>
      <c r="P46" s="152">
        <v>4.7596382674916704E-3</v>
      </c>
      <c r="Q46" s="208">
        <v>1.7980855677190756E-3</v>
      </c>
      <c r="R46" s="152">
        <v>8.4615791422074148E-4</v>
      </c>
      <c r="S46" s="208">
        <v>5.5529113120736159E-3</v>
      </c>
      <c r="T46" s="152">
        <v>9.1490824475117666E-3</v>
      </c>
      <c r="U46" s="208">
        <v>4.9182928764080593E-3</v>
      </c>
      <c r="V46" s="152">
        <v>2.9245332910254378E-2</v>
      </c>
      <c r="W46" s="208">
        <v>1.7240467502247607E-2</v>
      </c>
      <c r="X46" s="152">
        <v>0.16404886561954624</v>
      </c>
      <c r="Y46" s="209">
        <v>1</v>
      </c>
    </row>
    <row r="47" spans="2:25" customFormat="1" ht="15" hidden="1" customHeight="1" outlineLevel="1">
      <c r="B47" s="39" t="s">
        <v>77</v>
      </c>
      <c r="C47" s="208">
        <v>0.84953303355240406</v>
      </c>
      <c r="D47" s="152">
        <v>2.767208578346593E-3</v>
      </c>
      <c r="E47" s="208">
        <v>2.1330566124754986E-3</v>
      </c>
      <c r="F47" s="152">
        <v>1.9658710942003919E-2</v>
      </c>
      <c r="G47" s="208">
        <v>1.0377032168799724E-2</v>
      </c>
      <c r="H47" s="152">
        <v>1.4412544678888504E-2</v>
      </c>
      <c r="I47" s="208">
        <v>3.6319612590799033E-3</v>
      </c>
      <c r="J47" s="152">
        <v>1.1587685921826357E-2</v>
      </c>
      <c r="K47" s="208">
        <v>1.262538913870633E-2</v>
      </c>
      <c r="L47" s="152">
        <v>3.170759829355471E-3</v>
      </c>
      <c r="M47" s="208">
        <v>4.381413582382105E-3</v>
      </c>
      <c r="N47" s="152">
        <v>2.5366078634843766E-3</v>
      </c>
      <c r="O47" s="208">
        <v>2.5366078634843766E-3</v>
      </c>
      <c r="P47" s="152">
        <v>5.8226680502709563E-3</v>
      </c>
      <c r="Q47" s="208">
        <v>1.4412544678888504E-3</v>
      </c>
      <c r="R47" s="152">
        <v>9.224028594488643E-4</v>
      </c>
      <c r="S47" s="208">
        <v>5.2461662631154158E-3</v>
      </c>
      <c r="T47" s="152">
        <v>6.74507090971982E-3</v>
      </c>
      <c r="U47" s="208">
        <v>7.0909719820131441E-3</v>
      </c>
      <c r="V47" s="152">
        <v>2.5711979707137091E-2</v>
      </c>
      <c r="W47" s="208">
        <v>2.0292862907875013E-2</v>
      </c>
      <c r="X47" s="152">
        <v>0.150466966447596</v>
      </c>
      <c r="Y47" s="209">
        <v>1</v>
      </c>
    </row>
    <row r="48" spans="2:25" customFormat="1" ht="15" hidden="1" customHeight="1" outlineLevel="1">
      <c r="B48" s="39" t="s">
        <v>78</v>
      </c>
      <c r="C48" s="208">
        <v>0.85773195876288655</v>
      </c>
      <c r="D48" s="152">
        <v>3.0572342694632063E-3</v>
      </c>
      <c r="E48" s="208">
        <v>3.0572342694632063E-3</v>
      </c>
      <c r="F48" s="152">
        <v>1.4788482047635975E-2</v>
      </c>
      <c r="G48" s="208">
        <v>9.8826875222182715E-3</v>
      </c>
      <c r="H48" s="152">
        <v>1.3224315677212941E-2</v>
      </c>
      <c r="I48" s="208">
        <v>3.2705296836118025E-3</v>
      </c>
      <c r="J48" s="152">
        <v>1.429079274795592E-2</v>
      </c>
      <c r="K48" s="208">
        <v>4.8346960540348385E-3</v>
      </c>
      <c r="L48" s="152">
        <v>1.2797724848915748E-3</v>
      </c>
      <c r="M48" s="208">
        <v>9.9537859936011373E-4</v>
      </c>
      <c r="N48" s="152">
        <v>4.9768929968005686E-4</v>
      </c>
      <c r="O48" s="208">
        <v>2.0618556701030928E-3</v>
      </c>
      <c r="P48" s="152">
        <v>1.7774617845716318E-3</v>
      </c>
      <c r="Q48" s="208">
        <v>1.4219694276573053E-3</v>
      </c>
      <c r="R48" s="152">
        <v>7.8208318521151793E-4</v>
      </c>
      <c r="S48" s="208">
        <v>6.7543547813722002E-3</v>
      </c>
      <c r="T48" s="152">
        <v>6.7543547813722002E-3</v>
      </c>
      <c r="U48" s="208">
        <v>5.9722715961606828E-3</v>
      </c>
      <c r="V48" s="152">
        <v>2.616423746889442E-2</v>
      </c>
      <c r="W48" s="208">
        <v>2.6235335940277285E-2</v>
      </c>
      <c r="X48" s="152">
        <v>0.1422680412371134</v>
      </c>
      <c r="Y48" s="209">
        <v>1</v>
      </c>
    </row>
    <row r="49" spans="2:25" customFormat="1" ht="15" hidden="1" customHeight="1" outlineLevel="1">
      <c r="B49" s="39" t="s">
        <v>79</v>
      </c>
      <c r="C49" s="208">
        <v>0.82090899969900677</v>
      </c>
      <c r="D49" s="152">
        <v>2.2072840373231666E-3</v>
      </c>
      <c r="E49" s="208">
        <v>7.0231764823918937E-4</v>
      </c>
      <c r="F49" s="152">
        <v>1.514999498344537E-2</v>
      </c>
      <c r="G49" s="208">
        <v>2.3778468947526839E-2</v>
      </c>
      <c r="H49" s="152">
        <v>9.8324470753486503E-3</v>
      </c>
      <c r="I49" s="208">
        <v>4.3142369820407343E-3</v>
      </c>
      <c r="J49" s="152">
        <v>2.698906391090599E-2</v>
      </c>
      <c r="K49" s="208">
        <v>1.0033109260559848E-2</v>
      </c>
      <c r="L49" s="152">
        <v>5.0165546302799241E-4</v>
      </c>
      <c r="M49" s="208">
        <v>8.0264874084478785E-4</v>
      </c>
      <c r="N49" s="152">
        <v>7.5248319454198857E-3</v>
      </c>
      <c r="O49" s="208">
        <v>1.2039731112671818E-3</v>
      </c>
      <c r="P49" s="152">
        <v>1.6052974816895757E-3</v>
      </c>
      <c r="Q49" s="208">
        <v>2.0066218521119696E-3</v>
      </c>
      <c r="R49" s="152">
        <v>1.8059596669007724E-3</v>
      </c>
      <c r="S49" s="208">
        <v>6.2205277415471058E-3</v>
      </c>
      <c r="T49" s="152">
        <v>1.4548008427811778E-2</v>
      </c>
      <c r="U49" s="208">
        <v>7.4245008528142867E-3</v>
      </c>
      <c r="V49" s="152">
        <v>3.2507274004213903E-2</v>
      </c>
      <c r="W49" s="208">
        <v>1.9965887428514097E-2</v>
      </c>
      <c r="X49" s="152">
        <v>0.17909100030099329</v>
      </c>
      <c r="Y49" s="209">
        <v>1</v>
      </c>
    </row>
    <row r="50" spans="2:25" customFormat="1" ht="15" hidden="1" customHeight="1" outlineLevel="1">
      <c r="B50" s="39" t="s">
        <v>80</v>
      </c>
      <c r="C50" s="208">
        <v>0.8860724233983287</v>
      </c>
      <c r="D50" s="152">
        <v>2.0891364902506965E-3</v>
      </c>
      <c r="E50" s="208">
        <v>2.3676880222841226E-3</v>
      </c>
      <c r="F50" s="152">
        <v>1.2116991643454039E-2</v>
      </c>
      <c r="G50" s="208">
        <v>9.401114206128134E-3</v>
      </c>
      <c r="H50" s="152">
        <v>1.0376044568245125E-2</v>
      </c>
      <c r="I50" s="208">
        <v>2.5766016713091922E-3</v>
      </c>
      <c r="J50" s="152">
        <v>1.2883008356545961E-2</v>
      </c>
      <c r="K50" s="208">
        <v>3.3426183844011141E-3</v>
      </c>
      <c r="L50" s="152">
        <v>6.9637883008356546E-4</v>
      </c>
      <c r="M50" s="208">
        <v>1.4623955431754875E-3</v>
      </c>
      <c r="N50" s="152">
        <v>3.4818941504178273E-4</v>
      </c>
      <c r="O50" s="208">
        <v>8.3565459610027853E-4</v>
      </c>
      <c r="P50" s="152">
        <v>8.3565459610027853E-4</v>
      </c>
      <c r="Q50" s="208">
        <v>1.6016713091922005E-3</v>
      </c>
      <c r="R50" s="152">
        <v>5.5710306406685239E-4</v>
      </c>
      <c r="S50" s="208">
        <v>5.5013927576601672E-3</v>
      </c>
      <c r="T50" s="152">
        <v>1.0236768802228412E-2</v>
      </c>
      <c r="U50" s="208">
        <v>4.178272980501393E-3</v>
      </c>
      <c r="V50" s="152">
        <v>2.5626740947075208E-2</v>
      </c>
      <c r="W50" s="208">
        <v>1.0236768802228412E-2</v>
      </c>
      <c r="X50" s="152">
        <v>0.11392757660167131</v>
      </c>
      <c r="Y50" s="209">
        <v>1</v>
      </c>
    </row>
    <row r="51" spans="2:25" customFormat="1" ht="15" hidden="1" customHeight="1" outlineLevel="1">
      <c r="B51" s="39" t="s">
        <v>81</v>
      </c>
      <c r="C51" s="208">
        <v>0.90562599650747855</v>
      </c>
      <c r="D51" s="152">
        <v>3.7962189659099537E-4</v>
      </c>
      <c r="E51" s="208">
        <v>1.1388656897729861E-3</v>
      </c>
      <c r="F51" s="152">
        <v>1.146458127704806E-2</v>
      </c>
      <c r="G51" s="208">
        <v>7.7442866904563054E-3</v>
      </c>
      <c r="H51" s="152">
        <v>6.6054210006833191E-3</v>
      </c>
      <c r="I51" s="208">
        <v>2.5055045175005693E-3</v>
      </c>
      <c r="J51" s="152">
        <v>9.3386986561384867E-3</v>
      </c>
      <c r="K51" s="208">
        <v>2.7332776554551668E-3</v>
      </c>
      <c r="L51" s="152">
        <v>9.8701693113658804E-4</v>
      </c>
      <c r="M51" s="208">
        <v>1.2147900690911851E-3</v>
      </c>
      <c r="N51" s="152">
        <v>3.7962189659099537E-4</v>
      </c>
      <c r="O51" s="208">
        <v>1.5184875863639814E-4</v>
      </c>
      <c r="P51" s="152">
        <v>9.110925518183889E-4</v>
      </c>
      <c r="Q51" s="208">
        <v>1.0629413104547871E-3</v>
      </c>
      <c r="R51" s="152">
        <v>1.5184875863639814E-4</v>
      </c>
      <c r="S51" s="208">
        <v>4.9350846556829395E-3</v>
      </c>
      <c r="T51" s="152">
        <v>9.1109255181838888E-3</v>
      </c>
      <c r="U51" s="208">
        <v>2.8851264140915649E-3</v>
      </c>
      <c r="V51" s="152">
        <v>2.3916179485232707E-2</v>
      </c>
      <c r="W51" s="208">
        <v>9.4905474147748848E-3</v>
      </c>
      <c r="X51" s="152">
        <v>9.4374003492521452E-2</v>
      </c>
      <c r="Y51" s="209">
        <v>1</v>
      </c>
    </row>
    <row r="52" spans="2:25" customFormat="1" ht="15" hidden="1" customHeight="1" outlineLevel="1">
      <c r="B52" s="39" t="s">
        <v>82</v>
      </c>
      <c r="C52" s="208">
        <v>0.87783512155371457</v>
      </c>
      <c r="D52" s="152">
        <v>1.1544207524107021E-3</v>
      </c>
      <c r="E52" s="208">
        <v>1.9013988863235095E-3</v>
      </c>
      <c r="F52" s="152">
        <v>1.2970256688849654E-2</v>
      </c>
      <c r="G52" s="208">
        <v>9.9144370501154412E-3</v>
      </c>
      <c r="H52" s="152">
        <v>7.6735026483770201E-3</v>
      </c>
      <c r="I52" s="208">
        <v>1.7655846801575444E-3</v>
      </c>
      <c r="J52" s="152">
        <v>1.2562814070351759E-2</v>
      </c>
      <c r="K52" s="208">
        <v>4.278147494227896E-3</v>
      </c>
      <c r="L52" s="152">
        <v>1.4260491647426321E-3</v>
      </c>
      <c r="M52" s="208">
        <v>4.0744261849789487E-4</v>
      </c>
      <c r="N52" s="152">
        <v>4.0744261849789487E-4</v>
      </c>
      <c r="O52" s="208">
        <v>2.0372130924894744E-3</v>
      </c>
      <c r="P52" s="152">
        <v>1.9693059894064918E-3</v>
      </c>
      <c r="Q52" s="208">
        <v>8.1488523699578975E-4</v>
      </c>
      <c r="R52" s="152">
        <v>1.8334917832405269E-3</v>
      </c>
      <c r="S52" s="208">
        <v>5.9758250713024584E-3</v>
      </c>
      <c r="T52" s="152">
        <v>1.1951650142604917E-2</v>
      </c>
      <c r="U52" s="208">
        <v>4.2102403911449138E-3</v>
      </c>
      <c r="V52" s="152">
        <v>3.035447507809317E-2</v>
      </c>
      <c r="W52" s="208">
        <v>1.2834442482683688E-2</v>
      </c>
      <c r="X52" s="152">
        <v>0.12216487844628549</v>
      </c>
      <c r="Y52" s="209">
        <v>1</v>
      </c>
    </row>
    <row r="53" spans="2:25" customFormat="1" ht="15" hidden="1" customHeight="1" outlineLevel="1">
      <c r="B53" s="39" t="s">
        <v>83</v>
      </c>
      <c r="C53" s="208">
        <v>0.83585076168344952</v>
      </c>
      <c r="D53" s="152">
        <v>5.0994061451071519E-3</v>
      </c>
      <c r="E53" s="208">
        <v>2.6465272398657372E-3</v>
      </c>
      <c r="F53" s="152">
        <v>1.6395558998192616E-2</v>
      </c>
      <c r="G53" s="208">
        <v>1.852569067906016E-2</v>
      </c>
      <c r="H53" s="152">
        <v>2.8595404079524916E-2</v>
      </c>
      <c r="I53" s="208">
        <v>4.1311644719855406E-3</v>
      </c>
      <c r="J53" s="152">
        <v>1.7686547895688097E-2</v>
      </c>
      <c r="K53" s="208">
        <v>7.1649883810999222E-3</v>
      </c>
      <c r="L53" s="152">
        <v>2.1301316808675446E-3</v>
      </c>
      <c r="M53" s="208">
        <v>2.0655822359927703E-3</v>
      </c>
      <c r="N53" s="152">
        <v>9.0369222824683711E-4</v>
      </c>
      <c r="O53" s="208">
        <v>2.0655822359927703E-3</v>
      </c>
      <c r="P53" s="152">
        <v>1.613736121869352E-3</v>
      </c>
      <c r="Q53" s="208">
        <v>1.8073844564936742E-3</v>
      </c>
      <c r="R53" s="152">
        <v>2.2592305706170927E-3</v>
      </c>
      <c r="S53" s="208">
        <v>6.5840433772269558E-3</v>
      </c>
      <c r="T53" s="152">
        <v>1.0908856183836819E-2</v>
      </c>
      <c r="U53" s="208">
        <v>6.6485928221017296E-3</v>
      </c>
      <c r="V53" s="152">
        <v>2.3173250710043895E-2</v>
      </c>
      <c r="W53" s="208">
        <v>1.0908856183836819E-2</v>
      </c>
      <c r="X53" s="152">
        <v>0.16414923831655048</v>
      </c>
      <c r="Y53" s="209">
        <v>1</v>
      </c>
    </row>
    <row r="54" spans="2:25" customFormat="1" ht="15" hidden="1" customHeight="1" outlineLevel="1">
      <c r="B54" s="39" t="s">
        <v>84</v>
      </c>
      <c r="C54" s="208">
        <v>0.85178364726928335</v>
      </c>
      <c r="D54" s="152">
        <v>4.5775018415237295E-3</v>
      </c>
      <c r="E54" s="208">
        <v>1.1575292013048511E-3</v>
      </c>
      <c r="F54" s="152">
        <v>2.2361359570661897E-2</v>
      </c>
      <c r="G54" s="208">
        <v>1.1838366831526887E-2</v>
      </c>
      <c r="H54" s="152">
        <v>1.7626012838051142E-2</v>
      </c>
      <c r="I54" s="208">
        <v>4.1039671682626538E-3</v>
      </c>
      <c r="J54" s="152">
        <v>1.3890350415658214E-2</v>
      </c>
      <c r="K54" s="208">
        <v>1.0786067557613386E-2</v>
      </c>
      <c r="L54" s="152">
        <v>3.5252025676102282E-3</v>
      </c>
      <c r="M54" s="208">
        <v>3.156897821740503E-3</v>
      </c>
      <c r="N54" s="152">
        <v>2.0519835841313269E-3</v>
      </c>
      <c r="O54" s="208">
        <v>2.0519835841313269E-3</v>
      </c>
      <c r="P54" s="152">
        <v>2.7359781121751026E-3</v>
      </c>
      <c r="Q54" s="208">
        <v>2.1045985478270021E-3</v>
      </c>
      <c r="R54" s="152">
        <v>2.5781332210880773E-3</v>
      </c>
      <c r="S54" s="208">
        <v>5.3667262969588547E-3</v>
      </c>
      <c r="T54" s="152">
        <v>1.1838366831526887E-2</v>
      </c>
      <c r="U54" s="208">
        <v>5.1562664421761547E-3</v>
      </c>
      <c r="V54" s="152">
        <v>1.9625381458486794E-2</v>
      </c>
      <c r="W54" s="208">
        <v>1.2469746395874988E-2</v>
      </c>
      <c r="X54" s="152">
        <v>0.14821635273071662</v>
      </c>
      <c r="Y54" s="209">
        <v>1</v>
      </c>
    </row>
    <row r="55" spans="2:25" customFormat="1" ht="15" hidden="1" customHeight="1" outlineLevel="1">
      <c r="B55" s="39" t="s">
        <v>85</v>
      </c>
      <c r="C55" s="208">
        <v>0.85803442386020234</v>
      </c>
      <c r="D55" s="152">
        <v>2.8905531467612665E-3</v>
      </c>
      <c r="E55" s="208">
        <v>2.3649980291683089E-3</v>
      </c>
      <c r="F55" s="152">
        <v>2.2730258835895415E-2</v>
      </c>
      <c r="G55" s="208">
        <v>1.1299435028248588E-2</v>
      </c>
      <c r="H55" s="152">
        <v>2.1087899093417423E-2</v>
      </c>
      <c r="I55" s="208">
        <v>4.3358297201418995E-3</v>
      </c>
      <c r="J55" s="152">
        <v>1.3270266719222178E-2</v>
      </c>
      <c r="K55" s="208">
        <v>8.671659440283799E-3</v>
      </c>
      <c r="L55" s="152">
        <v>2.1022204703718302E-3</v>
      </c>
      <c r="M55" s="208">
        <v>1.510970963079753E-3</v>
      </c>
      <c r="N55" s="152">
        <v>3.0876363158586257E-3</v>
      </c>
      <c r="O55" s="208">
        <v>1.970831690973591E-3</v>
      </c>
      <c r="P55" s="152">
        <v>3.0876363158586257E-3</v>
      </c>
      <c r="Q55" s="208">
        <v>3.0219419261595061E-3</v>
      </c>
      <c r="R55" s="152">
        <v>1.3795821836815136E-3</v>
      </c>
      <c r="S55" s="208">
        <v>3.2847194849559848E-3</v>
      </c>
      <c r="T55" s="152">
        <v>8.868742609381159E-3</v>
      </c>
      <c r="U55" s="208">
        <v>4.2701353304427803E-3</v>
      </c>
      <c r="V55" s="152">
        <v>2.1679148600709498E-2</v>
      </c>
      <c r="W55" s="208">
        <v>9.722769675469714E-3</v>
      </c>
      <c r="X55" s="152">
        <v>0.14196557613979766</v>
      </c>
      <c r="Y55" s="209">
        <v>1</v>
      </c>
    </row>
    <row r="56" spans="2:25" customFormat="1" ht="15" hidden="1" customHeight="1" outlineLevel="1">
      <c r="B56" s="39" t="s">
        <v>86</v>
      </c>
      <c r="C56" s="208">
        <v>0.82187909285172678</v>
      </c>
      <c r="D56" s="152">
        <v>4.3427310953332871E-3</v>
      </c>
      <c r="E56" s="208">
        <v>4.6873922933756114E-3</v>
      </c>
      <c r="F56" s="152">
        <v>2.5711725373957401E-2</v>
      </c>
      <c r="G56" s="208">
        <v>1.5854415109946923E-2</v>
      </c>
      <c r="H56" s="152">
        <v>2.3092300268835735E-2</v>
      </c>
      <c r="I56" s="208">
        <v>8.4097332322327148E-3</v>
      </c>
      <c r="J56" s="152">
        <v>1.6405873026814642E-2</v>
      </c>
      <c r="K56" s="208">
        <v>9.1679878679258291E-3</v>
      </c>
      <c r="L56" s="152">
        <v>2.2747639070793409E-3</v>
      </c>
      <c r="M56" s="208">
        <v>2.205831667470876E-3</v>
      </c>
      <c r="N56" s="152">
        <v>2.7572895843385953E-3</v>
      </c>
      <c r="O56" s="208">
        <v>1.9301027090370165E-3</v>
      </c>
      <c r="P56" s="152">
        <v>3.5844764596401736E-3</v>
      </c>
      <c r="Q56" s="208">
        <v>2.9640863031639899E-3</v>
      </c>
      <c r="R56" s="152">
        <v>1.6543737506031571E-3</v>
      </c>
      <c r="S56" s="208">
        <v>7.306817398497277E-3</v>
      </c>
      <c r="T56" s="152">
        <v>1.440683807816916E-2</v>
      </c>
      <c r="U56" s="208">
        <v>3.5155442200317088E-3</v>
      </c>
      <c r="V56" s="152">
        <v>2.2609774591576481E-2</v>
      </c>
      <c r="W56" s="208">
        <v>1.440683807816916E-2</v>
      </c>
      <c r="X56" s="152">
        <v>0.17812090714827325</v>
      </c>
      <c r="Y56" s="209">
        <v>1</v>
      </c>
    </row>
    <row r="57" spans="2:25" customFormat="1" collapsed="1">
      <c r="B57" s="162">
        <v>2007</v>
      </c>
      <c r="C57" s="164">
        <v>0.85024365012386682</v>
      </c>
      <c r="D57" s="164">
        <v>3.1524786976288351E-3</v>
      </c>
      <c r="E57" s="164">
        <v>2.384776631366891E-3</v>
      </c>
      <c r="F57" s="164">
        <v>1.9824136335175456E-2</v>
      </c>
      <c r="G57" s="164">
        <v>1.2070889935480358E-2</v>
      </c>
      <c r="H57" s="164">
        <v>1.7243350665614027E-2</v>
      </c>
      <c r="I57" s="164">
        <v>3.7677292897394712E-3</v>
      </c>
      <c r="J57" s="164">
        <v>1.4499224130890481E-2</v>
      </c>
      <c r="K57" s="164">
        <v>8.8748536738082924E-3</v>
      </c>
      <c r="L57" s="164">
        <v>2.5372281055181991E-3</v>
      </c>
      <c r="M57" s="164">
        <v>2.2214357662047749E-3</v>
      </c>
      <c r="N57" s="164">
        <v>2.0308714235156397E-3</v>
      </c>
      <c r="O57" s="164">
        <v>2.0853183785696783E-3</v>
      </c>
      <c r="P57" s="164">
        <v>2.7931287942721803E-3</v>
      </c>
      <c r="Q57" s="164">
        <v>1.7858601257724662E-3</v>
      </c>
      <c r="R57" s="164">
        <v>1.442844308932023E-3</v>
      </c>
      <c r="S57" s="164">
        <v>5.5372553289957261E-3</v>
      </c>
      <c r="T57" s="164">
        <v>1.0252361636675469E-2</v>
      </c>
      <c r="U57" s="164">
        <v>5.0036751694661477E-3</v>
      </c>
      <c r="V57" s="164">
        <v>2.5459396183268451E-2</v>
      </c>
      <c r="W57" s="164">
        <v>1.5664388969046907E-2</v>
      </c>
      <c r="X57" s="164">
        <v>0.14975634987613318</v>
      </c>
      <c r="Y57" s="164">
        <v>1</v>
      </c>
    </row>
    <row r="58" spans="2:25" customFormat="1" ht="15" hidden="1" customHeight="1" outlineLevel="1">
      <c r="B58" s="39" t="s">
        <v>75</v>
      </c>
      <c r="C58" s="208">
        <v>0.82993641927624928</v>
      </c>
      <c r="D58" s="152">
        <v>4.9319626834630698E-3</v>
      </c>
      <c r="E58" s="208">
        <v>2.6739556717570861E-3</v>
      </c>
      <c r="F58" s="152">
        <v>2.810624517202448E-2</v>
      </c>
      <c r="G58" s="208">
        <v>1.2240774852932438E-2</v>
      </c>
      <c r="H58" s="152">
        <v>2.2996018777110938E-2</v>
      </c>
      <c r="I58" s="208">
        <v>5.4667538178144867E-3</v>
      </c>
      <c r="J58" s="152">
        <v>1.4201675678887634E-2</v>
      </c>
      <c r="K58" s="208">
        <v>1.0161031552676926E-2</v>
      </c>
      <c r="L58" s="152">
        <v>2.3768494860062985E-3</v>
      </c>
      <c r="M58" s="208">
        <v>1.6043734030542515E-3</v>
      </c>
      <c r="N58" s="152">
        <v>2.5551131974567709E-3</v>
      </c>
      <c r="O58" s="208">
        <v>3.6246954661596055E-3</v>
      </c>
      <c r="P58" s="152">
        <v>3.208746806108503E-3</v>
      </c>
      <c r="Q58" s="208">
        <v>1.4261096916037793E-3</v>
      </c>
      <c r="R58" s="152">
        <v>3.4464317547091331E-3</v>
      </c>
      <c r="S58" s="208">
        <v>4.1594866005110224E-3</v>
      </c>
      <c r="T58" s="152">
        <v>1.1646562481430863E-2</v>
      </c>
      <c r="U58" s="208">
        <v>4.8131202091627545E-3</v>
      </c>
      <c r="V58" s="152">
        <v>2.5967080634618812E-2</v>
      </c>
      <c r="W58" s="208">
        <v>1.4617624338938737E-2</v>
      </c>
      <c r="X58" s="152">
        <v>0.17006358072375066</v>
      </c>
      <c r="Y58" s="209">
        <v>1</v>
      </c>
    </row>
    <row r="59" spans="2:25" customFormat="1" ht="15" hidden="1" customHeight="1" outlineLevel="1">
      <c r="B59" s="39" t="s">
        <v>76</v>
      </c>
      <c r="C59" s="208">
        <v>0.84596671642616239</v>
      </c>
      <c r="D59" s="152">
        <v>3.870183004367778E-3</v>
      </c>
      <c r="E59" s="208">
        <v>2.4326864598883174E-3</v>
      </c>
      <c r="F59" s="152">
        <v>2.4879747885221428E-2</v>
      </c>
      <c r="G59" s="208">
        <v>1.1665837341737159E-2</v>
      </c>
      <c r="H59" s="152">
        <v>1.6697075247415271E-2</v>
      </c>
      <c r="I59" s="208">
        <v>4.9759495770442864E-4</v>
      </c>
      <c r="J59" s="152">
        <v>1.238458561397689E-2</v>
      </c>
      <c r="K59" s="208">
        <v>1.3379775529385747E-2</v>
      </c>
      <c r="L59" s="152">
        <v>5.9158511638193181E-3</v>
      </c>
      <c r="M59" s="208">
        <v>3.593741361198651E-3</v>
      </c>
      <c r="N59" s="152">
        <v>2.1009564880853653E-3</v>
      </c>
      <c r="O59" s="208">
        <v>1.7692265162824127E-3</v>
      </c>
      <c r="P59" s="152">
        <v>1.9903798308177146E-3</v>
      </c>
      <c r="Q59" s="208">
        <v>2.1562448167191904E-3</v>
      </c>
      <c r="R59" s="152">
        <v>1.4927848731132857E-3</v>
      </c>
      <c r="S59" s="208">
        <v>3.1514347321280477E-3</v>
      </c>
      <c r="T59" s="152">
        <v>9.0119975673135407E-3</v>
      </c>
      <c r="U59" s="208">
        <v>7.2427710510311275E-3</v>
      </c>
      <c r="V59" s="152">
        <v>2.8915795875490685E-2</v>
      </c>
      <c r="W59" s="208">
        <v>1.4264388787526953E-2</v>
      </c>
      <c r="X59" s="152">
        <v>0.15403328357383755</v>
      </c>
      <c r="Y59" s="209">
        <v>1</v>
      </c>
    </row>
    <row r="60" spans="2:25" customFormat="1" ht="15" hidden="1" customHeight="1" outlineLevel="1">
      <c r="B60" s="39" t="s">
        <v>77</v>
      </c>
      <c r="C60" s="208">
        <v>0.87235395079778777</v>
      </c>
      <c r="D60" s="152">
        <v>3.051299980929375E-3</v>
      </c>
      <c r="E60" s="208">
        <v>1.8434937384781641E-3</v>
      </c>
      <c r="F60" s="152">
        <v>1.3413006166168711E-2</v>
      </c>
      <c r="G60" s="208">
        <v>1.195092492530672E-2</v>
      </c>
      <c r="H60" s="152">
        <v>1.3222299917360625E-2</v>
      </c>
      <c r="I60" s="208">
        <v>1.1442374928485157E-3</v>
      </c>
      <c r="J60" s="152">
        <v>1.1378806178882461E-2</v>
      </c>
      <c r="K60" s="208">
        <v>5.5304812154344926E-3</v>
      </c>
      <c r="L60" s="152">
        <v>1.5892187400673829E-3</v>
      </c>
      <c r="M60" s="208">
        <v>1.3349437416566017E-3</v>
      </c>
      <c r="N60" s="152">
        <v>8.2639374483503905E-4</v>
      </c>
      <c r="O60" s="208">
        <v>1.7799249888754689E-3</v>
      </c>
      <c r="P60" s="152">
        <v>6.8654249570910941E-3</v>
      </c>
      <c r="Q60" s="208">
        <v>1.5892187400673829E-3</v>
      </c>
      <c r="R60" s="152">
        <v>8.8996249443773446E-4</v>
      </c>
      <c r="S60" s="208">
        <v>2.4791812345051172E-3</v>
      </c>
      <c r="T60" s="152">
        <v>7.8825249507342189E-3</v>
      </c>
      <c r="U60" s="208">
        <v>2.6698874833132034E-3</v>
      </c>
      <c r="V60" s="152">
        <v>3.2102218549361135E-2</v>
      </c>
      <c r="W60" s="208">
        <v>1.1633081177293243E-2</v>
      </c>
      <c r="X60" s="152">
        <v>0.1276460492022122</v>
      </c>
      <c r="Y60" s="209">
        <v>1</v>
      </c>
    </row>
    <row r="61" spans="2:25" customFormat="1" ht="15" hidden="1" customHeight="1" outlineLevel="1">
      <c r="B61" s="39" t="s">
        <v>78</v>
      </c>
      <c r="C61" s="208">
        <v>0.86350065958480871</v>
      </c>
      <c r="D61" s="152">
        <v>4.5823786711101855E-3</v>
      </c>
      <c r="E61" s="208">
        <v>2.7077692147469278E-3</v>
      </c>
      <c r="F61" s="152">
        <v>1.6246615288481567E-2</v>
      </c>
      <c r="G61" s="208">
        <v>8.6093175032979242E-3</v>
      </c>
      <c r="H61" s="152">
        <v>1.3122266194542804E-2</v>
      </c>
      <c r="I61" s="208">
        <v>8.3315975838367008E-4</v>
      </c>
      <c r="J61" s="152">
        <v>1.5552315489828508E-2</v>
      </c>
      <c r="K61" s="208">
        <v>4.8600985905714088E-3</v>
      </c>
      <c r="L61" s="152">
        <v>1.6663195167673402E-3</v>
      </c>
      <c r="M61" s="208">
        <v>9.7201971811428176E-4</v>
      </c>
      <c r="N61" s="152">
        <v>1.0414496979795876E-3</v>
      </c>
      <c r="O61" s="208">
        <v>1.1803096577101993E-3</v>
      </c>
      <c r="P61" s="152">
        <v>3.1243490939387628E-3</v>
      </c>
      <c r="Q61" s="208">
        <v>2.0134694160938694E-3</v>
      </c>
      <c r="R61" s="152">
        <v>4.1657987919183504E-4</v>
      </c>
      <c r="S61" s="208">
        <v>2.6383392348816219E-3</v>
      </c>
      <c r="T61" s="152">
        <v>5.6238283690897726E-3</v>
      </c>
      <c r="U61" s="208">
        <v>3.888078872457127E-3</v>
      </c>
      <c r="V61" s="152">
        <v>3.4159550093730472E-2</v>
      </c>
      <c r="W61" s="208">
        <v>1.8121224744844823E-2</v>
      </c>
      <c r="X61" s="152">
        <v>0.13649934041519127</v>
      </c>
      <c r="Y61" s="209">
        <v>1</v>
      </c>
    </row>
    <row r="62" spans="2:25" customFormat="1" ht="15" hidden="1" customHeight="1" outlineLevel="1">
      <c r="B62" s="39" t="s">
        <v>79</v>
      </c>
      <c r="C62" s="208">
        <v>0.82655150921556408</v>
      </c>
      <c r="D62" s="152">
        <v>5.2533167126702874E-3</v>
      </c>
      <c r="E62" s="208">
        <v>2.6711779894933664E-3</v>
      </c>
      <c r="F62" s="152">
        <v>3.0273350547591487E-2</v>
      </c>
      <c r="G62" s="208">
        <v>1.9232481524352238E-2</v>
      </c>
      <c r="H62" s="152">
        <v>1.5047636007479298E-2</v>
      </c>
      <c r="I62" s="208">
        <v>2.0479031252782476E-3</v>
      </c>
      <c r="J62" s="152">
        <v>3.7574570385540025E-2</v>
      </c>
      <c r="K62" s="208">
        <v>4.3629240495058324E-3</v>
      </c>
      <c r="L62" s="152">
        <v>6.232748642151189E-4</v>
      </c>
      <c r="M62" s="208">
        <v>1.7807853263289109E-3</v>
      </c>
      <c r="N62" s="152">
        <v>8.0135339684800995E-4</v>
      </c>
      <c r="O62" s="208">
        <v>1.1575104621137922E-3</v>
      </c>
      <c r="P62" s="152">
        <v>1.9588638589618022E-3</v>
      </c>
      <c r="Q62" s="208">
        <v>1.0684711957973465E-3</v>
      </c>
      <c r="R62" s="152">
        <v>8.0135339684800995E-4</v>
      </c>
      <c r="S62" s="208">
        <v>4.5410025821387232E-3</v>
      </c>
      <c r="T62" s="152">
        <v>5.4313952453031791E-3</v>
      </c>
      <c r="U62" s="208">
        <v>3.7396491852907132E-3</v>
      </c>
      <c r="V62" s="152">
        <v>2.9650075683376367E-2</v>
      </c>
      <c r="W62" s="208">
        <v>9.7943192948090115E-3</v>
      </c>
      <c r="X62" s="152">
        <v>0.17344849078443594</v>
      </c>
      <c r="Y62" s="209">
        <v>1</v>
      </c>
    </row>
    <row r="63" spans="2:25" customFormat="1" ht="15" hidden="1" customHeight="1" outlineLevel="1">
      <c r="B63" s="39" t="s">
        <v>80</v>
      </c>
      <c r="C63" s="208">
        <v>0.87444098116275915</v>
      </c>
      <c r="D63" s="152">
        <v>4.7431901341645211E-3</v>
      </c>
      <c r="E63" s="208">
        <v>3.6590323892126304E-3</v>
      </c>
      <c r="F63" s="152">
        <v>1.0435018295161946E-2</v>
      </c>
      <c r="G63" s="208">
        <v>1.0502778154221439E-2</v>
      </c>
      <c r="H63" s="152">
        <v>1.4703889415910014E-2</v>
      </c>
      <c r="I63" s="208">
        <v>2.1683154899037808E-3</v>
      </c>
      <c r="J63" s="152">
        <v>1.5517007724623933E-2</v>
      </c>
      <c r="K63" s="208">
        <v>5.8951077381759042E-3</v>
      </c>
      <c r="L63" s="152">
        <v>2.3038352080227672E-3</v>
      </c>
      <c r="M63" s="208">
        <v>1.4907168993088494E-3</v>
      </c>
      <c r="N63" s="152">
        <v>1.3551971811898631E-3</v>
      </c>
      <c r="O63" s="208">
        <v>7.453584496544247E-4</v>
      </c>
      <c r="P63" s="152">
        <v>2.0327957717847945E-3</v>
      </c>
      <c r="Q63" s="208">
        <v>1.0841577449518904E-3</v>
      </c>
      <c r="R63" s="152">
        <v>1.5584767583683426E-3</v>
      </c>
      <c r="S63" s="208">
        <v>3.3879929529746578E-3</v>
      </c>
      <c r="T63" s="152">
        <v>7.0470253421872882E-3</v>
      </c>
      <c r="U63" s="208">
        <v>4.5399105569860418E-3</v>
      </c>
      <c r="V63" s="152">
        <v>2.9340018972760538E-2</v>
      </c>
      <c r="W63" s="208">
        <v>8.9443013958530968E-3</v>
      </c>
      <c r="X63" s="152">
        <v>0.12555901883724083</v>
      </c>
      <c r="Y63" s="209">
        <v>1</v>
      </c>
    </row>
    <row r="64" spans="2:25" customFormat="1" ht="15" hidden="1" customHeight="1" outlineLevel="1">
      <c r="B64" s="39" t="s">
        <v>81</v>
      </c>
      <c r="C64" s="208">
        <v>0.88702610020956374</v>
      </c>
      <c r="D64" s="152">
        <v>3.1117038165999872E-3</v>
      </c>
      <c r="E64" s="208">
        <v>2.4766622213755001E-3</v>
      </c>
      <c r="F64" s="152">
        <v>1.0605194640248936E-2</v>
      </c>
      <c r="G64" s="208">
        <v>8.6365656950530261E-3</v>
      </c>
      <c r="H64" s="152">
        <v>1.1049723756906077E-2</v>
      </c>
      <c r="I64" s="208">
        <v>1.9051247856734616E-3</v>
      </c>
      <c r="J64" s="152">
        <v>1.0033657204546898E-2</v>
      </c>
      <c r="K64" s="208">
        <v>5.6518701974979362E-3</v>
      </c>
      <c r="L64" s="152">
        <v>1.2065790309265256E-3</v>
      </c>
      <c r="M64" s="208">
        <v>1.7781164666285641E-3</v>
      </c>
      <c r="N64" s="152">
        <v>1.2065790309265256E-3</v>
      </c>
      <c r="O64" s="208">
        <v>1.4605956690163205E-3</v>
      </c>
      <c r="P64" s="152">
        <v>1.5240998285387694E-3</v>
      </c>
      <c r="Q64" s="208">
        <v>1.0160665523591796E-3</v>
      </c>
      <c r="R64" s="152">
        <v>1.0795707118816283E-3</v>
      </c>
      <c r="S64" s="208">
        <v>2.4766622213755001E-3</v>
      </c>
      <c r="T64" s="152">
        <v>6.8584492284244616E-3</v>
      </c>
      <c r="U64" s="208">
        <v>5.143836921318346E-3</v>
      </c>
      <c r="V64" s="152">
        <v>2.9211913380326412E-2</v>
      </c>
      <c r="W64" s="208">
        <v>1.2192798628310155E-2</v>
      </c>
      <c r="X64" s="152">
        <v>0.11297389979043627</v>
      </c>
      <c r="Y64" s="209">
        <v>1</v>
      </c>
    </row>
    <row r="65" spans="2:25" customFormat="1" ht="15" hidden="1" customHeight="1" outlineLevel="1">
      <c r="B65" s="39" t="s">
        <v>82</v>
      </c>
      <c r="C65" s="208">
        <v>0.87966917497118835</v>
      </c>
      <c r="D65" s="152">
        <v>6.5758253677716764E-3</v>
      </c>
      <c r="E65" s="208">
        <v>2.9150566063317739E-3</v>
      </c>
      <c r="F65" s="152">
        <v>1.3897362890651481E-2</v>
      </c>
      <c r="G65" s="208">
        <v>1.1795810453528574E-2</v>
      </c>
      <c r="H65" s="152">
        <v>1.5185411158565521E-2</v>
      </c>
      <c r="I65" s="208">
        <v>1.4914243102162564E-3</v>
      </c>
      <c r="J65" s="152">
        <v>8.3384177343908891E-3</v>
      </c>
      <c r="K65" s="208">
        <v>4.4742729306487695E-3</v>
      </c>
      <c r="L65" s="152">
        <v>1.9659684089214291E-3</v>
      </c>
      <c r="M65" s="208">
        <v>2.7116805640295573E-4</v>
      </c>
      <c r="N65" s="152">
        <v>5.4233611280591146E-4</v>
      </c>
      <c r="O65" s="208">
        <v>1.6948003525184734E-3</v>
      </c>
      <c r="P65" s="152">
        <v>1.016880211511084E-3</v>
      </c>
      <c r="Q65" s="208">
        <v>1.1524642397125618E-3</v>
      </c>
      <c r="R65" s="152">
        <v>2.847264592231035E-3</v>
      </c>
      <c r="S65" s="208">
        <v>3.3896007050369468E-3</v>
      </c>
      <c r="T65" s="152">
        <v>1.0101010101010102E-2</v>
      </c>
      <c r="U65" s="208">
        <v>5.5589451562605922E-3</v>
      </c>
      <c r="V65" s="152">
        <v>2.0947732357128331E-2</v>
      </c>
      <c r="W65" s="208">
        <v>1.0643346213816013E-2</v>
      </c>
      <c r="X65" s="152">
        <v>0.12033082502881161</v>
      </c>
      <c r="Y65" s="209">
        <v>1</v>
      </c>
    </row>
    <row r="66" spans="2:25" customFormat="1" ht="15" hidden="1" customHeight="1" outlineLevel="1">
      <c r="B66" s="39" t="s">
        <v>83</v>
      </c>
      <c r="C66" s="208">
        <v>0.84720918477868434</v>
      </c>
      <c r="D66" s="152">
        <v>3.1049173225503645E-3</v>
      </c>
      <c r="E66" s="208">
        <v>2.5994656653910032E-3</v>
      </c>
      <c r="F66" s="152">
        <v>2.1156762221098996E-2</v>
      </c>
      <c r="G66" s="208">
        <v>1.357498736370857E-2</v>
      </c>
      <c r="H66" s="152">
        <v>1.8990540833273159E-2</v>
      </c>
      <c r="I66" s="208">
        <v>2.0218066286374469E-3</v>
      </c>
      <c r="J66" s="152">
        <v>1.0903314318723373E-2</v>
      </c>
      <c r="K66" s="208">
        <v>1.8846126074084771E-2</v>
      </c>
      <c r="L66" s="152">
        <v>1.3791609502491154E-2</v>
      </c>
      <c r="M66" s="208">
        <v>7.9428117553613975E-4</v>
      </c>
      <c r="N66" s="152">
        <v>1.083110693912918E-3</v>
      </c>
      <c r="O66" s="208">
        <v>3.177124702144559E-3</v>
      </c>
      <c r="P66" s="152">
        <v>3.6103689797097262E-3</v>
      </c>
      <c r="Q66" s="208">
        <v>1.7329771102606686E-3</v>
      </c>
      <c r="R66" s="152">
        <v>3.7547837388981153E-3</v>
      </c>
      <c r="S66" s="208">
        <v>3.8991984980865043E-3</v>
      </c>
      <c r="T66" s="152">
        <v>1.2203047151418876E-2</v>
      </c>
      <c r="U66" s="208">
        <v>4.6212722940284501E-3</v>
      </c>
      <c r="V66" s="152">
        <v>2.0795725323128025E-2</v>
      </c>
      <c r="W66" s="208">
        <v>1.0975521698317567E-2</v>
      </c>
      <c r="X66" s="152">
        <v>0.15279081522131563</v>
      </c>
      <c r="Y66" s="209">
        <v>1</v>
      </c>
    </row>
    <row r="67" spans="2:25" customFormat="1" ht="15" hidden="1" customHeight="1" outlineLevel="1">
      <c r="B67" s="39" t="s">
        <v>84</v>
      </c>
      <c r="C67" s="208">
        <v>0.85604452349532389</v>
      </c>
      <c r="D67" s="152">
        <v>4.5900510643180903E-3</v>
      </c>
      <c r="E67" s="208">
        <v>2.9835331918067589E-3</v>
      </c>
      <c r="F67" s="152">
        <v>2.6335417981525045E-2</v>
      </c>
      <c r="G67" s="208">
        <v>9.8686097882838952E-3</v>
      </c>
      <c r="H67" s="152">
        <v>1.8647082448792242E-2</v>
      </c>
      <c r="I67" s="208">
        <v>1.8360204257272363E-3</v>
      </c>
      <c r="J67" s="152">
        <v>1.2393137873658845E-2</v>
      </c>
      <c r="K67" s="208">
        <v>2.1802742555510929E-2</v>
      </c>
      <c r="L67" s="152">
        <v>1.3540650639738368E-2</v>
      </c>
      <c r="M67" s="208">
        <v>1.262264042687475E-3</v>
      </c>
      <c r="N67" s="152">
        <v>3.3277870216306157E-3</v>
      </c>
      <c r="O67" s="208">
        <v>3.6720408514544726E-3</v>
      </c>
      <c r="P67" s="152">
        <v>3.1556601067186871E-3</v>
      </c>
      <c r="Q67" s="208">
        <v>1.262264042687475E-3</v>
      </c>
      <c r="R67" s="152">
        <v>1.8360204257272363E-3</v>
      </c>
      <c r="S67" s="208">
        <v>2.8687819151988064E-3</v>
      </c>
      <c r="T67" s="152">
        <v>6.2539445751333984E-3</v>
      </c>
      <c r="U67" s="208">
        <v>4.9343048941419476E-3</v>
      </c>
      <c r="V67" s="152">
        <v>1.5491422342073555E-2</v>
      </c>
      <c r="W67" s="208">
        <v>9.6964828733719661E-3</v>
      </c>
      <c r="X67" s="152">
        <v>0.14395547650467611</v>
      </c>
      <c r="Y67" s="209">
        <v>1</v>
      </c>
    </row>
    <row r="68" spans="2:25" customFormat="1" ht="15" hidden="1" customHeight="1" outlineLevel="1">
      <c r="B68" s="39" t="s">
        <v>85</v>
      </c>
      <c r="C68" s="208">
        <v>0.85189905684425182</v>
      </c>
      <c r="D68" s="152">
        <v>3.9510578638796839E-3</v>
      </c>
      <c r="E68" s="208">
        <v>4.3971450420596482E-3</v>
      </c>
      <c r="F68" s="152">
        <v>2.0774917155238336E-2</v>
      </c>
      <c r="G68" s="208">
        <v>1.4465969920978842E-2</v>
      </c>
      <c r="H68" s="152">
        <v>2.0838643894978331E-2</v>
      </c>
      <c r="I68" s="208">
        <v>1.3382615345398929E-3</v>
      </c>
      <c r="J68" s="152">
        <v>1.4529696660718837E-2</v>
      </c>
      <c r="K68" s="208">
        <v>2.4152434361458069E-2</v>
      </c>
      <c r="L68" s="152">
        <v>1.2936528167218965E-2</v>
      </c>
      <c r="M68" s="208">
        <v>3.3775172062197297E-3</v>
      </c>
      <c r="N68" s="152">
        <v>4.5245985215396382E-3</v>
      </c>
      <c r="O68" s="208">
        <v>3.3137904664797351E-3</v>
      </c>
      <c r="P68" s="152">
        <v>1.7843487127198571E-3</v>
      </c>
      <c r="Q68" s="208">
        <v>1.7206219729798623E-3</v>
      </c>
      <c r="R68" s="152">
        <v>2.1029824114198316E-3</v>
      </c>
      <c r="S68" s="208">
        <v>3.3775172062197297E-3</v>
      </c>
      <c r="T68" s="152">
        <v>5.8628600560795309E-3</v>
      </c>
      <c r="U68" s="208">
        <v>3.9510578638796839E-3</v>
      </c>
      <c r="V68" s="152">
        <v>1.5995411674738721E-2</v>
      </c>
      <c r="W68" s="208">
        <v>8.8580168238592914E-3</v>
      </c>
      <c r="X68" s="152">
        <v>0.14810094315574815</v>
      </c>
      <c r="Y68" s="209">
        <v>1</v>
      </c>
    </row>
    <row r="69" spans="2:25" customFormat="1" ht="15" hidden="1" customHeight="1" outlineLevel="1">
      <c r="B69" s="39" t="s">
        <v>86</v>
      </c>
      <c r="C69" s="208">
        <v>0.85482966493761392</v>
      </c>
      <c r="D69" s="152">
        <v>4.9768680779475674E-3</v>
      </c>
      <c r="E69" s="208">
        <v>3.0141595401654282E-3</v>
      </c>
      <c r="F69" s="152">
        <v>3.0842562736576474E-2</v>
      </c>
      <c r="G69" s="208">
        <v>8.9723818870040654E-3</v>
      </c>
      <c r="H69" s="152">
        <v>1.9556988644329174E-2</v>
      </c>
      <c r="I69" s="208">
        <v>2.102902004766578E-3</v>
      </c>
      <c r="J69" s="152">
        <v>1.2126734894153932E-2</v>
      </c>
      <c r="K69" s="208">
        <v>1.6472732370671525E-2</v>
      </c>
      <c r="L69" s="152">
        <v>8.5518014860507495E-3</v>
      </c>
      <c r="M69" s="208">
        <v>3.8553203420720592E-3</v>
      </c>
      <c r="N69" s="152">
        <v>2.3832889387354547E-3</v>
      </c>
      <c r="O69" s="208">
        <v>1.6823216038132623E-3</v>
      </c>
      <c r="P69" s="152">
        <v>2.4533856722276743E-3</v>
      </c>
      <c r="Q69" s="208">
        <v>7.7106406841441185E-4</v>
      </c>
      <c r="R69" s="152">
        <v>1.2617412028599468E-3</v>
      </c>
      <c r="S69" s="208">
        <v>3.4347399411187437E-3</v>
      </c>
      <c r="T69" s="152">
        <v>8.0611243516052148E-3</v>
      </c>
      <c r="U69" s="208">
        <v>3.154353007149867E-3</v>
      </c>
      <c r="V69" s="152">
        <v>1.8715827842422542E-2</v>
      </c>
      <c r="W69" s="208">
        <v>9.2527688209729422E-3</v>
      </c>
      <c r="X69" s="152">
        <v>0.14517033506238608</v>
      </c>
      <c r="Y69" s="209">
        <v>1</v>
      </c>
    </row>
    <row r="70" spans="2:25" customFormat="1" collapsed="1">
      <c r="B70" s="162">
        <v>2006</v>
      </c>
      <c r="C70" s="164">
        <v>0.8577634552149388</v>
      </c>
      <c r="D70" s="164">
        <v>4.3660715751232407E-3</v>
      </c>
      <c r="E70" s="164">
        <v>2.861472974673502E-3</v>
      </c>
      <c r="F70" s="164">
        <v>2.0528196177772427E-2</v>
      </c>
      <c r="G70" s="164">
        <v>1.1626443730747976E-2</v>
      </c>
      <c r="H70" s="164">
        <v>1.6763964042829083E-2</v>
      </c>
      <c r="I70" s="164">
        <v>1.9094724056616678E-3</v>
      </c>
      <c r="J70" s="164">
        <v>1.4039272759105556E-2</v>
      </c>
      <c r="K70" s="164">
        <v>1.1577202322005986E-2</v>
      </c>
      <c r="L70" s="164">
        <v>5.6737045406050129E-3</v>
      </c>
      <c r="M70" s="164">
        <v>1.8711735321956743E-3</v>
      </c>
      <c r="N70" s="164">
        <v>1.8766447998336735E-3</v>
      </c>
      <c r="O70" s="164">
        <v>2.1556794493716247E-3</v>
      </c>
      <c r="P70" s="164">
        <v>2.7465763542755223E-3</v>
      </c>
      <c r="Q70" s="164">
        <v>1.4334721211557507E-3</v>
      </c>
      <c r="R70" s="164">
        <v>1.810989588177685E-3</v>
      </c>
      <c r="S70" s="164">
        <v>3.282760582799429E-3</v>
      </c>
      <c r="T70" s="164">
        <v>8.0482346954965991E-3</v>
      </c>
      <c r="U70" s="164">
        <v>4.5903935482812016E-3</v>
      </c>
      <c r="V70" s="164">
        <v>2.4992750570379651E-2</v>
      </c>
      <c r="W70" s="164">
        <v>1.1659271336575971E-2</v>
      </c>
      <c r="X70" s="164">
        <v>0.14223654478506126</v>
      </c>
      <c r="Y70" s="164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2"/>
  <sheetViews>
    <sheetView showGridLines="0" showRowColHeaders="0" showZeros="0" zoomScaleNormal="100" workbookViewId="0">
      <selection activeCell="B16" sqref="B16"/>
    </sheetView>
  </sheetViews>
  <sheetFormatPr baseColWidth="10" defaultRowHeight="12" outlineLevelRow="1"/>
  <cols>
    <col min="1" max="1" width="12" style="210" customWidth="1"/>
    <col min="2" max="2" width="13" style="210" customWidth="1"/>
    <col min="3" max="6" width="10.7109375" style="210" customWidth="1"/>
    <col min="7" max="20" width="9.140625" style="210" customWidth="1"/>
    <col min="21" max="21" width="11.140625" style="210" customWidth="1"/>
    <col min="22" max="240" width="11.42578125" style="210"/>
    <col min="241" max="241" width="12" style="210" customWidth="1"/>
    <col min="242" max="242" width="11.42578125" style="210"/>
    <col min="243" max="243" width="9.7109375" style="210" customWidth="1"/>
    <col min="244" max="244" width="15.85546875" style="210" customWidth="1"/>
    <col min="245" max="256" width="11.42578125" style="210" customWidth="1"/>
    <col min="257" max="262" width="10.140625" style="210" customWidth="1"/>
    <col min="263" max="276" width="9.140625" style="210" customWidth="1"/>
    <col min="277" max="277" width="11.140625" style="210" customWidth="1"/>
    <col min="278" max="496" width="11.42578125" style="210"/>
    <col min="497" max="497" width="12" style="210" customWidth="1"/>
    <col min="498" max="498" width="11.42578125" style="210"/>
    <col min="499" max="499" width="9.7109375" style="210" customWidth="1"/>
    <col min="500" max="500" width="15.85546875" style="210" customWidth="1"/>
    <col min="501" max="512" width="11.42578125" style="210" customWidth="1"/>
    <col min="513" max="518" width="10.140625" style="210" customWidth="1"/>
    <col min="519" max="532" width="9.140625" style="210" customWidth="1"/>
    <col min="533" max="533" width="11.140625" style="210" customWidth="1"/>
    <col min="534" max="752" width="11.42578125" style="210"/>
    <col min="753" max="753" width="12" style="210" customWidth="1"/>
    <col min="754" max="754" width="11.42578125" style="210"/>
    <col min="755" max="755" width="9.7109375" style="210" customWidth="1"/>
    <col min="756" max="756" width="15.85546875" style="210" customWidth="1"/>
    <col min="757" max="768" width="11.42578125" style="210" customWidth="1"/>
    <col min="769" max="774" width="10.140625" style="210" customWidth="1"/>
    <col min="775" max="788" width="9.140625" style="210" customWidth="1"/>
    <col min="789" max="789" width="11.140625" style="210" customWidth="1"/>
    <col min="790" max="1008" width="11.42578125" style="210"/>
    <col min="1009" max="1009" width="12" style="210" customWidth="1"/>
    <col min="1010" max="1010" width="11.42578125" style="210"/>
    <col min="1011" max="1011" width="9.7109375" style="210" customWidth="1"/>
    <col min="1012" max="1012" width="15.85546875" style="210" customWidth="1"/>
    <col min="1013" max="1024" width="11.42578125" style="210" customWidth="1"/>
    <col min="1025" max="1030" width="10.140625" style="210" customWidth="1"/>
    <col min="1031" max="1044" width="9.140625" style="210" customWidth="1"/>
    <col min="1045" max="1045" width="11.140625" style="210" customWidth="1"/>
    <col min="1046" max="1264" width="11.42578125" style="210"/>
    <col min="1265" max="1265" width="12" style="210" customWidth="1"/>
    <col min="1266" max="1266" width="11.42578125" style="210"/>
    <col min="1267" max="1267" width="9.7109375" style="210" customWidth="1"/>
    <col min="1268" max="1268" width="15.85546875" style="210" customWidth="1"/>
    <col min="1269" max="1280" width="11.42578125" style="210" customWidth="1"/>
    <col min="1281" max="1286" width="10.140625" style="210" customWidth="1"/>
    <col min="1287" max="1300" width="9.140625" style="210" customWidth="1"/>
    <col min="1301" max="1301" width="11.140625" style="210" customWidth="1"/>
    <col min="1302" max="1520" width="11.42578125" style="210"/>
    <col min="1521" max="1521" width="12" style="210" customWidth="1"/>
    <col min="1522" max="1522" width="11.42578125" style="210"/>
    <col min="1523" max="1523" width="9.7109375" style="210" customWidth="1"/>
    <col min="1524" max="1524" width="15.85546875" style="210" customWidth="1"/>
    <col min="1525" max="1536" width="11.42578125" style="210" customWidth="1"/>
    <col min="1537" max="1542" width="10.140625" style="210" customWidth="1"/>
    <col min="1543" max="1556" width="9.140625" style="210" customWidth="1"/>
    <col min="1557" max="1557" width="11.140625" style="210" customWidth="1"/>
    <col min="1558" max="1776" width="11.42578125" style="210"/>
    <col min="1777" max="1777" width="12" style="210" customWidth="1"/>
    <col min="1778" max="1778" width="11.42578125" style="210"/>
    <col min="1779" max="1779" width="9.7109375" style="210" customWidth="1"/>
    <col min="1780" max="1780" width="15.85546875" style="210" customWidth="1"/>
    <col min="1781" max="1792" width="11.42578125" style="210" customWidth="1"/>
    <col min="1793" max="1798" width="10.140625" style="210" customWidth="1"/>
    <col min="1799" max="1812" width="9.140625" style="210" customWidth="1"/>
    <col min="1813" max="1813" width="11.140625" style="210" customWidth="1"/>
    <col min="1814" max="2032" width="11.42578125" style="210"/>
    <col min="2033" max="2033" width="12" style="210" customWidth="1"/>
    <col min="2034" max="2034" width="11.42578125" style="210"/>
    <col min="2035" max="2035" width="9.7109375" style="210" customWidth="1"/>
    <col min="2036" max="2036" width="15.85546875" style="210" customWidth="1"/>
    <col min="2037" max="2048" width="11.42578125" style="210" customWidth="1"/>
    <col min="2049" max="2054" width="10.140625" style="210" customWidth="1"/>
    <col min="2055" max="2068" width="9.140625" style="210" customWidth="1"/>
    <col min="2069" max="2069" width="11.140625" style="210" customWidth="1"/>
    <col min="2070" max="2288" width="11.42578125" style="210"/>
    <col min="2289" max="2289" width="12" style="210" customWidth="1"/>
    <col min="2290" max="2290" width="11.42578125" style="210"/>
    <col min="2291" max="2291" width="9.7109375" style="210" customWidth="1"/>
    <col min="2292" max="2292" width="15.85546875" style="210" customWidth="1"/>
    <col min="2293" max="2304" width="11.42578125" style="210" customWidth="1"/>
    <col min="2305" max="2310" width="10.140625" style="210" customWidth="1"/>
    <col min="2311" max="2324" width="9.140625" style="210" customWidth="1"/>
    <col min="2325" max="2325" width="11.140625" style="210" customWidth="1"/>
    <col min="2326" max="2544" width="11.42578125" style="210"/>
    <col min="2545" max="2545" width="12" style="210" customWidth="1"/>
    <col min="2546" max="2546" width="11.42578125" style="210"/>
    <col min="2547" max="2547" width="9.7109375" style="210" customWidth="1"/>
    <col min="2548" max="2548" width="15.85546875" style="210" customWidth="1"/>
    <col min="2549" max="2560" width="11.42578125" style="210" customWidth="1"/>
    <col min="2561" max="2566" width="10.140625" style="210" customWidth="1"/>
    <col min="2567" max="2580" width="9.140625" style="210" customWidth="1"/>
    <col min="2581" max="2581" width="11.140625" style="210" customWidth="1"/>
    <col min="2582" max="2800" width="11.42578125" style="210"/>
    <col min="2801" max="2801" width="12" style="210" customWidth="1"/>
    <col min="2802" max="2802" width="11.42578125" style="210"/>
    <col min="2803" max="2803" width="9.7109375" style="210" customWidth="1"/>
    <col min="2804" max="2804" width="15.85546875" style="210" customWidth="1"/>
    <col min="2805" max="2816" width="11.42578125" style="210" customWidth="1"/>
    <col min="2817" max="2822" width="10.140625" style="210" customWidth="1"/>
    <col min="2823" max="2836" width="9.140625" style="210" customWidth="1"/>
    <col min="2837" max="2837" width="11.140625" style="210" customWidth="1"/>
    <col min="2838" max="3056" width="11.42578125" style="210"/>
    <col min="3057" max="3057" width="12" style="210" customWidth="1"/>
    <col min="3058" max="3058" width="11.42578125" style="210"/>
    <col min="3059" max="3059" width="9.7109375" style="210" customWidth="1"/>
    <col min="3060" max="3060" width="15.85546875" style="210" customWidth="1"/>
    <col min="3061" max="3072" width="11.42578125" style="210" customWidth="1"/>
    <col min="3073" max="3078" width="10.140625" style="210" customWidth="1"/>
    <col min="3079" max="3092" width="9.140625" style="210" customWidth="1"/>
    <col min="3093" max="3093" width="11.140625" style="210" customWidth="1"/>
    <col min="3094" max="3312" width="11.42578125" style="210"/>
    <col min="3313" max="3313" width="12" style="210" customWidth="1"/>
    <col min="3314" max="3314" width="11.42578125" style="210"/>
    <col min="3315" max="3315" width="9.7109375" style="210" customWidth="1"/>
    <col min="3316" max="3316" width="15.85546875" style="210" customWidth="1"/>
    <col min="3317" max="3328" width="11.42578125" style="210" customWidth="1"/>
    <col min="3329" max="3334" width="10.140625" style="210" customWidth="1"/>
    <col min="3335" max="3348" width="9.140625" style="210" customWidth="1"/>
    <col min="3349" max="3349" width="11.140625" style="210" customWidth="1"/>
    <col min="3350" max="3568" width="11.42578125" style="210"/>
    <col min="3569" max="3569" width="12" style="210" customWidth="1"/>
    <col min="3570" max="3570" width="11.42578125" style="210"/>
    <col min="3571" max="3571" width="9.7109375" style="210" customWidth="1"/>
    <col min="3572" max="3572" width="15.85546875" style="210" customWidth="1"/>
    <col min="3573" max="3584" width="11.42578125" style="210" customWidth="1"/>
    <col min="3585" max="3590" width="10.140625" style="210" customWidth="1"/>
    <col min="3591" max="3604" width="9.140625" style="210" customWidth="1"/>
    <col min="3605" max="3605" width="11.140625" style="210" customWidth="1"/>
    <col min="3606" max="3824" width="11.42578125" style="210"/>
    <col min="3825" max="3825" width="12" style="210" customWidth="1"/>
    <col min="3826" max="3826" width="11.42578125" style="210"/>
    <col min="3827" max="3827" width="9.7109375" style="210" customWidth="1"/>
    <col min="3828" max="3828" width="15.85546875" style="210" customWidth="1"/>
    <col min="3829" max="3840" width="11.42578125" style="210" customWidth="1"/>
    <col min="3841" max="3846" width="10.140625" style="210" customWidth="1"/>
    <col min="3847" max="3860" width="9.140625" style="210" customWidth="1"/>
    <col min="3861" max="3861" width="11.140625" style="210" customWidth="1"/>
    <col min="3862" max="4080" width="11.42578125" style="210"/>
    <col min="4081" max="4081" width="12" style="210" customWidth="1"/>
    <col min="4082" max="4082" width="11.42578125" style="210"/>
    <col min="4083" max="4083" width="9.7109375" style="210" customWidth="1"/>
    <col min="4084" max="4084" width="15.85546875" style="210" customWidth="1"/>
    <col min="4085" max="4096" width="11.42578125" style="210" customWidth="1"/>
    <col min="4097" max="4102" width="10.140625" style="210" customWidth="1"/>
    <col min="4103" max="4116" width="9.140625" style="210" customWidth="1"/>
    <col min="4117" max="4117" width="11.140625" style="210" customWidth="1"/>
    <col min="4118" max="4336" width="11.42578125" style="210"/>
    <col min="4337" max="4337" width="12" style="210" customWidth="1"/>
    <col min="4338" max="4338" width="11.42578125" style="210"/>
    <col min="4339" max="4339" width="9.7109375" style="210" customWidth="1"/>
    <col min="4340" max="4340" width="15.85546875" style="210" customWidth="1"/>
    <col min="4341" max="4352" width="11.42578125" style="210" customWidth="1"/>
    <col min="4353" max="4358" width="10.140625" style="210" customWidth="1"/>
    <col min="4359" max="4372" width="9.140625" style="210" customWidth="1"/>
    <col min="4373" max="4373" width="11.140625" style="210" customWidth="1"/>
    <col min="4374" max="4592" width="11.42578125" style="210"/>
    <col min="4593" max="4593" width="12" style="210" customWidth="1"/>
    <col min="4594" max="4594" width="11.42578125" style="210"/>
    <col min="4595" max="4595" width="9.7109375" style="210" customWidth="1"/>
    <col min="4596" max="4596" width="15.85546875" style="210" customWidth="1"/>
    <col min="4597" max="4608" width="11.42578125" style="210" customWidth="1"/>
    <col min="4609" max="4614" width="10.140625" style="210" customWidth="1"/>
    <col min="4615" max="4628" width="9.140625" style="210" customWidth="1"/>
    <col min="4629" max="4629" width="11.140625" style="210" customWidth="1"/>
    <col min="4630" max="4848" width="11.42578125" style="210"/>
    <col min="4849" max="4849" width="12" style="210" customWidth="1"/>
    <col min="4850" max="4850" width="11.42578125" style="210"/>
    <col min="4851" max="4851" width="9.7109375" style="210" customWidth="1"/>
    <col min="4852" max="4852" width="15.85546875" style="210" customWidth="1"/>
    <col min="4853" max="4864" width="11.42578125" style="210" customWidth="1"/>
    <col min="4865" max="4870" width="10.140625" style="210" customWidth="1"/>
    <col min="4871" max="4884" width="9.140625" style="210" customWidth="1"/>
    <col min="4885" max="4885" width="11.140625" style="210" customWidth="1"/>
    <col min="4886" max="5104" width="11.42578125" style="210"/>
    <col min="5105" max="5105" width="12" style="210" customWidth="1"/>
    <col min="5106" max="5106" width="11.42578125" style="210"/>
    <col min="5107" max="5107" width="9.7109375" style="210" customWidth="1"/>
    <col min="5108" max="5108" width="15.85546875" style="210" customWidth="1"/>
    <col min="5109" max="5120" width="11.42578125" style="210" customWidth="1"/>
    <col min="5121" max="5126" width="10.140625" style="210" customWidth="1"/>
    <col min="5127" max="5140" width="9.140625" style="210" customWidth="1"/>
    <col min="5141" max="5141" width="11.140625" style="210" customWidth="1"/>
    <col min="5142" max="5360" width="11.42578125" style="210"/>
    <col min="5361" max="5361" width="12" style="210" customWidth="1"/>
    <col min="5362" max="5362" width="11.42578125" style="210"/>
    <col min="5363" max="5363" width="9.7109375" style="210" customWidth="1"/>
    <col min="5364" max="5364" width="15.85546875" style="210" customWidth="1"/>
    <col min="5365" max="5376" width="11.42578125" style="210" customWidth="1"/>
    <col min="5377" max="5382" width="10.140625" style="210" customWidth="1"/>
    <col min="5383" max="5396" width="9.140625" style="210" customWidth="1"/>
    <col min="5397" max="5397" width="11.140625" style="210" customWidth="1"/>
    <col min="5398" max="5616" width="11.42578125" style="210"/>
    <col min="5617" max="5617" width="12" style="210" customWidth="1"/>
    <col min="5618" max="5618" width="11.42578125" style="210"/>
    <col min="5619" max="5619" width="9.7109375" style="210" customWidth="1"/>
    <col min="5620" max="5620" width="15.85546875" style="210" customWidth="1"/>
    <col min="5621" max="5632" width="11.42578125" style="210" customWidth="1"/>
    <col min="5633" max="5638" width="10.140625" style="210" customWidth="1"/>
    <col min="5639" max="5652" width="9.140625" style="210" customWidth="1"/>
    <col min="5653" max="5653" width="11.140625" style="210" customWidth="1"/>
    <col min="5654" max="5872" width="11.42578125" style="210"/>
    <col min="5873" max="5873" width="12" style="210" customWidth="1"/>
    <col min="5874" max="5874" width="11.42578125" style="210"/>
    <col min="5875" max="5875" width="9.7109375" style="210" customWidth="1"/>
    <col min="5876" max="5876" width="15.85546875" style="210" customWidth="1"/>
    <col min="5877" max="5888" width="11.42578125" style="210" customWidth="1"/>
    <col min="5889" max="5894" width="10.140625" style="210" customWidth="1"/>
    <col min="5895" max="5908" width="9.140625" style="210" customWidth="1"/>
    <col min="5909" max="5909" width="11.140625" style="210" customWidth="1"/>
    <col min="5910" max="6128" width="11.42578125" style="210"/>
    <col min="6129" max="6129" width="12" style="210" customWidth="1"/>
    <col min="6130" max="6130" width="11.42578125" style="210"/>
    <col min="6131" max="6131" width="9.7109375" style="210" customWidth="1"/>
    <col min="6132" max="6132" width="15.85546875" style="210" customWidth="1"/>
    <col min="6133" max="6144" width="11.42578125" style="210" customWidth="1"/>
    <col min="6145" max="6150" width="10.140625" style="210" customWidth="1"/>
    <col min="6151" max="6164" width="9.140625" style="210" customWidth="1"/>
    <col min="6165" max="6165" width="11.140625" style="210" customWidth="1"/>
    <col min="6166" max="6384" width="11.42578125" style="210"/>
    <col min="6385" max="6385" width="12" style="210" customWidth="1"/>
    <col min="6386" max="6386" width="11.42578125" style="210"/>
    <col min="6387" max="6387" width="9.7109375" style="210" customWidth="1"/>
    <col min="6388" max="6388" width="15.85546875" style="210" customWidth="1"/>
    <col min="6389" max="6400" width="11.42578125" style="210" customWidth="1"/>
    <col min="6401" max="6406" width="10.140625" style="210" customWidth="1"/>
    <col min="6407" max="6420" width="9.140625" style="210" customWidth="1"/>
    <col min="6421" max="6421" width="11.140625" style="210" customWidth="1"/>
    <col min="6422" max="6640" width="11.42578125" style="210"/>
    <col min="6641" max="6641" width="12" style="210" customWidth="1"/>
    <col min="6642" max="6642" width="11.42578125" style="210"/>
    <col min="6643" max="6643" width="9.7109375" style="210" customWidth="1"/>
    <col min="6644" max="6644" width="15.85546875" style="210" customWidth="1"/>
    <col min="6645" max="6656" width="11.42578125" style="210" customWidth="1"/>
    <col min="6657" max="6662" width="10.140625" style="210" customWidth="1"/>
    <col min="6663" max="6676" width="9.140625" style="210" customWidth="1"/>
    <col min="6677" max="6677" width="11.140625" style="210" customWidth="1"/>
    <col min="6678" max="6896" width="11.42578125" style="210"/>
    <col min="6897" max="6897" width="12" style="210" customWidth="1"/>
    <col min="6898" max="6898" width="11.42578125" style="210"/>
    <col min="6899" max="6899" width="9.7109375" style="210" customWidth="1"/>
    <col min="6900" max="6900" width="15.85546875" style="210" customWidth="1"/>
    <col min="6901" max="6912" width="11.42578125" style="210" customWidth="1"/>
    <col min="6913" max="6918" width="10.140625" style="210" customWidth="1"/>
    <col min="6919" max="6932" width="9.140625" style="210" customWidth="1"/>
    <col min="6933" max="6933" width="11.140625" style="210" customWidth="1"/>
    <col min="6934" max="7152" width="11.42578125" style="210"/>
    <col min="7153" max="7153" width="12" style="210" customWidth="1"/>
    <col min="7154" max="7154" width="11.42578125" style="210"/>
    <col min="7155" max="7155" width="9.7109375" style="210" customWidth="1"/>
    <col min="7156" max="7156" width="15.85546875" style="210" customWidth="1"/>
    <col min="7157" max="7168" width="11.42578125" style="210" customWidth="1"/>
    <col min="7169" max="7174" width="10.140625" style="210" customWidth="1"/>
    <col min="7175" max="7188" width="9.140625" style="210" customWidth="1"/>
    <col min="7189" max="7189" width="11.140625" style="210" customWidth="1"/>
    <col min="7190" max="7408" width="11.42578125" style="210"/>
    <col min="7409" max="7409" width="12" style="210" customWidth="1"/>
    <col min="7410" max="7410" width="11.42578125" style="210"/>
    <col min="7411" max="7411" width="9.7109375" style="210" customWidth="1"/>
    <col min="7412" max="7412" width="15.85546875" style="210" customWidth="1"/>
    <col min="7413" max="7424" width="11.42578125" style="210" customWidth="1"/>
    <col min="7425" max="7430" width="10.140625" style="210" customWidth="1"/>
    <col min="7431" max="7444" width="9.140625" style="210" customWidth="1"/>
    <col min="7445" max="7445" width="11.140625" style="210" customWidth="1"/>
    <col min="7446" max="7664" width="11.42578125" style="210"/>
    <col min="7665" max="7665" width="12" style="210" customWidth="1"/>
    <col min="7666" max="7666" width="11.42578125" style="210"/>
    <col min="7667" max="7667" width="9.7109375" style="210" customWidth="1"/>
    <col min="7668" max="7668" width="15.85546875" style="210" customWidth="1"/>
    <col min="7669" max="7680" width="11.42578125" style="210" customWidth="1"/>
    <col min="7681" max="7686" width="10.140625" style="210" customWidth="1"/>
    <col min="7687" max="7700" width="9.140625" style="210" customWidth="1"/>
    <col min="7701" max="7701" width="11.140625" style="210" customWidth="1"/>
    <col min="7702" max="7920" width="11.42578125" style="210"/>
    <col min="7921" max="7921" width="12" style="210" customWidth="1"/>
    <col min="7922" max="7922" width="11.42578125" style="210"/>
    <col min="7923" max="7923" width="9.7109375" style="210" customWidth="1"/>
    <col min="7924" max="7924" width="15.85546875" style="210" customWidth="1"/>
    <col min="7925" max="7936" width="11.42578125" style="210" customWidth="1"/>
    <col min="7937" max="7942" width="10.140625" style="210" customWidth="1"/>
    <col min="7943" max="7956" width="9.140625" style="210" customWidth="1"/>
    <col min="7957" max="7957" width="11.140625" style="210" customWidth="1"/>
    <col min="7958" max="8176" width="11.42578125" style="210"/>
    <col min="8177" max="8177" width="12" style="210" customWidth="1"/>
    <col min="8178" max="8178" width="11.42578125" style="210"/>
    <col min="8179" max="8179" width="9.7109375" style="210" customWidth="1"/>
    <col min="8180" max="8180" width="15.85546875" style="210" customWidth="1"/>
    <col min="8181" max="8192" width="11.42578125" style="210" customWidth="1"/>
    <col min="8193" max="8198" width="10.140625" style="210" customWidth="1"/>
    <col min="8199" max="8212" width="9.140625" style="210" customWidth="1"/>
    <col min="8213" max="8213" width="11.140625" style="210" customWidth="1"/>
    <col min="8214" max="8432" width="11.42578125" style="210"/>
    <col min="8433" max="8433" width="12" style="210" customWidth="1"/>
    <col min="8434" max="8434" width="11.42578125" style="210"/>
    <col min="8435" max="8435" width="9.7109375" style="210" customWidth="1"/>
    <col min="8436" max="8436" width="15.85546875" style="210" customWidth="1"/>
    <col min="8437" max="8448" width="11.42578125" style="210" customWidth="1"/>
    <col min="8449" max="8454" width="10.140625" style="210" customWidth="1"/>
    <col min="8455" max="8468" width="9.140625" style="210" customWidth="1"/>
    <col min="8469" max="8469" width="11.140625" style="210" customWidth="1"/>
    <col min="8470" max="8688" width="11.42578125" style="210"/>
    <col min="8689" max="8689" width="12" style="210" customWidth="1"/>
    <col min="8690" max="8690" width="11.42578125" style="210"/>
    <col min="8691" max="8691" width="9.7109375" style="210" customWidth="1"/>
    <col min="8692" max="8692" width="15.85546875" style="210" customWidth="1"/>
    <col min="8693" max="8704" width="11.42578125" style="210" customWidth="1"/>
    <col min="8705" max="8710" width="10.140625" style="210" customWidth="1"/>
    <col min="8711" max="8724" width="9.140625" style="210" customWidth="1"/>
    <col min="8725" max="8725" width="11.140625" style="210" customWidth="1"/>
    <col min="8726" max="8944" width="11.42578125" style="210"/>
    <col min="8945" max="8945" width="12" style="210" customWidth="1"/>
    <col min="8946" max="8946" width="11.42578125" style="210"/>
    <col min="8947" max="8947" width="9.7109375" style="210" customWidth="1"/>
    <col min="8948" max="8948" width="15.85546875" style="210" customWidth="1"/>
    <col min="8949" max="8960" width="11.42578125" style="210" customWidth="1"/>
    <col min="8961" max="8966" width="10.140625" style="210" customWidth="1"/>
    <col min="8967" max="8980" width="9.140625" style="210" customWidth="1"/>
    <col min="8981" max="8981" width="11.140625" style="210" customWidth="1"/>
    <col min="8982" max="9200" width="11.42578125" style="210"/>
    <col min="9201" max="9201" width="12" style="210" customWidth="1"/>
    <col min="9202" max="9202" width="11.42578125" style="210"/>
    <col min="9203" max="9203" width="9.7109375" style="210" customWidth="1"/>
    <col min="9204" max="9204" width="15.85546875" style="210" customWidth="1"/>
    <col min="9205" max="9216" width="11.42578125" style="210" customWidth="1"/>
    <col min="9217" max="9222" width="10.140625" style="210" customWidth="1"/>
    <col min="9223" max="9236" width="9.140625" style="210" customWidth="1"/>
    <col min="9237" max="9237" width="11.140625" style="210" customWidth="1"/>
    <col min="9238" max="9456" width="11.42578125" style="210"/>
    <col min="9457" max="9457" width="12" style="210" customWidth="1"/>
    <col min="9458" max="9458" width="11.42578125" style="210"/>
    <col min="9459" max="9459" width="9.7109375" style="210" customWidth="1"/>
    <col min="9460" max="9460" width="15.85546875" style="210" customWidth="1"/>
    <col min="9461" max="9472" width="11.42578125" style="210" customWidth="1"/>
    <col min="9473" max="9478" width="10.140625" style="210" customWidth="1"/>
    <col min="9479" max="9492" width="9.140625" style="210" customWidth="1"/>
    <col min="9493" max="9493" width="11.140625" style="210" customWidth="1"/>
    <col min="9494" max="9712" width="11.42578125" style="210"/>
    <col min="9713" max="9713" width="12" style="210" customWidth="1"/>
    <col min="9714" max="9714" width="11.42578125" style="210"/>
    <col min="9715" max="9715" width="9.7109375" style="210" customWidth="1"/>
    <col min="9716" max="9716" width="15.85546875" style="210" customWidth="1"/>
    <col min="9717" max="9728" width="11.42578125" style="210" customWidth="1"/>
    <col min="9729" max="9734" width="10.140625" style="210" customWidth="1"/>
    <col min="9735" max="9748" width="9.140625" style="210" customWidth="1"/>
    <col min="9749" max="9749" width="11.140625" style="210" customWidth="1"/>
    <col min="9750" max="9968" width="11.42578125" style="210"/>
    <col min="9969" max="9969" width="12" style="210" customWidth="1"/>
    <col min="9970" max="9970" width="11.42578125" style="210"/>
    <col min="9971" max="9971" width="9.7109375" style="210" customWidth="1"/>
    <col min="9972" max="9972" width="15.85546875" style="210" customWidth="1"/>
    <col min="9973" max="9984" width="11.42578125" style="210" customWidth="1"/>
    <col min="9985" max="9990" width="10.140625" style="210" customWidth="1"/>
    <col min="9991" max="10004" width="9.140625" style="210" customWidth="1"/>
    <col min="10005" max="10005" width="11.140625" style="210" customWidth="1"/>
    <col min="10006" max="10224" width="11.42578125" style="210"/>
    <col min="10225" max="10225" width="12" style="210" customWidth="1"/>
    <col min="10226" max="10226" width="11.42578125" style="210"/>
    <col min="10227" max="10227" width="9.7109375" style="210" customWidth="1"/>
    <col min="10228" max="10228" width="15.85546875" style="210" customWidth="1"/>
    <col min="10229" max="10240" width="11.42578125" style="210" customWidth="1"/>
    <col min="10241" max="10246" width="10.140625" style="210" customWidth="1"/>
    <col min="10247" max="10260" width="9.140625" style="210" customWidth="1"/>
    <col min="10261" max="10261" width="11.140625" style="210" customWidth="1"/>
    <col min="10262" max="10480" width="11.42578125" style="210"/>
    <col min="10481" max="10481" width="12" style="210" customWidth="1"/>
    <col min="10482" max="10482" width="11.42578125" style="210"/>
    <col min="10483" max="10483" width="9.7109375" style="210" customWidth="1"/>
    <col min="10484" max="10484" width="15.85546875" style="210" customWidth="1"/>
    <col min="10485" max="10496" width="11.42578125" style="210" customWidth="1"/>
    <col min="10497" max="10502" width="10.140625" style="210" customWidth="1"/>
    <col min="10503" max="10516" width="9.140625" style="210" customWidth="1"/>
    <col min="10517" max="10517" width="11.140625" style="210" customWidth="1"/>
    <col min="10518" max="10736" width="11.42578125" style="210"/>
    <col min="10737" max="10737" width="12" style="210" customWidth="1"/>
    <col min="10738" max="10738" width="11.42578125" style="210"/>
    <col min="10739" max="10739" width="9.7109375" style="210" customWidth="1"/>
    <col min="10740" max="10740" width="15.85546875" style="210" customWidth="1"/>
    <col min="10741" max="10752" width="11.42578125" style="210" customWidth="1"/>
    <col min="10753" max="10758" width="10.140625" style="210" customWidth="1"/>
    <col min="10759" max="10772" width="9.140625" style="210" customWidth="1"/>
    <col min="10773" max="10773" width="11.140625" style="210" customWidth="1"/>
    <col min="10774" max="10992" width="11.42578125" style="210"/>
    <col min="10993" max="10993" width="12" style="210" customWidth="1"/>
    <col min="10994" max="10994" width="11.42578125" style="210"/>
    <col min="10995" max="10995" width="9.7109375" style="210" customWidth="1"/>
    <col min="10996" max="10996" width="15.85546875" style="210" customWidth="1"/>
    <col min="10997" max="11008" width="11.42578125" style="210" customWidth="1"/>
    <col min="11009" max="11014" width="10.140625" style="210" customWidth="1"/>
    <col min="11015" max="11028" width="9.140625" style="210" customWidth="1"/>
    <col min="11029" max="11029" width="11.140625" style="210" customWidth="1"/>
    <col min="11030" max="11248" width="11.42578125" style="210"/>
    <col min="11249" max="11249" width="12" style="210" customWidth="1"/>
    <col min="11250" max="11250" width="11.42578125" style="210"/>
    <col min="11251" max="11251" width="9.7109375" style="210" customWidth="1"/>
    <col min="11252" max="11252" width="15.85546875" style="210" customWidth="1"/>
    <col min="11253" max="11264" width="11.42578125" style="210" customWidth="1"/>
    <col min="11265" max="11270" width="10.140625" style="210" customWidth="1"/>
    <col min="11271" max="11284" width="9.140625" style="210" customWidth="1"/>
    <col min="11285" max="11285" width="11.140625" style="210" customWidth="1"/>
    <col min="11286" max="11504" width="11.42578125" style="210"/>
    <col min="11505" max="11505" width="12" style="210" customWidth="1"/>
    <col min="11506" max="11506" width="11.42578125" style="210"/>
    <col min="11507" max="11507" width="9.7109375" style="210" customWidth="1"/>
    <col min="11508" max="11508" width="15.85546875" style="210" customWidth="1"/>
    <col min="11509" max="11520" width="11.42578125" style="210" customWidth="1"/>
    <col min="11521" max="11526" width="10.140625" style="210" customWidth="1"/>
    <col min="11527" max="11540" width="9.140625" style="210" customWidth="1"/>
    <col min="11541" max="11541" width="11.140625" style="210" customWidth="1"/>
    <col min="11542" max="11760" width="11.42578125" style="210"/>
    <col min="11761" max="11761" width="12" style="210" customWidth="1"/>
    <col min="11762" max="11762" width="11.42578125" style="210"/>
    <col min="11763" max="11763" width="9.7109375" style="210" customWidth="1"/>
    <col min="11764" max="11764" width="15.85546875" style="210" customWidth="1"/>
    <col min="11765" max="11776" width="11.42578125" style="210" customWidth="1"/>
    <col min="11777" max="11782" width="10.140625" style="210" customWidth="1"/>
    <col min="11783" max="11796" width="9.140625" style="210" customWidth="1"/>
    <col min="11797" max="11797" width="11.140625" style="210" customWidth="1"/>
    <col min="11798" max="12016" width="11.42578125" style="210"/>
    <col min="12017" max="12017" width="12" style="210" customWidth="1"/>
    <col min="12018" max="12018" width="11.42578125" style="210"/>
    <col min="12019" max="12019" width="9.7109375" style="210" customWidth="1"/>
    <col min="12020" max="12020" width="15.85546875" style="210" customWidth="1"/>
    <col min="12021" max="12032" width="11.42578125" style="210" customWidth="1"/>
    <col min="12033" max="12038" width="10.140625" style="210" customWidth="1"/>
    <col min="12039" max="12052" width="9.140625" style="210" customWidth="1"/>
    <col min="12053" max="12053" width="11.140625" style="210" customWidth="1"/>
    <col min="12054" max="12272" width="11.42578125" style="210"/>
    <col min="12273" max="12273" width="12" style="210" customWidth="1"/>
    <col min="12274" max="12274" width="11.42578125" style="210"/>
    <col min="12275" max="12275" width="9.7109375" style="210" customWidth="1"/>
    <col min="12276" max="12276" width="15.85546875" style="210" customWidth="1"/>
    <col min="12277" max="12288" width="11.42578125" style="210" customWidth="1"/>
    <col min="12289" max="12294" width="10.140625" style="210" customWidth="1"/>
    <col min="12295" max="12308" width="9.140625" style="210" customWidth="1"/>
    <col min="12309" max="12309" width="11.140625" style="210" customWidth="1"/>
    <col min="12310" max="12528" width="11.42578125" style="210"/>
    <col min="12529" max="12529" width="12" style="210" customWidth="1"/>
    <col min="12530" max="12530" width="11.42578125" style="210"/>
    <col min="12531" max="12531" width="9.7109375" style="210" customWidth="1"/>
    <col min="12532" max="12532" width="15.85546875" style="210" customWidth="1"/>
    <col min="12533" max="12544" width="11.42578125" style="210" customWidth="1"/>
    <col min="12545" max="12550" width="10.140625" style="210" customWidth="1"/>
    <col min="12551" max="12564" width="9.140625" style="210" customWidth="1"/>
    <col min="12565" max="12565" width="11.140625" style="210" customWidth="1"/>
    <col min="12566" max="12784" width="11.42578125" style="210"/>
    <col min="12785" max="12785" width="12" style="210" customWidth="1"/>
    <col min="12786" max="12786" width="11.42578125" style="210"/>
    <col min="12787" max="12787" width="9.7109375" style="210" customWidth="1"/>
    <col min="12788" max="12788" width="15.85546875" style="210" customWidth="1"/>
    <col min="12789" max="12800" width="11.42578125" style="210" customWidth="1"/>
    <col min="12801" max="12806" width="10.140625" style="210" customWidth="1"/>
    <col min="12807" max="12820" width="9.140625" style="210" customWidth="1"/>
    <col min="12821" max="12821" width="11.140625" style="210" customWidth="1"/>
    <col min="12822" max="13040" width="11.42578125" style="210"/>
    <col min="13041" max="13041" width="12" style="210" customWidth="1"/>
    <col min="13042" max="13042" width="11.42578125" style="210"/>
    <col min="13043" max="13043" width="9.7109375" style="210" customWidth="1"/>
    <col min="13044" max="13044" width="15.85546875" style="210" customWidth="1"/>
    <col min="13045" max="13056" width="11.42578125" style="210" customWidth="1"/>
    <col min="13057" max="13062" width="10.140625" style="210" customWidth="1"/>
    <col min="13063" max="13076" width="9.140625" style="210" customWidth="1"/>
    <col min="13077" max="13077" width="11.140625" style="210" customWidth="1"/>
    <col min="13078" max="13296" width="11.42578125" style="210"/>
    <col min="13297" max="13297" width="12" style="210" customWidth="1"/>
    <col min="13298" max="13298" width="11.42578125" style="210"/>
    <col min="13299" max="13299" width="9.7109375" style="210" customWidth="1"/>
    <col min="13300" max="13300" width="15.85546875" style="210" customWidth="1"/>
    <col min="13301" max="13312" width="11.42578125" style="210" customWidth="1"/>
    <col min="13313" max="13318" width="10.140625" style="210" customWidth="1"/>
    <col min="13319" max="13332" width="9.140625" style="210" customWidth="1"/>
    <col min="13333" max="13333" width="11.140625" style="210" customWidth="1"/>
    <col min="13334" max="13552" width="11.42578125" style="210"/>
    <col min="13553" max="13553" width="12" style="210" customWidth="1"/>
    <col min="13554" max="13554" width="11.42578125" style="210"/>
    <col min="13555" max="13555" width="9.7109375" style="210" customWidth="1"/>
    <col min="13556" max="13556" width="15.85546875" style="210" customWidth="1"/>
    <col min="13557" max="13568" width="11.42578125" style="210" customWidth="1"/>
    <col min="13569" max="13574" width="10.140625" style="210" customWidth="1"/>
    <col min="13575" max="13588" width="9.140625" style="210" customWidth="1"/>
    <col min="13589" max="13589" width="11.140625" style="210" customWidth="1"/>
    <col min="13590" max="13808" width="11.42578125" style="210"/>
    <col min="13809" max="13809" width="12" style="210" customWidth="1"/>
    <col min="13810" max="13810" width="11.42578125" style="210"/>
    <col min="13811" max="13811" width="9.7109375" style="210" customWidth="1"/>
    <col min="13812" max="13812" width="15.85546875" style="210" customWidth="1"/>
    <col min="13813" max="13824" width="11.42578125" style="210" customWidth="1"/>
    <col min="13825" max="13830" width="10.140625" style="210" customWidth="1"/>
    <col min="13831" max="13844" width="9.140625" style="210" customWidth="1"/>
    <col min="13845" max="13845" width="11.140625" style="210" customWidth="1"/>
    <col min="13846" max="14064" width="11.42578125" style="210"/>
    <col min="14065" max="14065" width="12" style="210" customWidth="1"/>
    <col min="14066" max="14066" width="11.42578125" style="210"/>
    <col min="14067" max="14067" width="9.7109375" style="210" customWidth="1"/>
    <col min="14068" max="14068" width="15.85546875" style="210" customWidth="1"/>
    <col min="14069" max="14080" width="11.42578125" style="210" customWidth="1"/>
    <col min="14081" max="14086" width="10.140625" style="210" customWidth="1"/>
    <col min="14087" max="14100" width="9.140625" style="210" customWidth="1"/>
    <col min="14101" max="14101" width="11.140625" style="210" customWidth="1"/>
    <col min="14102" max="14320" width="11.42578125" style="210"/>
    <col min="14321" max="14321" width="12" style="210" customWidth="1"/>
    <col min="14322" max="14322" width="11.42578125" style="210"/>
    <col min="14323" max="14323" width="9.7109375" style="210" customWidth="1"/>
    <col min="14324" max="14324" width="15.85546875" style="210" customWidth="1"/>
    <col min="14325" max="14336" width="11.42578125" style="210" customWidth="1"/>
    <col min="14337" max="14342" width="10.140625" style="210" customWidth="1"/>
    <col min="14343" max="14356" width="9.140625" style="210" customWidth="1"/>
    <col min="14357" max="14357" width="11.140625" style="210" customWidth="1"/>
    <col min="14358" max="14576" width="11.42578125" style="210"/>
    <col min="14577" max="14577" width="12" style="210" customWidth="1"/>
    <col min="14578" max="14578" width="11.42578125" style="210"/>
    <col min="14579" max="14579" width="9.7109375" style="210" customWidth="1"/>
    <col min="14580" max="14580" width="15.85546875" style="210" customWidth="1"/>
    <col min="14581" max="14592" width="11.42578125" style="210" customWidth="1"/>
    <col min="14593" max="14598" width="10.140625" style="210" customWidth="1"/>
    <col min="14599" max="14612" width="9.140625" style="210" customWidth="1"/>
    <col min="14613" max="14613" width="11.140625" style="210" customWidth="1"/>
    <col min="14614" max="14832" width="11.42578125" style="210"/>
    <col min="14833" max="14833" width="12" style="210" customWidth="1"/>
    <col min="14834" max="14834" width="11.42578125" style="210"/>
    <col min="14835" max="14835" width="9.7109375" style="210" customWidth="1"/>
    <col min="14836" max="14836" width="15.85546875" style="210" customWidth="1"/>
    <col min="14837" max="14848" width="11.42578125" style="210" customWidth="1"/>
    <col min="14849" max="14854" width="10.140625" style="210" customWidth="1"/>
    <col min="14855" max="14868" width="9.140625" style="210" customWidth="1"/>
    <col min="14869" max="14869" width="11.140625" style="210" customWidth="1"/>
    <col min="14870" max="15088" width="11.42578125" style="210"/>
    <col min="15089" max="15089" width="12" style="210" customWidth="1"/>
    <col min="15090" max="15090" width="11.42578125" style="210"/>
    <col min="15091" max="15091" width="9.7109375" style="210" customWidth="1"/>
    <col min="15092" max="15092" width="15.85546875" style="210" customWidth="1"/>
    <col min="15093" max="15104" width="11.42578125" style="210" customWidth="1"/>
    <col min="15105" max="15110" width="10.140625" style="210" customWidth="1"/>
    <col min="15111" max="15124" width="9.140625" style="210" customWidth="1"/>
    <col min="15125" max="15125" width="11.140625" style="210" customWidth="1"/>
    <col min="15126" max="15344" width="11.42578125" style="210"/>
    <col min="15345" max="15345" width="12" style="210" customWidth="1"/>
    <col min="15346" max="15346" width="11.42578125" style="210"/>
    <col min="15347" max="15347" width="9.7109375" style="210" customWidth="1"/>
    <col min="15348" max="15348" width="15.85546875" style="210" customWidth="1"/>
    <col min="15349" max="15360" width="11.42578125" style="210" customWidth="1"/>
    <col min="15361" max="15366" width="10.140625" style="210" customWidth="1"/>
    <col min="15367" max="15380" width="9.140625" style="210" customWidth="1"/>
    <col min="15381" max="15381" width="11.140625" style="210" customWidth="1"/>
    <col min="15382" max="15600" width="11.42578125" style="210"/>
    <col min="15601" max="15601" width="12" style="210" customWidth="1"/>
    <col min="15602" max="15602" width="11.42578125" style="210"/>
    <col min="15603" max="15603" width="9.7109375" style="210" customWidth="1"/>
    <col min="15604" max="15604" width="15.85546875" style="210" customWidth="1"/>
    <col min="15605" max="15616" width="11.42578125" style="210" customWidth="1"/>
    <col min="15617" max="15622" width="10.140625" style="210" customWidth="1"/>
    <col min="15623" max="15636" width="9.140625" style="210" customWidth="1"/>
    <col min="15637" max="15637" width="11.140625" style="210" customWidth="1"/>
    <col min="15638" max="15856" width="11.42578125" style="210"/>
    <col min="15857" max="15857" width="12" style="210" customWidth="1"/>
    <col min="15858" max="15858" width="11.42578125" style="210"/>
    <col min="15859" max="15859" width="9.7109375" style="210" customWidth="1"/>
    <col min="15860" max="15860" width="15.85546875" style="210" customWidth="1"/>
    <col min="15861" max="15872" width="11.42578125" style="210" customWidth="1"/>
    <col min="15873" max="15878" width="10.140625" style="210" customWidth="1"/>
    <col min="15879" max="15892" width="9.140625" style="210" customWidth="1"/>
    <col min="15893" max="15893" width="11.140625" style="210" customWidth="1"/>
    <col min="15894" max="16112" width="11.42578125" style="210"/>
    <col min="16113" max="16113" width="12" style="210" customWidth="1"/>
    <col min="16114" max="16114" width="11.42578125" style="210"/>
    <col min="16115" max="16115" width="9.7109375" style="210" customWidth="1"/>
    <col min="16116" max="16116" width="15.85546875" style="210" customWidth="1"/>
    <col min="16117" max="16128" width="11.42578125" style="210" customWidth="1"/>
    <col min="16129" max="16134" width="10.140625" style="210" customWidth="1"/>
    <col min="16135" max="16148" width="9.140625" style="210" customWidth="1"/>
    <col min="16149" max="16149" width="11.140625" style="210" customWidth="1"/>
    <col min="16150" max="16384" width="11.42578125" style="210"/>
  </cols>
  <sheetData>
    <row r="1" spans="2:8" ht="12.75">
      <c r="C1" s="211"/>
    </row>
    <row r="2" spans="2:8" ht="12.75">
      <c r="C2" s="211"/>
    </row>
    <row r="6" spans="2:8" ht="36" customHeight="1" thickBot="1">
      <c r="B6" s="447" t="s">
        <v>215</v>
      </c>
      <c r="C6" s="447"/>
      <c r="D6" s="447"/>
      <c r="E6" s="447"/>
      <c r="F6" s="447"/>
    </row>
    <row r="7" spans="2:8" ht="39" thickBot="1">
      <c r="B7" s="22"/>
      <c r="C7" s="212" t="s">
        <v>216</v>
      </c>
      <c r="D7" s="212" t="s">
        <v>217</v>
      </c>
      <c r="E7" s="212" t="s">
        <v>218</v>
      </c>
      <c r="F7" s="213" t="s">
        <v>219</v>
      </c>
      <c r="H7" s="58" t="s">
        <v>87</v>
      </c>
    </row>
    <row r="8" spans="2:8" ht="15" customHeight="1">
      <c r="B8" s="214" t="s">
        <v>106</v>
      </c>
      <c r="C8" s="30">
        <v>15073</v>
      </c>
      <c r="D8" s="31">
        <f>IFERROR((C8-C9)/C9,"-")</f>
        <v>8.5559956787900612E-2</v>
      </c>
      <c r="E8" s="31">
        <f>C8/C21-1</f>
        <v>7.7412437455325334E-2</v>
      </c>
      <c r="F8" s="215">
        <f>((SUM(C8:C18,C20)/SUM(C21:C31,C33))-1)</f>
        <v>-1.4699623298331188E-2</v>
      </c>
    </row>
    <row r="9" spans="2:8" ht="15" customHeight="1">
      <c r="B9" s="214" t="s">
        <v>105</v>
      </c>
      <c r="C9" s="30">
        <v>13885</v>
      </c>
      <c r="D9" s="31">
        <f>IFERROR((C9-C10)/C10,"-")</f>
        <v>0.32794567712318284</v>
      </c>
      <c r="E9" s="31">
        <f>C9/C22-1</f>
        <v>8.4003435084706091E-2</v>
      </c>
      <c r="F9" s="215">
        <f>((SUM(C9:C18,C20:C21)/SUM(C22:C31,C33:C34))-1)</f>
        <v>-4.4955106900143815E-2</v>
      </c>
    </row>
    <row r="10" spans="2:8" ht="15" customHeight="1">
      <c r="B10" s="214" t="s">
        <v>104</v>
      </c>
      <c r="C10" s="30">
        <v>10456</v>
      </c>
      <c r="D10" s="31">
        <f>IFERROR((C10-C11)/C11,"-")</f>
        <v>6.8137705587904787E-2</v>
      </c>
      <c r="E10" s="31">
        <f>C10/C23-1</f>
        <v>-5.9965836554886298E-2</v>
      </c>
      <c r="F10" s="215">
        <f>((SUM(C10:C18,C20:C22)/SUM(C23:C31,C33:C35))-1)</f>
        <v>-8.5081564165604862E-2</v>
      </c>
    </row>
    <row r="11" spans="2:8" ht="15" customHeight="1">
      <c r="B11" s="214" t="s">
        <v>220</v>
      </c>
      <c r="C11" s="30">
        <v>9789</v>
      </c>
      <c r="D11" s="31">
        <f t="shared" ref="D11:D16" si="0">IFERROR((C11-C12)/C12,"-")</f>
        <v>-7.7466779756856091E-2</v>
      </c>
      <c r="E11" s="31">
        <f t="shared" ref="E11:E58" si="1">C11/C24-1</f>
        <v>0.25871158544425876</v>
      </c>
      <c r="F11" s="215">
        <f>((SUM(C11:C18,C20:C23)/SUM(C24:C31,C33:C36))-1)</f>
        <v>-0.1026229699731277</v>
      </c>
    </row>
    <row r="12" spans="2:8" ht="15" customHeight="1">
      <c r="B12" s="214" t="s">
        <v>221</v>
      </c>
      <c r="C12" s="30">
        <v>10611</v>
      </c>
      <c r="D12" s="31">
        <f t="shared" si="0"/>
        <v>-0.16330231824633337</v>
      </c>
      <c r="E12" s="31">
        <f t="shared" si="1"/>
        <v>-0.10756938603868793</v>
      </c>
      <c r="F12" s="215">
        <f>((SUM(C12:C18,C20:C24)/SUM(C25:C31,C33:C37))-1)</f>
        <v>-0.13721394790309083</v>
      </c>
    </row>
    <row r="13" spans="2:8" ht="15" customHeight="1">
      <c r="B13" s="214" t="s">
        <v>222</v>
      </c>
      <c r="C13" s="30">
        <v>12682</v>
      </c>
      <c r="D13" s="31">
        <f t="shared" si="0"/>
        <v>2.216490690739099E-2</v>
      </c>
      <c r="E13" s="31">
        <f t="shared" si="1"/>
        <v>-5.3333333333333011E-3</v>
      </c>
      <c r="F13" s="215">
        <f>((SUM(C13:C18,C20:C25)/SUM(C26:C31,C33:C38))-1)</f>
        <v>-0.15141153876042146</v>
      </c>
    </row>
    <row r="14" spans="2:8" ht="15" customHeight="1">
      <c r="B14" s="214" t="s">
        <v>223</v>
      </c>
      <c r="C14" s="30">
        <v>12407</v>
      </c>
      <c r="D14" s="31">
        <f t="shared" si="0"/>
        <v>-1.4926558157999205E-2</v>
      </c>
      <c r="E14" s="31">
        <f t="shared" si="1"/>
        <v>-7.918955024491614E-2</v>
      </c>
      <c r="F14" s="215">
        <f>((SUM(C14:C18,C20:C26)/SUM(C27:C31,C33:C39))-1)</f>
        <v>-0.16352380119005949</v>
      </c>
    </row>
    <row r="15" spans="2:8" ht="15" customHeight="1">
      <c r="B15" s="214" t="s">
        <v>224</v>
      </c>
      <c r="C15" s="30">
        <v>12595</v>
      </c>
      <c r="D15" s="31">
        <f t="shared" si="0"/>
        <v>-0.13578976259091532</v>
      </c>
      <c r="E15" s="31">
        <f t="shared" si="1"/>
        <v>-3.7005887300252338E-2</v>
      </c>
      <c r="F15" s="215">
        <f>((SUM(C15:C18,C20:C27)/SUM(C28:C31,C33:C40))-1)</f>
        <v>-0.17555711387445061</v>
      </c>
    </row>
    <row r="16" spans="2:8" ht="15" customHeight="1">
      <c r="B16" s="214" t="s">
        <v>225</v>
      </c>
      <c r="C16" s="30">
        <v>14574</v>
      </c>
      <c r="D16" s="31">
        <f t="shared" si="0"/>
        <v>-0.13037770750044753</v>
      </c>
      <c r="E16" s="31">
        <f t="shared" si="1"/>
        <v>-6.8932473008369022E-2</v>
      </c>
      <c r="F16" s="215">
        <f>((SUM(C16:C18,C20:C28)/SUM(C29:C31,C33:C41))-1)</f>
        <v>-0.19247876649679863</v>
      </c>
    </row>
    <row r="17" spans="2:6" ht="15" customHeight="1">
      <c r="B17" s="214" t="s">
        <v>226</v>
      </c>
      <c r="C17" s="30">
        <v>16759</v>
      </c>
      <c r="D17" s="31">
        <f>IFERROR((C17-C18)/C18,"-")</f>
        <v>0.27077646345162271</v>
      </c>
      <c r="E17" s="31">
        <f t="shared" si="1"/>
        <v>0.10460058001581851</v>
      </c>
      <c r="F17" s="215">
        <f>((SUM(C17:C18,C20:C29)/SUM(C30:C31,C33:C42))-1)</f>
        <v>-0.19063795695624353</v>
      </c>
    </row>
    <row r="18" spans="2:6" ht="15" customHeight="1">
      <c r="B18" s="214" t="s">
        <v>227</v>
      </c>
      <c r="C18" s="30">
        <v>13188</v>
      </c>
      <c r="D18" s="31">
        <f>C18/C20-1</f>
        <v>7.7945896377809021E-3</v>
      </c>
      <c r="E18" s="31">
        <f t="shared" si="1"/>
        <v>-2.8150331613854052E-2</v>
      </c>
      <c r="F18" s="215">
        <f>((SUM(C18,C20:C30)/SUM(C31,C33:C43))-1)</f>
        <v>-0.21595572436687271</v>
      </c>
    </row>
    <row r="19" spans="2:6" ht="15" customHeight="1">
      <c r="B19" s="155" t="str">
        <f>actualizaciones!A2</f>
        <v xml:space="preserve">acum. nov. 2010 </v>
      </c>
      <c r="C19" s="27">
        <v>142019</v>
      </c>
      <c r="D19" s="28"/>
      <c r="E19" s="28">
        <v>5.1809437527867708E-3</v>
      </c>
      <c r="F19" s="216" t="s">
        <v>67</v>
      </c>
    </row>
    <row r="20" spans="2:6" ht="15" hidden="1" customHeight="1" outlineLevel="1">
      <c r="B20" s="214" t="s">
        <v>228</v>
      </c>
      <c r="C20" s="30">
        <v>13086</v>
      </c>
      <c r="D20" s="31">
        <f t="shared" ref="D20:D30" si="2">IFERROR((C20-C21)/C21,"-")</f>
        <v>-6.4617583988563265E-2</v>
      </c>
      <c r="E20" s="31">
        <f t="shared" si="1"/>
        <v>-0.18881725762459711</v>
      </c>
      <c r="F20" s="215">
        <f>((SUM(C20:C31)/SUM(C33:C44))-1)</f>
        <v>-0.22743196308640867</v>
      </c>
    </row>
    <row r="21" spans="2:6" ht="15" hidden="1" customHeight="1" outlineLevel="1">
      <c r="B21" s="214" t="s">
        <v>229</v>
      </c>
      <c r="C21" s="30">
        <v>13990</v>
      </c>
      <c r="D21" s="31">
        <f t="shared" si="2"/>
        <v>9.2200796315090955E-2</v>
      </c>
      <c r="E21" s="31">
        <f t="shared" si="1"/>
        <v>-0.21593902370677576</v>
      </c>
      <c r="F21" s="215">
        <f>((SUM(C21:C31,C33)/SUM(C34:C44,C46))-1)</f>
        <v>-0.21518097517200119</v>
      </c>
    </row>
    <row r="22" spans="2:6" ht="15" hidden="1" customHeight="1" outlineLevel="1">
      <c r="B22" s="214" t="s">
        <v>230</v>
      </c>
      <c r="C22" s="30">
        <v>12809</v>
      </c>
      <c r="D22" s="31">
        <f t="shared" si="2"/>
        <v>0.15157781174143667</v>
      </c>
      <c r="E22" s="31">
        <f t="shared" si="1"/>
        <v>-0.31524644499091203</v>
      </c>
      <c r="F22" s="215">
        <f>((SUM(C22:C31,C33:C34)/SUM(C35:C44,C46:C47))-1)</f>
        <v>-0.20022217152832189</v>
      </c>
    </row>
    <row r="23" spans="2:6" ht="15" hidden="1" customHeight="1" outlineLevel="1">
      <c r="B23" s="214" t="s">
        <v>231</v>
      </c>
      <c r="C23" s="30">
        <v>11123</v>
      </c>
      <c r="D23" s="31">
        <f t="shared" si="2"/>
        <v>0.43024302430243022</v>
      </c>
      <c r="E23" s="31">
        <f t="shared" si="1"/>
        <v>-0.2650323774283071</v>
      </c>
      <c r="F23" s="215">
        <f>((SUM(C23:C31,C33:C35)/SUM(C36:C44,C46:C48))-1)</f>
        <v>-0.16534855157125306</v>
      </c>
    </row>
    <row r="24" spans="2:6" ht="15" hidden="1" customHeight="1" outlineLevel="1">
      <c r="B24" s="214" t="s">
        <v>220</v>
      </c>
      <c r="C24" s="30">
        <v>7777</v>
      </c>
      <c r="D24" s="31">
        <f t="shared" si="2"/>
        <v>-0.34592094196804035</v>
      </c>
      <c r="E24" s="31">
        <f t="shared" si="1"/>
        <v>-0.36813454663633405</v>
      </c>
      <c r="F24" s="215">
        <f>((SUM(C24:C31,C33:C36)/SUM(C37:C44,C46:C49))-1)</f>
        <v>-0.14073598136705201</v>
      </c>
    </row>
    <row r="25" spans="2:6" ht="15" hidden="1" customHeight="1" outlineLevel="1">
      <c r="B25" s="214" t="s">
        <v>221</v>
      </c>
      <c r="C25" s="30">
        <v>11890</v>
      </c>
      <c r="D25" s="31">
        <f t="shared" si="2"/>
        <v>-6.7450980392156856E-2</v>
      </c>
      <c r="E25" s="31">
        <f t="shared" si="1"/>
        <v>-0.27220419905735449</v>
      </c>
      <c r="F25" s="215">
        <f>((SUM(C25:C31,C33:C37)/SUM(C38:C44,C46:C50))-1)</f>
        <v>-0.10750421585160197</v>
      </c>
    </row>
    <row r="26" spans="2:6" ht="15" hidden="1" customHeight="1" outlineLevel="1">
      <c r="B26" s="214" t="s">
        <v>222</v>
      </c>
      <c r="C26" s="30">
        <v>12750</v>
      </c>
      <c r="D26" s="31">
        <f t="shared" si="2"/>
        <v>-5.373311563010242E-2</v>
      </c>
      <c r="E26" s="31">
        <f t="shared" si="1"/>
        <v>-0.17422279792746109</v>
      </c>
      <c r="F26" s="215">
        <f>((SUM(C26:C31,C33:C38)/SUM(C39:C44,C46:C51))-1)</f>
        <v>-7.5634046352213158E-2</v>
      </c>
    </row>
    <row r="27" spans="2:6" ht="15" hidden="1" customHeight="1" outlineLevel="1">
      <c r="B27" s="214" t="s">
        <v>223</v>
      </c>
      <c r="C27" s="30">
        <v>13474</v>
      </c>
      <c r="D27" s="31">
        <f t="shared" si="2"/>
        <v>3.0201085709916659E-2</v>
      </c>
      <c r="E27" s="31">
        <f t="shared" si="1"/>
        <v>-0.22727533405975797</v>
      </c>
      <c r="F27" s="215">
        <f>((SUM(C27:C31,C33:C39)/SUM(C40:C44,C46:C52))-1)</f>
        <v>-5.0781290557026404E-2</v>
      </c>
    </row>
    <row r="28" spans="2:6" ht="15" hidden="1" customHeight="1" outlineLevel="1">
      <c r="B28" s="214" t="s">
        <v>224</v>
      </c>
      <c r="C28" s="30">
        <v>13079</v>
      </c>
      <c r="D28" s="31">
        <f t="shared" si="2"/>
        <v>-0.16444132115249474</v>
      </c>
      <c r="E28" s="31">
        <f t="shared" si="1"/>
        <v>-0.25657932132097994</v>
      </c>
      <c r="F28" s="215">
        <f>((SUM(C28:C31,C33:C40)/SUM(C41:C44,C46:C53))-1)</f>
        <v>-1.6364871339886955E-2</v>
      </c>
    </row>
    <row r="29" spans="2:6" ht="15" hidden="1" customHeight="1" outlineLevel="1">
      <c r="B29" s="214" t="s">
        <v>225</v>
      </c>
      <c r="C29" s="30">
        <v>15653</v>
      </c>
      <c r="D29" s="31">
        <f t="shared" si="2"/>
        <v>3.170313735829159E-2</v>
      </c>
      <c r="E29" s="31">
        <f t="shared" si="1"/>
        <v>-5.4256540390308694E-2</v>
      </c>
      <c r="F29" s="215">
        <f>((SUM(C29:C31,C33:C41)/SUM(C42:C44,C46:C54))-1)</f>
        <v>1.8672331725393843E-2</v>
      </c>
    </row>
    <row r="30" spans="2:6" ht="15" hidden="1" customHeight="1" outlineLevel="1">
      <c r="B30" s="214" t="s">
        <v>226</v>
      </c>
      <c r="C30" s="30">
        <v>15172</v>
      </c>
      <c r="D30" s="31">
        <f t="shared" si="2"/>
        <v>0.1180545320560059</v>
      </c>
      <c r="E30" s="31">
        <f t="shared" si="1"/>
        <v>-0.21611986566778607</v>
      </c>
      <c r="F30" s="215">
        <f>((SUM(C30:C31,C33:C42)/SUM(C43:C44,C46:C55))-1)</f>
        <v>1.0248432515385764E-2</v>
      </c>
    </row>
    <row r="31" spans="2:6" ht="15" hidden="1" customHeight="1" outlineLevel="1">
      <c r="B31" s="214" t="s">
        <v>227</v>
      </c>
      <c r="C31" s="30">
        <v>13570</v>
      </c>
      <c r="D31" s="31">
        <f>C31/C33-1</f>
        <v>-0.15881477808083311</v>
      </c>
      <c r="E31" s="31">
        <f t="shared" si="1"/>
        <v>-0.20091861971499236</v>
      </c>
      <c r="F31" s="215">
        <f>((SUM(C31,C33:C43)/SUM(C44,C46:C56))-1)</f>
        <v>5.5152036101858926E-2</v>
      </c>
    </row>
    <row r="32" spans="2:6" ht="15" customHeight="1" collapsed="1">
      <c r="B32" s="217">
        <v>2009</v>
      </c>
      <c r="C32" s="218">
        <v>154373</v>
      </c>
      <c r="D32" s="219"/>
      <c r="E32" s="219">
        <f t="shared" si="1"/>
        <v>-0.22743196308640867</v>
      </c>
      <c r="F32" s="220">
        <f>C32/C45-1</f>
        <v>-0.22743196308640867</v>
      </c>
    </row>
    <row r="33" spans="2:6" ht="15" hidden="1" customHeight="1" outlineLevel="1">
      <c r="B33" s="214" t="s">
        <v>228</v>
      </c>
      <c r="C33" s="30">
        <v>16132</v>
      </c>
      <c r="D33" s="31">
        <f t="shared" ref="D33:D43" si="3">IFERROR((C33-C34)/C34,"-")</f>
        <v>-9.5891946421565885E-2</v>
      </c>
      <c r="E33" s="31">
        <f t="shared" si="1"/>
        <v>-4.5104770924588644E-2</v>
      </c>
      <c r="F33" s="215">
        <f>((SUM(C33:C44)/SUM(C46:C57))-1)</f>
        <v>8.7948166498788449E-2</v>
      </c>
    </row>
    <row r="34" spans="2:6" ht="15" hidden="1" customHeight="1" outlineLevel="1">
      <c r="B34" s="214" t="s">
        <v>229</v>
      </c>
      <c r="C34" s="30">
        <v>17843</v>
      </c>
      <c r="D34" s="31">
        <f t="shared" si="3"/>
        <v>-4.6134929968993904E-2</v>
      </c>
      <c r="E34" s="31">
        <f t="shared" si="1"/>
        <v>-5.6375271034956875E-2</v>
      </c>
      <c r="F34" s="215">
        <f>((SUM(C34:C44,C46)/SUM(C47:C57,C59))-1)</f>
        <v>9.2483660130718848E-2</v>
      </c>
    </row>
    <row r="35" spans="2:6" ht="15" hidden="1" customHeight="1" outlineLevel="1">
      <c r="B35" s="214" t="s">
        <v>230</v>
      </c>
      <c r="C35" s="30">
        <v>18706</v>
      </c>
      <c r="D35" s="31">
        <f t="shared" si="3"/>
        <v>0.2360248447204969</v>
      </c>
      <c r="E35" s="31">
        <f t="shared" si="1"/>
        <v>7.8404243053153522E-2</v>
      </c>
      <c r="F35" s="215">
        <f>((SUM(C35:C44,C46:C47)/SUM(C48:C57,C59:C60))-1)</f>
        <v>0.10322905382485859</v>
      </c>
    </row>
    <row r="36" spans="2:6" ht="15" hidden="1" customHeight="1" outlineLevel="1">
      <c r="B36" s="214" t="s">
        <v>231</v>
      </c>
      <c r="C36" s="30">
        <v>15134</v>
      </c>
      <c r="D36" s="31">
        <f t="shared" si="3"/>
        <v>0.22960675983100423</v>
      </c>
      <c r="E36" s="31">
        <f t="shared" si="1"/>
        <v>7.6004265908282909E-2</v>
      </c>
      <c r="F36" s="215">
        <f>((SUM(C36:C44,C46:C48)/SUM(C49:C57,C59:C61))-1)</f>
        <v>0.10555687419616588</v>
      </c>
    </row>
    <row r="37" spans="2:6" ht="15" hidden="1" customHeight="1" outlineLevel="1">
      <c r="B37" s="214" t="s">
        <v>220</v>
      </c>
      <c r="C37" s="30">
        <v>12308</v>
      </c>
      <c r="D37" s="31">
        <f t="shared" si="3"/>
        <v>-0.24661810613943808</v>
      </c>
      <c r="E37" s="31">
        <f t="shared" si="1"/>
        <v>0.23487508778970612</v>
      </c>
      <c r="F37" s="215">
        <f>((SUM(C37:C44,C46:C49)/SUM(C50:C57,C59:C62))-1)</f>
        <v>9.7608277640343521E-2</v>
      </c>
    </row>
    <row r="38" spans="2:6" ht="15" hidden="1" customHeight="1" outlineLevel="1">
      <c r="B38" s="214" t="s">
        <v>221</v>
      </c>
      <c r="C38" s="30">
        <v>16337</v>
      </c>
      <c r="D38" s="31">
        <f t="shared" si="3"/>
        <v>5.809585492227979E-2</v>
      </c>
      <c r="E38" s="31">
        <f t="shared" si="1"/>
        <v>0.13767409470752079</v>
      </c>
      <c r="F38" s="215">
        <f>((SUM(C38:C44,C46:C50)/SUM(C51:C57,C59:C63))-1)</f>
        <v>7.7208437063989166E-2</v>
      </c>
    </row>
    <row r="39" spans="2:6" ht="15" hidden="1" customHeight="1" outlineLevel="1">
      <c r="B39" s="214" t="s">
        <v>222</v>
      </c>
      <c r="C39" s="30">
        <v>15440</v>
      </c>
      <c r="D39" s="31">
        <f t="shared" si="3"/>
        <v>-0.11452658140735218</v>
      </c>
      <c r="E39" s="31">
        <f t="shared" si="1"/>
        <v>0.17227241667299364</v>
      </c>
      <c r="F39" s="215">
        <f>((SUM(C39:C44,C46:C51)/SUM(C52:C57,C59:C64))-1)</f>
        <v>6.4074076096154897E-2</v>
      </c>
    </row>
    <row r="40" spans="2:6" ht="15" hidden="1" customHeight="1" outlineLevel="1">
      <c r="B40" s="214" t="s">
        <v>223</v>
      </c>
      <c r="C40" s="30">
        <v>17437</v>
      </c>
      <c r="D40" s="31">
        <f t="shared" si="3"/>
        <v>-8.8671630762234988E-3</v>
      </c>
      <c r="E40" s="31">
        <f t="shared" si="1"/>
        <v>0.18409615645796551</v>
      </c>
      <c r="F40" s="215">
        <f>((SUM(C40:C44,C46:C52)/SUM(C53:C57,C59:C65))-1)</f>
        <v>3.7100447401999581E-2</v>
      </c>
    </row>
    <row r="41" spans="2:6" ht="15" hidden="1" customHeight="1" outlineLevel="1">
      <c r="B41" s="214" t="s">
        <v>224</v>
      </c>
      <c r="C41" s="30">
        <v>17593</v>
      </c>
      <c r="D41" s="31">
        <f t="shared" si="3"/>
        <v>6.2956921031961821E-2</v>
      </c>
      <c r="E41" s="31">
        <f t="shared" si="1"/>
        <v>0.13561838368190027</v>
      </c>
      <c r="F41" s="215">
        <f>((SUM(C41:C44,C46:C53)/SUM(C54:C57,C59:C66))-1)</f>
        <v>2.2367089425292308E-2</v>
      </c>
    </row>
    <row r="42" spans="2:6" ht="15" hidden="1" customHeight="1" outlineLevel="1">
      <c r="B42" s="214" t="s">
        <v>225</v>
      </c>
      <c r="C42" s="30">
        <v>16551</v>
      </c>
      <c r="D42" s="31">
        <f t="shared" si="3"/>
        <v>-0.14487212606561611</v>
      </c>
      <c r="E42" s="31">
        <f t="shared" si="1"/>
        <v>-0.12916973587288227</v>
      </c>
      <c r="F42" s="215">
        <f>((SUM(C42:C44,C46:C54)/SUM(C55:C57,C59:C67))-1)</f>
        <v>2.0079187056337933E-2</v>
      </c>
    </row>
    <row r="43" spans="2:6" ht="15" hidden="1" customHeight="1" outlineLevel="1">
      <c r="B43" s="214" t="s">
        <v>226</v>
      </c>
      <c r="C43" s="30">
        <v>19355</v>
      </c>
      <c r="D43" s="31">
        <f t="shared" si="3"/>
        <v>0.13973619126133552</v>
      </c>
      <c r="E43" s="31">
        <f t="shared" si="1"/>
        <v>0.27151491262646177</v>
      </c>
      <c r="F43" s="215">
        <f>((SUM(C43:C44,C46:C55)/SUM(C56:C57,C59:C68))-1)</f>
        <v>4.2340476816548289E-2</v>
      </c>
    </row>
    <row r="44" spans="2:6" ht="15" hidden="1" customHeight="1" outlineLevel="1">
      <c r="B44" s="214" t="s">
        <v>227</v>
      </c>
      <c r="C44" s="30">
        <v>16982</v>
      </c>
      <c r="D44" s="31">
        <f>C44/C46-1</f>
        <v>5.208949923049655E-3</v>
      </c>
      <c r="E44" s="31">
        <f t="shared" si="1"/>
        <v>0.17060729303095057</v>
      </c>
      <c r="F44" s="215">
        <f>((SUM(C44,C46:C56)/SUM(C57,C59:C69))-1)</f>
        <v>1.7080660495918387E-2</v>
      </c>
    </row>
    <row r="45" spans="2:6" ht="15" customHeight="1" collapsed="1">
      <c r="B45" s="221">
        <v>2008</v>
      </c>
      <c r="C45" s="172">
        <v>199818</v>
      </c>
      <c r="D45" s="173"/>
      <c r="E45" s="173">
        <f t="shared" si="1"/>
        <v>8.7948166498788449E-2</v>
      </c>
      <c r="F45" s="222">
        <f>C45/C58-1</f>
        <v>8.7948166498788449E-2</v>
      </c>
    </row>
    <row r="46" spans="2:6" ht="15" hidden="1" customHeight="1" outlineLevel="1">
      <c r="B46" s="214" t="s">
        <v>228</v>
      </c>
      <c r="C46" s="30">
        <v>16894</v>
      </c>
      <c r="D46" s="31">
        <f t="shared" ref="D46:D56" si="4">IFERROR((C46-C47)/C47,"-")</f>
        <v>-0.10656301232217462</v>
      </c>
      <c r="E46" s="31">
        <f t="shared" si="1"/>
        <v>3.8623804147601692E-3</v>
      </c>
      <c r="F46" s="215">
        <f>((SUM(C46:C57)/SUM(C59:C70))-1)</f>
        <v>4.8803707330951074E-3</v>
      </c>
    </row>
    <row r="47" spans="2:6" ht="15" hidden="1" customHeight="1" outlineLevel="1">
      <c r="B47" s="214" t="s">
        <v>229</v>
      </c>
      <c r="C47" s="30">
        <v>18909</v>
      </c>
      <c r="D47" s="31">
        <f t="shared" si="4"/>
        <v>9.0107229332410929E-2</v>
      </c>
      <c r="E47" s="31">
        <f t="shared" si="1"/>
        <v>4.5447006137004475E-2</v>
      </c>
      <c r="F47" s="215" t="s">
        <v>67</v>
      </c>
    </row>
    <row r="48" spans="2:6" ht="15" hidden="1" customHeight="1" outlineLevel="1">
      <c r="B48" s="214" t="s">
        <v>230</v>
      </c>
      <c r="C48" s="30">
        <v>17346</v>
      </c>
      <c r="D48" s="31">
        <f t="shared" si="4"/>
        <v>0.23327408460718094</v>
      </c>
      <c r="E48" s="31">
        <f t="shared" si="1"/>
        <v>0.10266353060835298</v>
      </c>
      <c r="F48" s="215" t="s">
        <v>67</v>
      </c>
    </row>
    <row r="49" spans="2:6" ht="15" hidden="1" customHeight="1" outlineLevel="1">
      <c r="B49" s="214" t="s">
        <v>231</v>
      </c>
      <c r="C49" s="30">
        <v>14065</v>
      </c>
      <c r="D49" s="31">
        <f t="shared" si="4"/>
        <v>0.41115681749774258</v>
      </c>
      <c r="E49" s="31">
        <f t="shared" si="1"/>
        <v>-2.3467333194473361E-2</v>
      </c>
      <c r="F49" s="215" t="s">
        <v>67</v>
      </c>
    </row>
    <row r="50" spans="2:6" ht="15" hidden="1" customHeight="1" outlineLevel="1">
      <c r="B50" s="214" t="s">
        <v>220</v>
      </c>
      <c r="C50" s="30">
        <v>9967</v>
      </c>
      <c r="D50" s="31">
        <f t="shared" si="4"/>
        <v>-0.30591922005571032</v>
      </c>
      <c r="E50" s="31">
        <f t="shared" si="1"/>
        <v>-0.1125456326239872</v>
      </c>
      <c r="F50" s="215" t="s">
        <v>67</v>
      </c>
    </row>
    <row r="51" spans="2:6" ht="15" hidden="1" customHeight="1" outlineLevel="1">
      <c r="B51" s="214" t="s">
        <v>221</v>
      </c>
      <c r="C51" s="30">
        <v>14360</v>
      </c>
      <c r="D51" s="31">
        <f t="shared" si="4"/>
        <v>9.0274087009338699E-2</v>
      </c>
      <c r="E51" s="31">
        <f t="shared" si="1"/>
        <v>-2.6968423905678329E-2</v>
      </c>
      <c r="F51" s="215" t="s">
        <v>67</v>
      </c>
    </row>
    <row r="52" spans="2:6" ht="15" hidden="1" customHeight="1" outlineLevel="1">
      <c r="B52" s="214" t="s">
        <v>222</v>
      </c>
      <c r="C52" s="30">
        <v>13171</v>
      </c>
      <c r="D52" s="31">
        <f t="shared" si="4"/>
        <v>-0.10559554529403775</v>
      </c>
      <c r="E52" s="31">
        <f t="shared" si="1"/>
        <v>-0.1635867149298279</v>
      </c>
      <c r="F52" s="215" t="s">
        <v>67</v>
      </c>
    </row>
    <row r="53" spans="2:6" ht="15" hidden="1" customHeight="1" outlineLevel="1">
      <c r="B53" s="214" t="s">
        <v>223</v>
      </c>
      <c r="C53" s="30">
        <v>14726</v>
      </c>
      <c r="D53" s="31">
        <f t="shared" si="4"/>
        <v>-4.9444874774076941E-2</v>
      </c>
      <c r="E53" s="31">
        <f t="shared" si="1"/>
        <v>-1.6948003525184552E-3</v>
      </c>
      <c r="F53" s="215" t="s">
        <v>67</v>
      </c>
    </row>
    <row r="54" spans="2:6" ht="15" hidden="1" customHeight="1" outlineLevel="1">
      <c r="B54" s="214" t="s">
        <v>224</v>
      </c>
      <c r="C54" s="30">
        <v>15492</v>
      </c>
      <c r="D54" s="31">
        <f t="shared" si="4"/>
        <v>-0.18488898242660212</v>
      </c>
      <c r="E54" s="31">
        <f t="shared" si="1"/>
        <v>0.11863672467326158</v>
      </c>
      <c r="F54" s="215" t="s">
        <v>67</v>
      </c>
    </row>
    <row r="55" spans="2:6" ht="15" hidden="1" customHeight="1" outlineLevel="1">
      <c r="B55" s="214" t="s">
        <v>225</v>
      </c>
      <c r="C55" s="30">
        <v>19006</v>
      </c>
      <c r="D55" s="31">
        <f t="shared" si="4"/>
        <v>0.24858757062146894</v>
      </c>
      <c r="E55" s="31">
        <f t="shared" si="1"/>
        <v>9.0481381605370448E-2</v>
      </c>
      <c r="F55" s="215" t="s">
        <v>67</v>
      </c>
    </row>
    <row r="56" spans="2:6" ht="15" hidden="1" customHeight="1" outlineLevel="1">
      <c r="B56" s="214" t="s">
        <v>226</v>
      </c>
      <c r="C56" s="30">
        <v>15222</v>
      </c>
      <c r="D56" s="31">
        <f t="shared" si="4"/>
        <v>4.9286551320052385E-2</v>
      </c>
      <c r="E56" s="31">
        <f t="shared" si="1"/>
        <v>-2.9951567677797608E-2</v>
      </c>
      <c r="F56" s="215" t="s">
        <v>67</v>
      </c>
    </row>
    <row r="57" spans="2:6" ht="15" hidden="1" customHeight="1" outlineLevel="1">
      <c r="B57" s="214" t="s">
        <v>227</v>
      </c>
      <c r="C57" s="30">
        <v>14507</v>
      </c>
      <c r="D57" s="31">
        <f>C57/C59-1</f>
        <v>-0.13797611266266563</v>
      </c>
      <c r="E57" s="31">
        <f t="shared" si="1"/>
        <v>1.6893312771624869E-2</v>
      </c>
      <c r="F57" s="215" t="s">
        <v>67</v>
      </c>
    </row>
    <row r="58" spans="2:6" ht="15" customHeight="1" collapsed="1">
      <c r="B58" s="221">
        <v>2007</v>
      </c>
      <c r="C58" s="172">
        <v>183665</v>
      </c>
      <c r="D58" s="173"/>
      <c r="E58" s="173">
        <f t="shared" si="1"/>
        <v>4.8803707330951074E-3</v>
      </c>
      <c r="F58" s="222">
        <f>C58/C71-1</f>
        <v>4.8803707330951074E-3</v>
      </c>
    </row>
    <row r="59" spans="2:6" ht="15" hidden="1" customHeight="1" outlineLevel="1">
      <c r="B59" s="214" t="s">
        <v>228</v>
      </c>
      <c r="C59" s="30">
        <v>16829</v>
      </c>
      <c r="D59" s="31">
        <f t="shared" ref="D59:D69" si="5">IFERROR((C59-C60)/C60,"-")</f>
        <v>-6.9552717421352356E-2</v>
      </c>
      <c r="E59" s="31" t="s">
        <v>67</v>
      </c>
      <c r="F59" s="215" t="s">
        <v>67</v>
      </c>
    </row>
    <row r="60" spans="2:6" ht="15" hidden="1" customHeight="1" outlineLevel="1">
      <c r="B60" s="214" t="s">
        <v>229</v>
      </c>
      <c r="C60" s="30">
        <v>18087</v>
      </c>
      <c r="D60" s="31">
        <f t="shared" si="5"/>
        <v>0.14976797406395015</v>
      </c>
      <c r="E60" s="31" t="s">
        <v>67</v>
      </c>
      <c r="F60" s="215" t="s">
        <v>67</v>
      </c>
    </row>
    <row r="61" spans="2:6" ht="15" hidden="1" customHeight="1" outlineLevel="1">
      <c r="B61" s="214" t="s">
        <v>230</v>
      </c>
      <c r="C61" s="30">
        <v>15731</v>
      </c>
      <c r="D61" s="31">
        <f t="shared" si="5"/>
        <v>9.2203013261126149E-2</v>
      </c>
      <c r="E61" s="31" t="s">
        <v>67</v>
      </c>
      <c r="F61" s="215" t="s">
        <v>67</v>
      </c>
    </row>
    <row r="62" spans="2:6" ht="15" hidden="1" customHeight="1" outlineLevel="1">
      <c r="B62" s="214" t="s">
        <v>231</v>
      </c>
      <c r="C62" s="30">
        <v>14403</v>
      </c>
      <c r="D62" s="31">
        <f t="shared" si="5"/>
        <v>0.28243255275576529</v>
      </c>
      <c r="E62" s="31" t="s">
        <v>67</v>
      </c>
      <c r="F62" s="215" t="s">
        <v>67</v>
      </c>
    </row>
    <row r="63" spans="2:6" ht="15" hidden="1" customHeight="1" outlineLevel="1">
      <c r="B63" s="214" t="s">
        <v>220</v>
      </c>
      <c r="C63" s="30">
        <v>11231</v>
      </c>
      <c r="D63" s="31">
        <f t="shared" si="5"/>
        <v>-0.23898902290283236</v>
      </c>
      <c r="E63" s="31" t="s">
        <v>67</v>
      </c>
      <c r="F63" s="215" t="s">
        <v>67</v>
      </c>
    </row>
    <row r="64" spans="2:6" ht="15" hidden="1" customHeight="1" outlineLevel="1">
      <c r="B64" s="214" t="s">
        <v>221</v>
      </c>
      <c r="C64" s="30">
        <v>14758</v>
      </c>
      <c r="D64" s="31">
        <f t="shared" si="5"/>
        <v>-6.2805613767701787E-2</v>
      </c>
      <c r="E64" s="31" t="s">
        <v>67</v>
      </c>
      <c r="F64" s="215" t="s">
        <v>67</v>
      </c>
    </row>
    <row r="65" spans="2:6" ht="15" hidden="1" customHeight="1" outlineLevel="1">
      <c r="B65" s="214" t="s">
        <v>222</v>
      </c>
      <c r="C65" s="30">
        <v>15747</v>
      </c>
      <c r="D65" s="31">
        <f t="shared" si="5"/>
        <v>6.7520846044335975E-2</v>
      </c>
      <c r="E65" s="31" t="s">
        <v>67</v>
      </c>
      <c r="F65" s="215" t="s">
        <v>67</v>
      </c>
    </row>
    <row r="66" spans="2:6" ht="15" hidden="1" customHeight="1" outlineLevel="1">
      <c r="B66" s="214" t="s">
        <v>223</v>
      </c>
      <c r="C66" s="30">
        <v>14751</v>
      </c>
      <c r="D66" s="31">
        <f t="shared" si="5"/>
        <v>6.5131056393963466E-2</v>
      </c>
      <c r="E66" s="31" t="s">
        <v>67</v>
      </c>
      <c r="F66" s="215" t="s">
        <v>67</v>
      </c>
    </row>
    <row r="67" spans="2:6" ht="15" hidden="1" customHeight="1" outlineLevel="1">
      <c r="B67" s="214" t="s">
        <v>224</v>
      </c>
      <c r="C67" s="30">
        <v>13849</v>
      </c>
      <c r="D67" s="31">
        <f t="shared" si="5"/>
        <v>-0.20540478512823454</v>
      </c>
      <c r="E67" s="31" t="s">
        <v>67</v>
      </c>
      <c r="F67" s="215" t="s">
        <v>67</v>
      </c>
    </row>
    <row r="68" spans="2:6" ht="15" hidden="1" customHeight="1" outlineLevel="1">
      <c r="B68" s="214" t="s">
        <v>225</v>
      </c>
      <c r="C68" s="30">
        <v>17429</v>
      </c>
      <c r="D68" s="31">
        <f t="shared" si="5"/>
        <v>0.11069334692837114</v>
      </c>
      <c r="E68" s="31" t="s">
        <v>67</v>
      </c>
      <c r="F68" s="215" t="s">
        <v>67</v>
      </c>
    </row>
    <row r="69" spans="2:6" ht="15" hidden="1" customHeight="1" outlineLevel="1">
      <c r="B69" s="214" t="s">
        <v>226</v>
      </c>
      <c r="C69" s="30">
        <v>15692</v>
      </c>
      <c r="D69" s="31">
        <f t="shared" si="5"/>
        <v>9.9957941959904664E-2</v>
      </c>
      <c r="E69" s="31" t="s">
        <v>67</v>
      </c>
      <c r="F69" s="215" t="s">
        <v>67</v>
      </c>
    </row>
    <row r="70" spans="2:6" ht="15" hidden="1" customHeight="1" outlineLevel="1">
      <c r="B70" s="214" t="s">
        <v>227</v>
      </c>
      <c r="C70" s="30">
        <v>14266</v>
      </c>
      <c r="D70" s="31" t="s">
        <v>67</v>
      </c>
      <c r="E70" s="31" t="s">
        <v>67</v>
      </c>
      <c r="F70" s="215" t="s">
        <v>67</v>
      </c>
    </row>
    <row r="71" spans="2:6" ht="15" customHeight="1" collapsed="1">
      <c r="B71" s="221">
        <v>2006</v>
      </c>
      <c r="C71" s="172">
        <v>182773</v>
      </c>
      <c r="D71" s="173"/>
      <c r="E71" s="173" t="s">
        <v>67</v>
      </c>
      <c r="F71" s="222" t="s">
        <v>67</v>
      </c>
    </row>
    <row r="72" spans="2:6" ht="15" customHeight="1">
      <c r="B72" s="442" t="s">
        <v>232</v>
      </c>
      <c r="C72" s="442"/>
      <c r="D72" s="442"/>
      <c r="E72" s="442"/>
      <c r="F72" s="442"/>
    </row>
  </sheetData>
  <mergeCells count="2">
    <mergeCell ref="B6:F6"/>
    <mergeCell ref="B72:F72"/>
  </mergeCells>
  <hyperlinks>
    <hyperlink ref="H7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6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/>
  </sheetPr>
  <dimension ref="B27:L30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7.100000000000001" customHeight="1" thickBot="1"/>
    <row r="30" spans="2:12" ht="30" customHeight="1" thickBot="1">
      <c r="J30" s="58" t="s">
        <v>89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72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5.7109375" style="89" customWidth="1"/>
    <col min="2" max="2" width="11.7109375" style="89" bestFit="1" customWidth="1"/>
    <col min="3" max="10" width="10.7109375" style="89" customWidth="1"/>
    <col min="11" max="16384" width="11.42578125" style="89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427" t="s">
        <v>233</v>
      </c>
      <c r="C5" s="427"/>
      <c r="D5" s="427"/>
      <c r="E5" s="427"/>
      <c r="F5" s="427"/>
      <c r="G5" s="427"/>
      <c r="H5" s="427"/>
      <c r="I5" s="427"/>
      <c r="J5" s="427"/>
    </row>
    <row r="6" spans="2:10" ht="15" customHeight="1">
      <c r="B6" s="428"/>
      <c r="C6" s="429" t="s">
        <v>122</v>
      </c>
      <c r="D6" s="429"/>
      <c r="E6" s="430" t="s">
        <v>125</v>
      </c>
      <c r="F6" s="430"/>
      <c r="G6" s="430"/>
      <c r="H6" s="430"/>
      <c r="I6" s="430"/>
      <c r="J6" s="430"/>
    </row>
    <row r="7" spans="2:10" ht="30" customHeight="1">
      <c r="B7" s="428"/>
      <c r="C7" s="91" t="s">
        <v>72</v>
      </c>
      <c r="D7" s="92" t="s">
        <v>126</v>
      </c>
      <c r="E7" s="91" t="s">
        <v>127</v>
      </c>
      <c r="F7" s="92" t="s">
        <v>128</v>
      </c>
      <c r="G7" s="91" t="s">
        <v>92</v>
      </c>
      <c r="H7" s="92" t="s">
        <v>129</v>
      </c>
      <c r="I7" s="91" t="s">
        <v>72</v>
      </c>
      <c r="J7" s="92" t="s">
        <v>126</v>
      </c>
    </row>
    <row r="8" spans="2:10">
      <c r="B8" s="39" t="s">
        <v>76</v>
      </c>
      <c r="C8" s="93">
        <v>30419</v>
      </c>
      <c r="D8" s="94">
        <f t="shared" ref="D8:D18" si="0">C8/C21-1</f>
        <v>9.8000288766965094E-2</v>
      </c>
      <c r="E8" s="95">
        <v>1765180</v>
      </c>
      <c r="F8" s="94">
        <f t="shared" ref="F8:F18" si="1">E8/E21-1</f>
        <v>5.7560154957204679E-2</v>
      </c>
      <c r="G8" s="95">
        <v>1455663</v>
      </c>
      <c r="H8" s="94">
        <f t="shared" ref="H8:H18" si="2">G8/G21-1</f>
        <v>9.56647994905786E-2</v>
      </c>
      <c r="I8" s="95">
        <v>3220843</v>
      </c>
      <c r="J8" s="94">
        <f t="shared" ref="J8:J18" si="3">I8/I21-1</f>
        <v>7.4448105062862036E-2</v>
      </c>
    </row>
    <row r="9" spans="2:10">
      <c r="B9" s="39" t="s">
        <v>77</v>
      </c>
      <c r="C9" s="93">
        <v>27998</v>
      </c>
      <c r="D9" s="94">
        <f t="shared" si="0"/>
        <v>-3.3551950293406962E-2</v>
      </c>
      <c r="E9" s="95">
        <v>1773647</v>
      </c>
      <c r="F9" s="94">
        <f t="shared" si="1"/>
        <v>9.156710442665017E-2</v>
      </c>
      <c r="G9" s="95">
        <v>1287512</v>
      </c>
      <c r="H9" s="94">
        <f t="shared" si="2"/>
        <v>2.7874909388182711E-2</v>
      </c>
      <c r="I9" s="95">
        <v>3061159</v>
      </c>
      <c r="J9" s="94">
        <f t="shared" si="3"/>
        <v>6.3841048647435006E-2</v>
      </c>
    </row>
    <row r="10" spans="2:10">
      <c r="B10" s="39" t="s">
        <v>78</v>
      </c>
      <c r="C10" s="93">
        <v>22588</v>
      </c>
      <c r="D10" s="94">
        <f t="shared" si="0"/>
        <v>-0.12656123119755613</v>
      </c>
      <c r="E10" s="95">
        <v>1623162</v>
      </c>
      <c r="F10" s="94">
        <f t="shared" si="1"/>
        <v>3.7925583750892056E-2</v>
      </c>
      <c r="G10" s="95">
        <v>1147427</v>
      </c>
      <c r="H10" s="94">
        <f t="shared" si="2"/>
        <v>-5.3321058480657602E-3</v>
      </c>
      <c r="I10" s="95">
        <v>2770589</v>
      </c>
      <c r="J10" s="94">
        <f t="shared" si="3"/>
        <v>1.9562233433795928E-2</v>
      </c>
    </row>
    <row r="11" spans="2:10">
      <c r="B11" s="39" t="s">
        <v>79</v>
      </c>
      <c r="C11" s="93">
        <v>22619</v>
      </c>
      <c r="D11" s="94">
        <f t="shared" si="0"/>
        <v>5.7753460531238199E-2</v>
      </c>
      <c r="E11" s="95">
        <v>2019311</v>
      </c>
      <c r="F11" s="94">
        <f t="shared" si="1"/>
        <v>3.3750677670482343E-2</v>
      </c>
      <c r="G11" s="95">
        <v>1584426</v>
      </c>
      <c r="H11" s="94">
        <f t="shared" si="2"/>
        <v>-1.9842239503718218E-2</v>
      </c>
      <c r="I11" s="95">
        <v>3603737</v>
      </c>
      <c r="J11" s="94">
        <f t="shared" si="3"/>
        <v>9.482941182402671E-3</v>
      </c>
    </row>
    <row r="12" spans="2:10">
      <c r="B12" s="39" t="s">
        <v>80</v>
      </c>
      <c r="C12" s="93">
        <v>22934</v>
      </c>
      <c r="D12" s="94">
        <f t="shared" si="0"/>
        <v>-0.15869405722670582</v>
      </c>
      <c r="E12" s="95">
        <v>1852448</v>
      </c>
      <c r="F12" s="94">
        <f t="shared" si="1"/>
        <v>3.2678718360957593E-2</v>
      </c>
      <c r="G12" s="95">
        <v>1401004</v>
      </c>
      <c r="H12" s="94">
        <f t="shared" si="2"/>
        <v>1.1332522440906434E-2</v>
      </c>
      <c r="I12" s="95">
        <v>3253452</v>
      </c>
      <c r="J12" s="94">
        <f t="shared" si="3"/>
        <v>2.3377128292525029E-2</v>
      </c>
    </row>
    <row r="13" spans="2:10">
      <c r="B13" s="39" t="s">
        <v>81</v>
      </c>
      <c r="C13" s="93">
        <v>26127</v>
      </c>
      <c r="D13" s="94">
        <f t="shared" si="0"/>
        <v>-7.0279695395345509E-2</v>
      </c>
      <c r="E13" s="95">
        <v>1564162</v>
      </c>
      <c r="F13" s="94">
        <f t="shared" si="1"/>
        <v>5.1398941719275948E-2</v>
      </c>
      <c r="G13" s="95">
        <v>1097110</v>
      </c>
      <c r="H13" s="94">
        <f t="shared" si="2"/>
        <v>1.498549373121949E-2</v>
      </c>
      <c r="I13" s="95">
        <v>2661272</v>
      </c>
      <c r="J13" s="94">
        <f t="shared" si="3"/>
        <v>3.607557089287261E-2</v>
      </c>
    </row>
    <row r="14" spans="2:10">
      <c r="B14" s="39" t="s">
        <v>82</v>
      </c>
      <c r="C14" s="93">
        <v>25316</v>
      </c>
      <c r="D14" s="94">
        <f t="shared" si="0"/>
        <v>-0.16008095285491519</v>
      </c>
      <c r="E14" s="95">
        <v>1491751</v>
      </c>
      <c r="F14" s="94">
        <f t="shared" si="1"/>
        <v>5.0602859356292607E-2</v>
      </c>
      <c r="G14" s="95">
        <v>966851</v>
      </c>
      <c r="H14" s="94">
        <f t="shared" si="2"/>
        <v>-3.6240739707019909E-2</v>
      </c>
      <c r="I14" s="95">
        <v>2458602</v>
      </c>
      <c r="J14" s="94">
        <f t="shared" si="3"/>
        <v>1.4648129592242709E-2</v>
      </c>
    </row>
    <row r="15" spans="2:10">
      <c r="B15" s="39" t="s">
        <v>83</v>
      </c>
      <c r="C15" s="93">
        <v>27550</v>
      </c>
      <c r="D15" s="94">
        <f t="shared" si="0"/>
        <v>-7.6649797231625127E-2</v>
      </c>
      <c r="E15" s="95">
        <v>1576794</v>
      </c>
      <c r="F15" s="94">
        <f t="shared" si="1"/>
        <v>-4.3537178933474419E-2</v>
      </c>
      <c r="G15" s="95">
        <v>1127852</v>
      </c>
      <c r="H15" s="94">
        <f t="shared" si="2"/>
        <v>-0.11184014174623491</v>
      </c>
      <c r="I15" s="95">
        <v>2704646</v>
      </c>
      <c r="J15" s="94">
        <f t="shared" si="3"/>
        <v>-7.3257212835748375E-2</v>
      </c>
    </row>
    <row r="16" spans="2:10">
      <c r="B16" s="39" t="s">
        <v>84</v>
      </c>
      <c r="C16" s="93">
        <v>28465</v>
      </c>
      <c r="D16" s="94">
        <f t="shared" si="0"/>
        <v>-0.22362535457124155</v>
      </c>
      <c r="E16" s="95">
        <v>1745136</v>
      </c>
      <c r="F16" s="94">
        <f t="shared" si="1"/>
        <v>9.9710227460159118E-3</v>
      </c>
      <c r="G16" s="95">
        <v>1433073</v>
      </c>
      <c r="H16" s="94">
        <f t="shared" si="2"/>
        <v>-7.9926731742644308E-2</v>
      </c>
      <c r="I16" s="95">
        <v>3178209</v>
      </c>
      <c r="J16" s="94">
        <f t="shared" si="3"/>
        <v>-3.2647373846854788E-2</v>
      </c>
    </row>
    <row r="17" spans="2:10">
      <c r="B17" s="39" t="s">
        <v>85</v>
      </c>
      <c r="C17" s="93">
        <v>34631</v>
      </c>
      <c r="D17" s="94">
        <f t="shared" si="0"/>
        <v>-0.11819825325287092</v>
      </c>
      <c r="E17" s="95">
        <v>1678464</v>
      </c>
      <c r="F17" s="94">
        <f t="shared" si="1"/>
        <v>1.4431404593052255E-2</v>
      </c>
      <c r="G17" s="95">
        <v>1371184</v>
      </c>
      <c r="H17" s="94">
        <f t="shared" si="2"/>
        <v>-8.1158777374745084E-2</v>
      </c>
      <c r="I17" s="95">
        <v>3049648</v>
      </c>
      <c r="J17" s="94">
        <f t="shared" si="3"/>
        <v>-3.0898829095330149E-2</v>
      </c>
    </row>
    <row r="18" spans="2:10">
      <c r="B18" s="39" t="s">
        <v>86</v>
      </c>
      <c r="C18" s="93">
        <v>28645</v>
      </c>
      <c r="D18" s="94">
        <f t="shared" si="0"/>
        <v>-0.13141696230934841</v>
      </c>
      <c r="E18" s="95">
        <v>1788406</v>
      </c>
      <c r="F18" s="94">
        <f t="shared" si="1"/>
        <v>-2.4103216399638305E-2</v>
      </c>
      <c r="G18" s="95">
        <v>1439231</v>
      </c>
      <c r="H18" s="94">
        <f t="shared" si="2"/>
        <v>-9.366156117085922E-2</v>
      </c>
      <c r="I18" s="95">
        <v>3227637</v>
      </c>
      <c r="J18" s="94">
        <f t="shared" si="3"/>
        <v>-5.6395205550938021E-2</v>
      </c>
    </row>
    <row r="19" spans="2:10" ht="30" customHeight="1">
      <c r="B19" s="96" t="str">
        <f>actualizaciones!A2</f>
        <v xml:space="preserve">acum. nov. 2010 </v>
      </c>
      <c r="C19" s="97">
        <v>297292</v>
      </c>
      <c r="D19" s="140">
        <v>-9.4105279195551117E-2</v>
      </c>
      <c r="E19" s="97">
        <v>18878461</v>
      </c>
      <c r="F19" s="140">
        <v>2.732845726112143E-2</v>
      </c>
      <c r="G19" s="97">
        <v>14311333</v>
      </c>
      <c r="H19" s="140">
        <v>-2.8314821659757961E-2</v>
      </c>
      <c r="I19" s="97">
        <v>33189794</v>
      </c>
      <c r="J19" s="140">
        <v>2.5725706645867152E-3</v>
      </c>
    </row>
    <row r="20" spans="2:10" ht="15" hidden="1" customHeight="1" outlineLevel="1">
      <c r="B20" s="39" t="s">
        <v>75</v>
      </c>
      <c r="C20" s="93">
        <v>36076</v>
      </c>
      <c r="D20" s="94">
        <f t="shared" ref="D20:D58" si="4">C20/C33-1</f>
        <v>-5.4810312303500308E-2</v>
      </c>
      <c r="E20" s="95">
        <v>1650116</v>
      </c>
      <c r="F20" s="94">
        <f t="shared" ref="F20:F58" si="5">E20/E33-1</f>
        <v>-7.711478263106708E-2</v>
      </c>
      <c r="G20" s="95">
        <v>1369960</v>
      </c>
      <c r="H20" s="94">
        <f t="shared" ref="H20:H58" si="6">G20/G33-1</f>
        <v>-0.12739845041822406</v>
      </c>
      <c r="I20" s="95">
        <v>3020076</v>
      </c>
      <c r="J20" s="94">
        <f t="shared" ref="J20:J58" si="7">I20/I33-1</f>
        <v>-0.10062421660235699</v>
      </c>
    </row>
    <row r="21" spans="2:10" ht="15" hidden="1" customHeight="1" outlineLevel="1">
      <c r="B21" s="39" t="s">
        <v>76</v>
      </c>
      <c r="C21" s="93">
        <v>27704</v>
      </c>
      <c r="D21" s="94">
        <f t="shared" si="4"/>
        <v>-0.34725036520427877</v>
      </c>
      <c r="E21" s="95">
        <v>1669106</v>
      </c>
      <c r="F21" s="94">
        <f t="shared" si="5"/>
        <v>-7.8815085942363639E-2</v>
      </c>
      <c r="G21" s="95">
        <v>1328566</v>
      </c>
      <c r="H21" s="94">
        <f t="shared" si="6"/>
        <v>-0.16447644802213701</v>
      </c>
      <c r="I21" s="95">
        <v>2997672</v>
      </c>
      <c r="J21" s="94">
        <f t="shared" si="7"/>
        <v>-0.11885319628502189</v>
      </c>
    </row>
    <row r="22" spans="2:10" ht="15" hidden="1" customHeight="1" outlineLevel="1">
      <c r="B22" s="39" t="s">
        <v>77</v>
      </c>
      <c r="C22" s="93">
        <v>28970</v>
      </c>
      <c r="D22" s="94">
        <f t="shared" si="4"/>
        <v>-0.32806049079185418</v>
      </c>
      <c r="E22" s="95">
        <v>1624863</v>
      </c>
      <c r="F22" s="94">
        <f t="shared" si="5"/>
        <v>-0.1127749878644686</v>
      </c>
      <c r="G22" s="95">
        <v>1252596</v>
      </c>
      <c r="H22" s="94">
        <f t="shared" si="6"/>
        <v>-0.14195644966393306</v>
      </c>
      <c r="I22" s="95">
        <v>2877459</v>
      </c>
      <c r="J22" s="94">
        <f t="shared" si="7"/>
        <v>-0.12571846305344481</v>
      </c>
    </row>
    <row r="23" spans="2:10" ht="15" hidden="1" customHeight="1" outlineLevel="1">
      <c r="B23" s="39" t="s">
        <v>78</v>
      </c>
      <c r="C23" s="93">
        <v>25861</v>
      </c>
      <c r="D23" s="94">
        <f t="shared" si="4"/>
        <v>-0.24259020618556704</v>
      </c>
      <c r="E23" s="95">
        <v>1563852</v>
      </c>
      <c r="F23" s="94">
        <f t="shared" si="5"/>
        <v>-0.12100826071878423</v>
      </c>
      <c r="G23" s="95">
        <v>1153578</v>
      </c>
      <c r="H23" s="94">
        <f t="shared" si="6"/>
        <v>-0.11818502873444603</v>
      </c>
      <c r="I23" s="95">
        <v>2717430</v>
      </c>
      <c r="J23" s="94">
        <f t="shared" si="7"/>
        <v>-0.11981197986997827</v>
      </c>
    </row>
    <row r="24" spans="2:10" ht="15" hidden="1" customHeight="1" outlineLevel="1">
      <c r="B24" s="39" t="s">
        <v>79</v>
      </c>
      <c r="C24" s="93">
        <v>21384</v>
      </c>
      <c r="D24" s="94">
        <f t="shared" si="4"/>
        <v>-0.32942393928941016</v>
      </c>
      <c r="E24" s="95">
        <v>1953383</v>
      </c>
      <c r="F24" s="94">
        <f t="shared" si="5"/>
        <v>-0.1277363413458984</v>
      </c>
      <c r="G24" s="95">
        <v>1616501</v>
      </c>
      <c r="H24" s="94">
        <f t="shared" si="6"/>
        <v>-0.15681948228278786</v>
      </c>
      <c r="I24" s="95">
        <v>3569884</v>
      </c>
      <c r="J24" s="94">
        <f t="shared" si="7"/>
        <v>-0.14115038584531348</v>
      </c>
    </row>
    <row r="25" spans="2:10" ht="15" hidden="1" customHeight="1" outlineLevel="1">
      <c r="B25" s="39" t="s">
        <v>80</v>
      </c>
      <c r="C25" s="93">
        <v>27260</v>
      </c>
      <c r="D25" s="94">
        <f t="shared" si="4"/>
        <v>-0.35486924624304816</v>
      </c>
      <c r="E25" s="95">
        <v>1793828</v>
      </c>
      <c r="F25" s="94">
        <f t="shared" si="5"/>
        <v>-0.15020017689279797</v>
      </c>
      <c r="G25" s="95">
        <v>1385305</v>
      </c>
      <c r="H25" s="94">
        <f t="shared" si="6"/>
        <v>-0.18088954140504754</v>
      </c>
      <c r="I25" s="95">
        <v>3179133</v>
      </c>
      <c r="J25" s="94">
        <f t="shared" si="7"/>
        <v>-0.16385121540279957</v>
      </c>
    </row>
    <row r="26" spans="2:10" ht="15" hidden="1" customHeight="1" outlineLevel="1">
      <c r="B26" s="39" t="s">
        <v>81</v>
      </c>
      <c r="C26" s="93">
        <v>28102</v>
      </c>
      <c r="D26" s="94">
        <f t="shared" si="4"/>
        <v>-0.28193990188062146</v>
      </c>
      <c r="E26" s="95">
        <v>1487696</v>
      </c>
      <c r="F26" s="94">
        <f t="shared" si="5"/>
        <v>-0.14723468162368059</v>
      </c>
      <c r="G26" s="95">
        <v>1080912</v>
      </c>
      <c r="H26" s="94">
        <f t="shared" si="6"/>
        <v>-0.19503367580078701</v>
      </c>
      <c r="I26" s="95">
        <v>2568608</v>
      </c>
      <c r="J26" s="94">
        <f t="shared" si="7"/>
        <v>-0.16802419155012427</v>
      </c>
    </row>
    <row r="27" spans="2:10" ht="15" hidden="1" customHeight="1" outlineLevel="1">
      <c r="B27" s="39" t="s">
        <v>82</v>
      </c>
      <c r="C27" s="93">
        <v>30141</v>
      </c>
      <c r="D27" s="94">
        <f t="shared" si="4"/>
        <v>-0.36440892412804182</v>
      </c>
      <c r="E27" s="95">
        <v>1419900</v>
      </c>
      <c r="F27" s="94">
        <f t="shared" si="5"/>
        <v>-0.17629464275355089</v>
      </c>
      <c r="G27" s="95">
        <v>1003208</v>
      </c>
      <c r="H27" s="94">
        <f t="shared" si="6"/>
        <v>-0.19423050510388895</v>
      </c>
      <c r="I27" s="95">
        <v>2423108</v>
      </c>
      <c r="J27" s="94">
        <f t="shared" si="7"/>
        <v>-0.18381636922596034</v>
      </c>
    </row>
    <row r="28" spans="2:10" ht="15" hidden="1" customHeight="1" outlineLevel="1">
      <c r="B28" s="39" t="s">
        <v>83</v>
      </c>
      <c r="C28" s="93">
        <v>29837</v>
      </c>
      <c r="D28" s="94">
        <f t="shared" si="4"/>
        <v>-0.29333049121311161</v>
      </c>
      <c r="E28" s="95">
        <v>1648568</v>
      </c>
      <c r="F28" s="94">
        <f t="shared" si="5"/>
        <v>-0.14307976436575187</v>
      </c>
      <c r="G28" s="95">
        <v>1269875</v>
      </c>
      <c r="H28" s="94">
        <f t="shared" si="6"/>
        <v>-0.12624943149018031</v>
      </c>
      <c r="I28" s="95">
        <v>2918443</v>
      </c>
      <c r="J28" s="94">
        <f t="shared" si="7"/>
        <v>-0.13583689398582843</v>
      </c>
    </row>
    <row r="29" spans="2:10" ht="15" hidden="1" customHeight="1" outlineLevel="1">
      <c r="B29" s="39" t="s">
        <v>84</v>
      </c>
      <c r="C29" s="93">
        <v>36664</v>
      </c>
      <c r="D29" s="94">
        <f t="shared" si="4"/>
        <v>-0.23743760399334446</v>
      </c>
      <c r="E29" s="95">
        <v>1727907</v>
      </c>
      <c r="F29" s="94">
        <f t="shared" si="5"/>
        <v>-0.17948224822567727</v>
      </c>
      <c r="G29" s="95">
        <v>1557564</v>
      </c>
      <c r="H29" s="94">
        <f t="shared" si="6"/>
        <v>-0.1703522994811919</v>
      </c>
      <c r="I29" s="95">
        <v>3285471</v>
      </c>
      <c r="J29" s="94">
        <f t="shared" si="7"/>
        <v>-0.17517913745897196</v>
      </c>
    </row>
    <row r="30" spans="2:10" ht="15" hidden="1" customHeight="1" outlineLevel="1">
      <c r="B30" s="39" t="s">
        <v>85</v>
      </c>
      <c r="C30" s="93">
        <v>39273</v>
      </c>
      <c r="D30" s="94">
        <f t="shared" si="4"/>
        <v>-0.1910646975220911</v>
      </c>
      <c r="E30" s="95">
        <v>1654586</v>
      </c>
      <c r="F30" s="94">
        <f t="shared" si="5"/>
        <v>-0.15048496084835161</v>
      </c>
      <c r="G30" s="95">
        <v>1492297</v>
      </c>
      <c r="H30" s="94">
        <f t="shared" si="6"/>
        <v>-0.17127898072052172</v>
      </c>
      <c r="I30" s="95">
        <v>3146883</v>
      </c>
      <c r="J30" s="94">
        <f t="shared" si="7"/>
        <v>-0.16047434562851515</v>
      </c>
    </row>
    <row r="31" spans="2:10" ht="15" hidden="1" customHeight="1" outlineLevel="1">
      <c r="B31" s="39" t="s">
        <v>86</v>
      </c>
      <c r="C31" s="93">
        <v>32979</v>
      </c>
      <c r="D31" s="94">
        <f t="shared" si="4"/>
        <v>-0.23347433990330979</v>
      </c>
      <c r="E31" s="95">
        <v>1832577</v>
      </c>
      <c r="F31" s="94">
        <f t="shared" si="5"/>
        <v>-8.5032255938552681E-2</v>
      </c>
      <c r="G31" s="95">
        <v>1587962</v>
      </c>
      <c r="H31" s="94">
        <f t="shared" si="6"/>
        <v>-0.11628429836692333</v>
      </c>
      <c r="I31" s="95">
        <v>3420539</v>
      </c>
      <c r="J31" s="94">
        <f t="shared" si="7"/>
        <v>-9.9811253323199511E-2</v>
      </c>
    </row>
    <row r="32" spans="2:10" collapsed="1">
      <c r="B32" s="99">
        <v>2009</v>
      </c>
      <c r="C32" s="100">
        <v>364251</v>
      </c>
      <c r="D32" s="101">
        <f t="shared" si="4"/>
        <v>-0.27214579024668051</v>
      </c>
      <c r="E32" s="100">
        <v>20026382</v>
      </c>
      <c r="F32" s="101">
        <f t="shared" si="5"/>
        <v>-0.12964341224210163</v>
      </c>
      <c r="G32" s="100">
        <v>16098324</v>
      </c>
      <c r="H32" s="101">
        <f t="shared" si="6"/>
        <v>-0.1550624012015529</v>
      </c>
      <c r="I32" s="100">
        <v>36124706</v>
      </c>
      <c r="J32" s="101">
        <f t="shared" si="7"/>
        <v>-0.1411573422777006</v>
      </c>
    </row>
    <row r="33" spans="2:10" ht="15" hidden="1" customHeight="1" outlineLevel="1">
      <c r="B33" s="39" t="s">
        <v>75</v>
      </c>
      <c r="C33" s="93">
        <v>38168</v>
      </c>
      <c r="D33" s="94">
        <f t="shared" si="4"/>
        <v>-8.4261036468330164E-2</v>
      </c>
      <c r="E33" s="95">
        <v>1787997</v>
      </c>
      <c r="F33" s="94">
        <f t="shared" si="5"/>
        <v>-4.3343871906311726E-2</v>
      </c>
      <c r="G33" s="95">
        <v>1569972</v>
      </c>
      <c r="H33" s="94">
        <f t="shared" si="6"/>
        <v>-0.10478583187121915</v>
      </c>
      <c r="I33" s="95">
        <v>3357969</v>
      </c>
      <c r="J33" s="94">
        <f t="shared" si="7"/>
        <v>-7.3087376260990933E-2</v>
      </c>
    </row>
    <row r="34" spans="2:10" ht="15" hidden="1" customHeight="1" outlineLevel="1">
      <c r="B34" s="39" t="s">
        <v>76</v>
      </c>
      <c r="C34" s="93">
        <v>42442</v>
      </c>
      <c r="D34" s="94">
        <f t="shared" si="4"/>
        <v>-1.911299082483997E-2</v>
      </c>
      <c r="E34" s="95">
        <v>1811912</v>
      </c>
      <c r="F34" s="94">
        <f t="shared" si="5"/>
        <v>-6.4776170247908271E-2</v>
      </c>
      <c r="G34" s="95">
        <v>1590100</v>
      </c>
      <c r="H34" s="94">
        <f t="shared" si="6"/>
        <v>-7.1143047241964852E-2</v>
      </c>
      <c r="I34" s="95">
        <v>3402012</v>
      </c>
      <c r="J34" s="94">
        <f t="shared" si="7"/>
        <v>-6.7762877199155191E-2</v>
      </c>
    </row>
    <row r="35" spans="2:10" ht="15" hidden="1" customHeight="1" outlineLevel="1">
      <c r="B35" s="39" t="s">
        <v>77</v>
      </c>
      <c r="C35" s="93">
        <v>43114</v>
      </c>
      <c r="D35" s="94">
        <f t="shared" si="4"/>
        <v>-1.1894666880572058E-2</v>
      </c>
      <c r="E35" s="95">
        <v>1831399</v>
      </c>
      <c r="F35" s="94">
        <f t="shared" si="5"/>
        <v>-2.433412392465728E-2</v>
      </c>
      <c r="G35" s="95">
        <v>1459828</v>
      </c>
      <c r="H35" s="94">
        <f t="shared" si="6"/>
        <v>-6.9402096896855281E-2</v>
      </c>
      <c r="I35" s="95">
        <v>3291227</v>
      </c>
      <c r="J35" s="94">
        <f t="shared" si="7"/>
        <v>-4.4851448513034131E-2</v>
      </c>
    </row>
    <row r="36" spans="2:10" ht="15" hidden="1" customHeight="1" outlineLevel="1">
      <c r="B36" s="39" t="s">
        <v>78</v>
      </c>
      <c r="C36" s="93">
        <v>34144</v>
      </c>
      <c r="D36" s="94">
        <f t="shared" si="4"/>
        <v>-7.4562948909066229E-2</v>
      </c>
      <c r="E36" s="95">
        <v>1779143</v>
      </c>
      <c r="F36" s="94">
        <f t="shared" si="5"/>
        <v>-3.2166060209772973E-2</v>
      </c>
      <c r="G36" s="95">
        <v>1308186</v>
      </c>
      <c r="H36" s="94">
        <f t="shared" si="6"/>
        <v>-5.2931296604647793E-2</v>
      </c>
      <c r="I36" s="95">
        <v>3087329</v>
      </c>
      <c r="J36" s="94">
        <f t="shared" si="7"/>
        <v>-4.1075012121172594E-2</v>
      </c>
    </row>
    <row r="37" spans="2:10" ht="15" hidden="1" customHeight="1" outlineLevel="1">
      <c r="B37" s="39" t="s">
        <v>79</v>
      </c>
      <c r="C37" s="93">
        <v>31889</v>
      </c>
      <c r="D37" s="94">
        <f t="shared" si="4"/>
        <v>0.17706333973128596</v>
      </c>
      <c r="E37" s="95">
        <v>2239441</v>
      </c>
      <c r="F37" s="94">
        <f t="shared" si="5"/>
        <v>-1.7945388519283956E-2</v>
      </c>
      <c r="G37" s="95">
        <v>1917147</v>
      </c>
      <c r="H37" s="94">
        <f t="shared" si="6"/>
        <v>-1.6848196488104317E-2</v>
      </c>
      <c r="I37" s="95">
        <v>4156588</v>
      </c>
      <c r="J37" s="94">
        <f t="shared" si="7"/>
        <v>-1.7439634036220064E-2</v>
      </c>
    </row>
    <row r="38" spans="2:10" ht="15" hidden="1" customHeight="1" outlineLevel="1">
      <c r="B38" s="39" t="s">
        <v>80</v>
      </c>
      <c r="C38" s="93">
        <v>42255</v>
      </c>
      <c r="D38" s="94">
        <f t="shared" si="4"/>
        <v>7.318584914656201E-3</v>
      </c>
      <c r="E38" s="95">
        <v>2110883</v>
      </c>
      <c r="F38" s="94">
        <f t="shared" si="5"/>
        <v>4.5682148507975029E-2</v>
      </c>
      <c r="G38" s="95">
        <v>1691231</v>
      </c>
      <c r="H38" s="94">
        <f t="shared" si="6"/>
        <v>1.6319586749147019E-2</v>
      </c>
      <c r="I38" s="95">
        <v>3802114</v>
      </c>
      <c r="J38" s="94">
        <f t="shared" si="7"/>
        <v>3.2414452282811146E-2</v>
      </c>
    </row>
    <row r="39" spans="2:10" ht="15" hidden="1" customHeight="1" outlineLevel="1">
      <c r="B39" s="39" t="s">
        <v>81</v>
      </c>
      <c r="C39" s="93">
        <v>39136</v>
      </c>
      <c r="D39" s="94">
        <f t="shared" si="4"/>
        <v>-7.4230023182097704E-2</v>
      </c>
      <c r="E39" s="95">
        <v>1744555</v>
      </c>
      <c r="F39" s="94">
        <f t="shared" si="5"/>
        <v>5.1291399508267776E-2</v>
      </c>
      <c r="G39" s="95">
        <v>1342804</v>
      </c>
      <c r="H39" s="94">
        <f t="shared" si="6"/>
        <v>5.5669331513616749E-2</v>
      </c>
      <c r="I39" s="95">
        <v>3087359</v>
      </c>
      <c r="J39" s="94">
        <f t="shared" si="7"/>
        <v>5.3191050247438643E-2</v>
      </c>
    </row>
    <row r="40" spans="2:10" ht="15" hidden="1" customHeight="1" outlineLevel="1">
      <c r="B40" s="39" t="s">
        <v>82</v>
      </c>
      <c r="C40" s="93">
        <v>47422</v>
      </c>
      <c r="D40" s="94">
        <f t="shared" si="4"/>
        <v>8.0227790432801926E-2</v>
      </c>
      <c r="E40" s="95">
        <v>1723796</v>
      </c>
      <c r="F40" s="94">
        <f t="shared" si="5"/>
        <v>0.13424943807212686</v>
      </c>
      <c r="G40" s="95">
        <v>1245031</v>
      </c>
      <c r="H40" s="94">
        <f t="shared" si="6"/>
        <v>4.6445033166018446E-2</v>
      </c>
      <c r="I40" s="95">
        <v>2968827</v>
      </c>
      <c r="J40" s="94">
        <f t="shared" si="7"/>
        <v>9.5694103058083568E-2</v>
      </c>
    </row>
    <row r="41" spans="2:10" ht="15" hidden="1" customHeight="1" outlineLevel="1">
      <c r="B41" s="39" t="s">
        <v>83</v>
      </c>
      <c r="C41" s="93">
        <v>42222</v>
      </c>
      <c r="D41" s="94">
        <f t="shared" si="4"/>
        <v>-4.9760313280669766E-2</v>
      </c>
      <c r="E41" s="95">
        <v>1923829</v>
      </c>
      <c r="F41" s="94">
        <f t="shared" si="5"/>
        <v>5.4774182052441889E-2</v>
      </c>
      <c r="G41" s="95">
        <v>1453361</v>
      </c>
      <c r="H41" s="94">
        <f t="shared" si="6"/>
        <v>-1.6239190118536362E-2</v>
      </c>
      <c r="I41" s="95">
        <v>3377190</v>
      </c>
      <c r="J41" s="94">
        <f t="shared" si="7"/>
        <v>2.2995041009888029E-2</v>
      </c>
    </row>
    <row r="42" spans="2:10" ht="15" hidden="1" customHeight="1" outlineLevel="1">
      <c r="B42" s="39" t="s">
        <v>84</v>
      </c>
      <c r="C42" s="93">
        <v>48080</v>
      </c>
      <c r="D42" s="94">
        <f t="shared" si="4"/>
        <v>-2.9294785084088781E-2</v>
      </c>
      <c r="E42" s="95">
        <v>2105874</v>
      </c>
      <c r="F42" s="94">
        <f t="shared" si="5"/>
        <v>3.8621677420118461E-2</v>
      </c>
      <c r="G42" s="95">
        <v>1877380</v>
      </c>
      <c r="H42" s="94">
        <f t="shared" si="6"/>
        <v>2.2325420310153277E-2</v>
      </c>
      <c r="I42" s="95">
        <v>3983254</v>
      </c>
      <c r="J42" s="94">
        <f t="shared" si="7"/>
        <v>3.0876709520935686E-2</v>
      </c>
    </row>
    <row r="43" spans="2:10" ht="15" hidden="1" customHeight="1" outlineLevel="1">
      <c r="B43" s="39" t="s">
        <v>85</v>
      </c>
      <c r="C43" s="93">
        <v>48549</v>
      </c>
      <c r="D43" s="94">
        <f t="shared" si="4"/>
        <v>0.20675598419129537</v>
      </c>
      <c r="E43" s="95">
        <v>1947683</v>
      </c>
      <c r="F43" s="94">
        <f t="shared" si="5"/>
        <v>6.5803269287174615E-2</v>
      </c>
      <c r="G43" s="95">
        <v>1800723</v>
      </c>
      <c r="H43" s="94">
        <f t="shared" si="6"/>
        <v>5.2222453358514276E-2</v>
      </c>
      <c r="I43" s="95">
        <v>3748406</v>
      </c>
      <c r="J43" s="94">
        <f t="shared" si="7"/>
        <v>5.9235601833850238E-2</v>
      </c>
    </row>
    <row r="44" spans="2:10" ht="15" hidden="1" customHeight="1" outlineLevel="1">
      <c r="B44" s="39" t="s">
        <v>86</v>
      </c>
      <c r="C44" s="93">
        <v>43024</v>
      </c>
      <c r="D44" s="94">
        <f t="shared" si="4"/>
        <v>0.10741036266762771</v>
      </c>
      <c r="E44" s="95">
        <v>2002887</v>
      </c>
      <c r="F44" s="94">
        <f t="shared" si="5"/>
        <v>1.4990579261402015E-2</v>
      </c>
      <c r="G44" s="95">
        <v>1796915</v>
      </c>
      <c r="H44" s="94">
        <f t="shared" si="6"/>
        <v>1.5024427828462361E-2</v>
      </c>
      <c r="I44" s="95">
        <v>3799802</v>
      </c>
      <c r="J44" s="94">
        <f t="shared" si="7"/>
        <v>1.5006585866151667E-2</v>
      </c>
    </row>
    <row r="45" spans="2:10" collapsed="1">
      <c r="B45" s="102">
        <v>2008</v>
      </c>
      <c r="C45" s="93">
        <v>500445</v>
      </c>
      <c r="D45" s="103">
        <f t="shared" si="4"/>
        <v>1.3586180496904188E-2</v>
      </c>
      <c r="E45" s="93">
        <v>23009399</v>
      </c>
      <c r="F45" s="103">
        <f t="shared" si="5"/>
        <v>1.5767408703919239E-2</v>
      </c>
      <c r="G45" s="93">
        <v>19052678</v>
      </c>
      <c r="H45" s="103">
        <f t="shared" si="6"/>
        <v>-1.214256123466384E-2</v>
      </c>
      <c r="I45" s="93">
        <v>42062077</v>
      </c>
      <c r="J45" s="103">
        <f t="shared" si="7"/>
        <v>2.9322277811290043E-3</v>
      </c>
    </row>
    <row r="46" spans="2:10" ht="15" hidden="1" customHeight="1" outlineLevel="1">
      <c r="B46" s="39" t="s">
        <v>75</v>
      </c>
      <c r="C46" s="93">
        <v>41680</v>
      </c>
      <c r="D46" s="94">
        <f t="shared" si="4"/>
        <v>-8.9280251715247116E-2</v>
      </c>
      <c r="E46" s="95">
        <v>1869007</v>
      </c>
      <c r="F46" s="94">
        <f t="shared" si="5"/>
        <v>2.0115212129172555E-3</v>
      </c>
      <c r="G46" s="95">
        <v>1753739</v>
      </c>
      <c r="H46" s="94">
        <f t="shared" si="6"/>
        <v>1.9982772870003718E-2</v>
      </c>
      <c r="I46" s="95">
        <v>3622746</v>
      </c>
      <c r="J46" s="94">
        <f t="shared" si="7"/>
        <v>1.0631483921937912E-2</v>
      </c>
    </row>
    <row r="47" spans="2:10" ht="15" hidden="1" customHeight="1" outlineLevel="1">
      <c r="B47" s="39" t="s">
        <v>76</v>
      </c>
      <c r="C47" s="93">
        <v>43269</v>
      </c>
      <c r="D47" s="94">
        <f t="shared" si="4"/>
        <v>-5.5096960167714926E-2</v>
      </c>
      <c r="E47" s="95">
        <v>1937410</v>
      </c>
      <c r="F47" s="94">
        <f t="shared" si="5"/>
        <v>3.0077534547082507E-2</v>
      </c>
      <c r="G47" s="95">
        <v>1711889</v>
      </c>
      <c r="H47" s="94">
        <f t="shared" si="6"/>
        <v>3.9804070372329026E-3</v>
      </c>
      <c r="I47" s="95">
        <v>3649299</v>
      </c>
      <c r="J47" s="94">
        <f t="shared" si="7"/>
        <v>1.7668444628620383E-2</v>
      </c>
    </row>
    <row r="48" spans="2:10" ht="15" hidden="1" customHeight="1" outlineLevel="1">
      <c r="B48" s="39" t="s">
        <v>77</v>
      </c>
      <c r="C48" s="93">
        <v>43633</v>
      </c>
      <c r="D48" s="94">
        <f t="shared" si="4"/>
        <v>7.5684737322190276E-2</v>
      </c>
      <c r="E48" s="95">
        <v>1877076</v>
      </c>
      <c r="F48" s="94">
        <f t="shared" si="5"/>
        <v>-5.1335480587531568E-2</v>
      </c>
      <c r="G48" s="95">
        <v>1568699</v>
      </c>
      <c r="H48" s="94">
        <f t="shared" si="6"/>
        <v>-8.2617142268996191E-2</v>
      </c>
      <c r="I48" s="95">
        <v>3445775</v>
      </c>
      <c r="J48" s="94">
        <f t="shared" si="7"/>
        <v>-6.5837034579028564E-2</v>
      </c>
    </row>
    <row r="49" spans="2:10" ht="15" hidden="1" customHeight="1" outlineLevel="1">
      <c r="B49" s="39" t="s">
        <v>78</v>
      </c>
      <c r="C49" s="93">
        <v>36895</v>
      </c>
      <c r="D49" s="94">
        <f t="shared" si="4"/>
        <v>-3.1576460706598808E-2</v>
      </c>
      <c r="E49" s="95">
        <v>1838273</v>
      </c>
      <c r="F49" s="94">
        <f t="shared" si="5"/>
        <v>-4.7924052403013229E-2</v>
      </c>
      <c r="G49" s="95">
        <v>1381300</v>
      </c>
      <c r="H49" s="94">
        <f t="shared" si="6"/>
        <v>-0.11251119560733835</v>
      </c>
      <c r="I49" s="95">
        <v>3219573</v>
      </c>
      <c r="J49" s="94">
        <f t="shared" si="7"/>
        <v>-7.6750556819058402E-2</v>
      </c>
    </row>
    <row r="50" spans="2:10" ht="15" hidden="1" customHeight="1" outlineLevel="1">
      <c r="B50" s="39" t="s">
        <v>79</v>
      </c>
      <c r="C50" s="93">
        <v>27092</v>
      </c>
      <c r="D50" s="94">
        <f t="shared" si="4"/>
        <v>-0.1774350255040078</v>
      </c>
      <c r="E50" s="95">
        <v>2280363</v>
      </c>
      <c r="F50" s="94">
        <f t="shared" si="5"/>
        <v>-3.4954478685411017E-2</v>
      </c>
      <c r="G50" s="95">
        <v>1950001</v>
      </c>
      <c r="H50" s="94">
        <f t="shared" si="6"/>
        <v>-0.10745544374088578</v>
      </c>
      <c r="I50" s="95">
        <v>4230364</v>
      </c>
      <c r="J50" s="94">
        <f t="shared" si="7"/>
        <v>-6.9784562610975764E-2</v>
      </c>
    </row>
    <row r="51" spans="2:10" ht="15" hidden="1" customHeight="1" outlineLevel="1">
      <c r="B51" s="39" t="s">
        <v>80</v>
      </c>
      <c r="C51" s="93">
        <v>41948</v>
      </c>
      <c r="D51" s="94">
        <f t="shared" si="4"/>
        <v>0.15267091668498578</v>
      </c>
      <c r="E51" s="95">
        <v>2018666</v>
      </c>
      <c r="F51" s="94">
        <f t="shared" si="5"/>
        <v>-6.3728045683160262E-2</v>
      </c>
      <c r="G51" s="95">
        <v>1664074</v>
      </c>
      <c r="H51" s="94">
        <f t="shared" si="6"/>
        <v>-0.11107205605125214</v>
      </c>
      <c r="I51" s="95">
        <v>3682740</v>
      </c>
      <c r="J51" s="94">
        <f t="shared" si="7"/>
        <v>-8.5730656550322304E-2</v>
      </c>
    </row>
    <row r="52" spans="2:10" ht="15" hidden="1" customHeight="1" outlineLevel="1">
      <c r="B52" s="39" t="s">
        <v>81</v>
      </c>
      <c r="C52" s="93">
        <v>42274</v>
      </c>
      <c r="D52" s="94">
        <f t="shared" si="4"/>
        <v>0.20168282213820743</v>
      </c>
      <c r="E52" s="95">
        <v>1659440</v>
      </c>
      <c r="F52" s="94">
        <f t="shared" si="5"/>
        <v>-7.3677018376969827E-2</v>
      </c>
      <c r="G52" s="95">
        <v>1271993</v>
      </c>
      <c r="H52" s="94">
        <f t="shared" si="6"/>
        <v>-8.7916185346202935E-2</v>
      </c>
      <c r="I52" s="95">
        <v>2931433</v>
      </c>
      <c r="J52" s="94">
        <f t="shared" si="7"/>
        <v>-7.9909843855735074E-2</v>
      </c>
    </row>
    <row r="53" spans="2:10" ht="15" hidden="1" customHeight="1" outlineLevel="1">
      <c r="B53" s="39" t="s">
        <v>82</v>
      </c>
      <c r="C53" s="93">
        <v>43900</v>
      </c>
      <c r="D53" s="94">
        <f t="shared" si="4"/>
        <v>0.27010762643212582</v>
      </c>
      <c r="E53" s="95">
        <v>1519768</v>
      </c>
      <c r="F53" s="94">
        <f t="shared" si="5"/>
        <v>-0.1096378836611186</v>
      </c>
      <c r="G53" s="95">
        <v>1189772</v>
      </c>
      <c r="H53" s="94">
        <f t="shared" si="6"/>
        <v>-7.2388604877987928E-2</v>
      </c>
      <c r="I53" s="95">
        <v>2709540</v>
      </c>
      <c r="J53" s="94">
        <f t="shared" si="7"/>
        <v>-9.3656559277397911E-2</v>
      </c>
    </row>
    <row r="54" spans="2:10" ht="15" hidden="1" customHeight="1" outlineLevel="1">
      <c r="B54" s="39" t="s">
        <v>83</v>
      </c>
      <c r="C54" s="93">
        <v>44433</v>
      </c>
      <c r="D54" s="94">
        <f t="shared" si="4"/>
        <v>0.19408239499072866</v>
      </c>
      <c r="E54" s="95">
        <v>1823925</v>
      </c>
      <c r="F54" s="94">
        <f t="shared" si="5"/>
        <v>-5.9357304205217121E-2</v>
      </c>
      <c r="G54" s="95">
        <v>1477352</v>
      </c>
      <c r="H54" s="94">
        <f t="shared" si="6"/>
        <v>-0.10179409903202918</v>
      </c>
      <c r="I54" s="95">
        <v>3301277</v>
      </c>
      <c r="J54" s="94">
        <f t="shared" si="7"/>
        <v>-7.8833618272889594E-2</v>
      </c>
    </row>
    <row r="55" spans="2:10" ht="15" hidden="1" customHeight="1" outlineLevel="1">
      <c r="B55" s="39" t="s">
        <v>84</v>
      </c>
      <c r="C55" s="93">
        <v>49531</v>
      </c>
      <c r="D55" s="94">
        <f t="shared" si="4"/>
        <v>0.12983872807317676</v>
      </c>
      <c r="E55" s="95">
        <v>2027566</v>
      </c>
      <c r="F55" s="94">
        <f t="shared" si="5"/>
        <v>2.4161026045161904E-3</v>
      </c>
      <c r="G55" s="95">
        <v>1836382</v>
      </c>
      <c r="H55" s="94">
        <f t="shared" si="6"/>
        <v>-5.8806492912417685E-3</v>
      </c>
      <c r="I55" s="95">
        <v>3863948</v>
      </c>
      <c r="J55" s="94">
        <f t="shared" si="7"/>
        <v>-1.5442163722078073E-3</v>
      </c>
    </row>
    <row r="56" spans="2:10" ht="15" hidden="1" customHeight="1" outlineLevel="1">
      <c r="B56" s="39" t="s">
        <v>85</v>
      </c>
      <c r="C56" s="93">
        <v>40231</v>
      </c>
      <c r="D56" s="94">
        <f t="shared" si="4"/>
        <v>-6.8575926654782071E-2</v>
      </c>
      <c r="E56" s="95">
        <v>1827432</v>
      </c>
      <c r="F56" s="94">
        <f t="shared" si="5"/>
        <v>7.1897560994429455E-3</v>
      </c>
      <c r="G56" s="95">
        <v>1711352</v>
      </c>
      <c r="H56" s="94">
        <f t="shared" si="6"/>
        <v>-2.7795577976231001E-2</v>
      </c>
      <c r="I56" s="95">
        <v>3538784</v>
      </c>
      <c r="J56" s="94">
        <f t="shared" si="7"/>
        <v>-1.0038137818151993E-2</v>
      </c>
    </row>
    <row r="57" spans="2:10" ht="15" hidden="1" customHeight="1" outlineLevel="1">
      <c r="B57" s="39" t="s">
        <v>86</v>
      </c>
      <c r="C57" s="93">
        <v>38851</v>
      </c>
      <c r="D57" s="94">
        <f t="shared" si="4"/>
        <v>0.14889401466761298</v>
      </c>
      <c r="E57" s="95">
        <v>1973306</v>
      </c>
      <c r="F57" s="94">
        <f t="shared" si="5"/>
        <v>1.4404573108824703E-2</v>
      </c>
      <c r="G57" s="95">
        <v>1770317</v>
      </c>
      <c r="H57" s="94">
        <f t="shared" si="6"/>
        <v>-2.575561961303563E-2</v>
      </c>
      <c r="I57" s="95">
        <v>3743623</v>
      </c>
      <c r="J57" s="94">
        <f t="shared" si="7"/>
        <v>-4.9914908105271882E-3</v>
      </c>
    </row>
    <row r="58" spans="2:10" collapsed="1">
      <c r="B58" s="102">
        <v>2007</v>
      </c>
      <c r="C58" s="93">
        <v>493737</v>
      </c>
      <c r="D58" s="103">
        <f t="shared" si="4"/>
        <v>5.6463157083892268E-2</v>
      </c>
      <c r="E58" s="93">
        <v>22652232</v>
      </c>
      <c r="F58" s="103">
        <f t="shared" si="5"/>
        <v>-3.1719413523430995E-2</v>
      </c>
      <c r="G58" s="93">
        <v>19286870</v>
      </c>
      <c r="H58" s="103">
        <f t="shared" si="6"/>
        <v>-5.8914487359399748E-2</v>
      </c>
      <c r="I58" s="93">
        <v>41939102</v>
      </c>
      <c r="J58" s="103">
        <f t="shared" si="7"/>
        <v>-4.4418472100876349E-2</v>
      </c>
    </row>
    <row r="59" spans="2:10" ht="15" hidden="1" customHeight="1" outlineLevel="1">
      <c r="B59" s="39" t="s">
        <v>75</v>
      </c>
      <c r="C59" s="93">
        <v>45766</v>
      </c>
      <c r="D59" s="104">
        <v>0</v>
      </c>
      <c r="E59" s="95">
        <v>1865255</v>
      </c>
      <c r="F59" s="104"/>
      <c r="G59" s="95">
        <v>1719381</v>
      </c>
      <c r="H59" s="104"/>
      <c r="I59" s="95">
        <v>3584636</v>
      </c>
      <c r="J59" s="104"/>
    </row>
    <row r="60" spans="2:10" ht="15" hidden="1" customHeight="1" outlineLevel="1">
      <c r="B60" s="39" t="s">
        <v>76</v>
      </c>
      <c r="C60" s="93">
        <v>45792</v>
      </c>
      <c r="D60" s="104">
        <v>0</v>
      </c>
      <c r="E60" s="95">
        <v>1880839</v>
      </c>
      <c r="F60" s="104"/>
      <c r="G60" s="95">
        <v>1705102</v>
      </c>
      <c r="H60" s="104"/>
      <c r="I60" s="95">
        <v>3585941</v>
      </c>
      <c r="J60" s="104"/>
    </row>
    <row r="61" spans="2:10" ht="15" hidden="1" customHeight="1" outlineLevel="1">
      <c r="B61" s="39" t="s">
        <v>77</v>
      </c>
      <c r="C61" s="93">
        <v>40563</v>
      </c>
      <c r="D61" s="104">
        <v>0</v>
      </c>
      <c r="E61" s="95">
        <v>1978651</v>
      </c>
      <c r="F61" s="104"/>
      <c r="G61" s="95">
        <v>1709972</v>
      </c>
      <c r="H61" s="104"/>
      <c r="I61" s="95">
        <v>3688623</v>
      </c>
      <c r="J61" s="104"/>
    </row>
    <row r="62" spans="2:10" ht="15" hidden="1" customHeight="1" outlineLevel="1">
      <c r="B62" s="39" t="s">
        <v>78</v>
      </c>
      <c r="C62" s="93">
        <v>38098</v>
      </c>
      <c r="D62" s="104">
        <v>0</v>
      </c>
      <c r="E62" s="95">
        <v>1930805</v>
      </c>
      <c r="F62" s="104"/>
      <c r="G62" s="95">
        <v>1556414</v>
      </c>
      <c r="H62" s="104"/>
      <c r="I62" s="95">
        <v>3487219</v>
      </c>
      <c r="J62" s="104"/>
    </row>
    <row r="63" spans="2:10" ht="15" hidden="1" customHeight="1" outlineLevel="1">
      <c r="B63" s="39" t="s">
        <v>79</v>
      </c>
      <c r="C63" s="93">
        <v>32936</v>
      </c>
      <c r="D63" s="104">
        <v>0</v>
      </c>
      <c r="E63" s="95">
        <v>2362959</v>
      </c>
      <c r="F63" s="104"/>
      <c r="G63" s="95">
        <v>2184766</v>
      </c>
      <c r="H63" s="104"/>
      <c r="I63" s="95">
        <v>4547725</v>
      </c>
      <c r="J63" s="104"/>
    </row>
    <row r="64" spans="2:10" ht="15" hidden="1" customHeight="1" outlineLevel="1">
      <c r="B64" s="39" t="s">
        <v>80</v>
      </c>
      <c r="C64" s="93">
        <v>36392</v>
      </c>
      <c r="D64" s="104">
        <v>0</v>
      </c>
      <c r="E64" s="95">
        <v>2156068</v>
      </c>
      <c r="F64" s="104"/>
      <c r="G64" s="95">
        <v>1872001</v>
      </c>
      <c r="H64" s="104"/>
      <c r="I64" s="95">
        <v>4028069</v>
      </c>
      <c r="J64" s="104"/>
    </row>
    <row r="65" spans="2:10" ht="15" hidden="1" customHeight="1" outlineLevel="1">
      <c r="B65" s="39" t="s">
        <v>81</v>
      </c>
      <c r="C65" s="93">
        <v>35179</v>
      </c>
      <c r="D65" s="104">
        <v>0</v>
      </c>
      <c r="E65" s="95">
        <v>1791427</v>
      </c>
      <c r="F65" s="104"/>
      <c r="G65" s="95">
        <v>1394601</v>
      </c>
      <c r="H65" s="104"/>
      <c r="I65" s="95">
        <v>3186028</v>
      </c>
      <c r="J65" s="104"/>
    </row>
    <row r="66" spans="2:10" ht="15" hidden="1" customHeight="1" outlineLevel="1">
      <c r="B66" s="39" t="s">
        <v>82</v>
      </c>
      <c r="C66" s="93">
        <v>34564</v>
      </c>
      <c r="D66" s="104">
        <v>0</v>
      </c>
      <c r="E66" s="95">
        <v>1706910</v>
      </c>
      <c r="F66" s="104"/>
      <c r="G66" s="95">
        <v>1282619</v>
      </c>
      <c r="H66" s="104"/>
      <c r="I66" s="95">
        <v>2989529</v>
      </c>
      <c r="J66" s="104"/>
    </row>
    <row r="67" spans="2:10" ht="15" hidden="1" customHeight="1" outlineLevel="1">
      <c r="B67" s="39" t="s">
        <v>83</v>
      </c>
      <c r="C67" s="93">
        <v>37211</v>
      </c>
      <c r="D67" s="104">
        <v>0</v>
      </c>
      <c r="E67" s="95">
        <v>1939020</v>
      </c>
      <c r="F67" s="104"/>
      <c r="G67" s="95">
        <v>1644781</v>
      </c>
      <c r="H67" s="104"/>
      <c r="I67" s="95">
        <v>3583801</v>
      </c>
      <c r="J67" s="104"/>
    </row>
    <row r="68" spans="2:10" ht="15" hidden="1" customHeight="1" outlineLevel="1">
      <c r="B68" s="39" t="s">
        <v>84</v>
      </c>
      <c r="C68" s="93">
        <v>43839</v>
      </c>
      <c r="D68" s="104">
        <v>0</v>
      </c>
      <c r="E68" s="95">
        <v>2022679</v>
      </c>
      <c r="F68" s="104"/>
      <c r="G68" s="95">
        <v>1847245</v>
      </c>
      <c r="H68" s="104"/>
      <c r="I68" s="95">
        <v>3869924</v>
      </c>
      <c r="J68" s="104"/>
    </row>
    <row r="69" spans="2:10" ht="15" hidden="1" customHeight="1" outlineLevel="1">
      <c r="B69" s="39" t="s">
        <v>85</v>
      </c>
      <c r="C69" s="93">
        <v>43193</v>
      </c>
      <c r="D69" s="104">
        <v>0</v>
      </c>
      <c r="E69" s="95">
        <v>1814387</v>
      </c>
      <c r="F69" s="104"/>
      <c r="G69" s="95">
        <v>1760280</v>
      </c>
      <c r="H69" s="104"/>
      <c r="I69" s="95">
        <v>3574667</v>
      </c>
      <c r="J69" s="104"/>
    </row>
    <row r="70" spans="2:10" ht="15" hidden="1" customHeight="1" outlineLevel="1">
      <c r="B70" s="39" t="s">
        <v>86</v>
      </c>
      <c r="C70" s="93">
        <v>33816</v>
      </c>
      <c r="D70" s="104">
        <v>0</v>
      </c>
      <c r="E70" s="95">
        <v>1945285</v>
      </c>
      <c r="F70" s="104"/>
      <c r="G70" s="95">
        <v>1817118</v>
      </c>
      <c r="H70" s="104"/>
      <c r="I70" s="95">
        <v>3762403</v>
      </c>
      <c r="J70" s="104"/>
    </row>
    <row r="71" spans="2:10" collapsed="1">
      <c r="B71" s="102">
        <v>2006</v>
      </c>
      <c r="C71" s="93">
        <v>467349</v>
      </c>
      <c r="D71" s="93">
        <v>0</v>
      </c>
      <c r="E71" s="93">
        <v>23394285</v>
      </c>
      <c r="F71" s="93"/>
      <c r="G71" s="93">
        <v>20494280</v>
      </c>
      <c r="H71" s="93"/>
      <c r="I71" s="93">
        <v>43888565</v>
      </c>
      <c r="J71" s="93"/>
    </row>
    <row r="72" spans="2:10" ht="15" customHeight="1">
      <c r="B72" s="431" t="s">
        <v>116</v>
      </c>
      <c r="C72" s="431"/>
      <c r="D72" s="431"/>
      <c r="E72" s="431"/>
      <c r="F72" s="431"/>
      <c r="G72" s="431"/>
      <c r="H72" s="431"/>
      <c r="I72" s="431"/>
      <c r="J72" s="431"/>
    </row>
  </sheetData>
  <mergeCells count="5">
    <mergeCell ref="B5:J5"/>
    <mergeCell ref="B6:B7"/>
    <mergeCell ref="C6:D6"/>
    <mergeCell ref="E6:J6"/>
    <mergeCell ref="B72:J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5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59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5.7109375" style="89" customWidth="1"/>
    <col min="2" max="2" width="13.140625" style="89" customWidth="1"/>
    <col min="3" max="6" width="10.7109375" style="89" customWidth="1"/>
    <col min="7" max="16384" width="11.42578125" style="89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427" t="s">
        <v>234</v>
      </c>
      <c r="C5" s="427"/>
      <c r="D5" s="427"/>
      <c r="E5" s="427"/>
      <c r="F5" s="427"/>
    </row>
    <row r="6" spans="2:6" ht="15" customHeight="1">
      <c r="B6" s="223"/>
      <c r="C6" s="432" t="s">
        <v>122</v>
      </c>
      <c r="D6" s="448" t="s">
        <v>125</v>
      </c>
      <c r="E6" s="448"/>
      <c r="F6" s="448"/>
    </row>
    <row r="7" spans="2:6">
      <c r="B7" s="223"/>
      <c r="C7" s="432"/>
      <c r="D7" s="107" t="s">
        <v>127</v>
      </c>
      <c r="E7" s="107" t="s">
        <v>92</v>
      </c>
      <c r="F7" s="107" t="s">
        <v>108</v>
      </c>
    </row>
    <row r="8" spans="2:6">
      <c r="B8" s="39" t="s">
        <v>76</v>
      </c>
      <c r="C8" s="41">
        <f>'Tablas PERNOCTA zona'!C8/'Tablas PERNOCTA zona'!C21-1</f>
        <v>9.8000288766965094E-2</v>
      </c>
      <c r="D8" s="59">
        <f>IFERROR('Tablas PERNOCTA zona'!E8/'Tablas PERNOCTA zona'!E21-1,"-")</f>
        <v>5.7560154957204679E-2</v>
      </c>
      <c r="E8" s="59">
        <f>IFERROR('Tablas PERNOCTA zona'!G8/'Tablas PERNOCTA zona'!G21-1,"-")</f>
        <v>9.56647994905786E-2</v>
      </c>
      <c r="F8" s="59">
        <f>IFERROR('Tablas PERNOCTA zona'!I8/'Tablas PERNOCTA zona'!I21-1,"-")</f>
        <v>7.4448105062862036E-2</v>
      </c>
    </row>
    <row r="9" spans="2:6">
      <c r="B9" s="39" t="s">
        <v>77</v>
      </c>
      <c r="C9" s="41">
        <f>'Tablas PERNOCTA zona'!C9/'Tablas PERNOCTA zona'!C22-1</f>
        <v>-3.3551950293406962E-2</v>
      </c>
      <c r="D9" s="59">
        <f>IFERROR('Tablas PERNOCTA zona'!E9/'Tablas PERNOCTA zona'!E22-1,"-")</f>
        <v>9.156710442665017E-2</v>
      </c>
      <c r="E9" s="59">
        <f>IFERROR('Tablas PERNOCTA zona'!G9/'Tablas PERNOCTA zona'!G22-1,"-")</f>
        <v>2.7874909388182711E-2</v>
      </c>
      <c r="F9" s="59">
        <f>IFERROR('Tablas PERNOCTA zona'!I9/'Tablas PERNOCTA zona'!I22-1,"-")</f>
        <v>6.3841048647435006E-2</v>
      </c>
    </row>
    <row r="10" spans="2:6">
      <c r="B10" s="39" t="s">
        <v>78</v>
      </c>
      <c r="C10" s="41">
        <f>'Tablas PERNOCTA zona'!C10/'Tablas PERNOCTA zona'!C23-1</f>
        <v>-0.12656123119755613</v>
      </c>
      <c r="D10" s="59">
        <f>IFERROR('Tablas PERNOCTA zona'!E10/'Tablas PERNOCTA zona'!E23-1,"-")</f>
        <v>3.7925583750892056E-2</v>
      </c>
      <c r="E10" s="59">
        <f>IFERROR('Tablas PERNOCTA zona'!G10/'Tablas PERNOCTA zona'!G23-1,"-")</f>
        <v>-5.3321058480657602E-3</v>
      </c>
      <c r="F10" s="59">
        <f>IFERROR('Tablas PERNOCTA zona'!I10/'Tablas PERNOCTA zona'!I23-1,"-")</f>
        <v>1.9562233433795928E-2</v>
      </c>
    </row>
    <row r="11" spans="2:6">
      <c r="B11" s="39" t="s">
        <v>79</v>
      </c>
      <c r="C11" s="41">
        <f>'Tablas PERNOCTA zona'!C11/'Tablas PERNOCTA zona'!C24-1</f>
        <v>5.7753460531238199E-2</v>
      </c>
      <c r="D11" s="59">
        <f>IFERROR('Tablas PERNOCTA zona'!E11/'Tablas PERNOCTA zona'!E24-1,"-")</f>
        <v>3.3750677670482343E-2</v>
      </c>
      <c r="E11" s="59">
        <f>IFERROR('Tablas PERNOCTA zona'!G11/'Tablas PERNOCTA zona'!G24-1,"-")</f>
        <v>-1.9842239503718218E-2</v>
      </c>
      <c r="F11" s="59">
        <f>IFERROR('Tablas PERNOCTA zona'!I11/'Tablas PERNOCTA zona'!I24-1,"-")</f>
        <v>9.482941182402671E-3</v>
      </c>
    </row>
    <row r="12" spans="2:6">
      <c r="B12" s="39" t="s">
        <v>80</v>
      </c>
      <c r="C12" s="41">
        <f>'Tablas PERNOCTA zona'!C12/'Tablas PERNOCTA zona'!C25-1</f>
        <v>-0.15869405722670582</v>
      </c>
      <c r="D12" s="59">
        <f>IFERROR('Tablas PERNOCTA zona'!E12/'Tablas PERNOCTA zona'!E25-1,"-")</f>
        <v>3.2678718360957593E-2</v>
      </c>
      <c r="E12" s="59">
        <f>IFERROR('Tablas PERNOCTA zona'!G12/'Tablas PERNOCTA zona'!G25-1,"-")</f>
        <v>1.1332522440906434E-2</v>
      </c>
      <c r="F12" s="59">
        <f>IFERROR('Tablas PERNOCTA zona'!I12/'Tablas PERNOCTA zona'!I25-1,"-")</f>
        <v>2.3377128292525029E-2</v>
      </c>
    </row>
    <row r="13" spans="2:6">
      <c r="B13" s="39" t="s">
        <v>81</v>
      </c>
      <c r="C13" s="41">
        <f>'Tablas PERNOCTA zona'!C13/'Tablas PERNOCTA zona'!C26-1</f>
        <v>-7.0279695395345509E-2</v>
      </c>
      <c r="D13" s="59">
        <f>IFERROR('Tablas PERNOCTA zona'!E13/'Tablas PERNOCTA zona'!E26-1,"-")</f>
        <v>5.1398941719275948E-2</v>
      </c>
      <c r="E13" s="59">
        <f>IFERROR('Tablas PERNOCTA zona'!G13/'Tablas PERNOCTA zona'!G26-1,"-")</f>
        <v>1.498549373121949E-2</v>
      </c>
      <c r="F13" s="59">
        <f>IFERROR('Tablas PERNOCTA zona'!I13/'Tablas PERNOCTA zona'!I26-1,"-")</f>
        <v>3.607557089287261E-2</v>
      </c>
    </row>
    <row r="14" spans="2:6">
      <c r="B14" s="39" t="s">
        <v>82</v>
      </c>
      <c r="C14" s="41">
        <f>'Tablas PERNOCTA zona'!C14/'Tablas PERNOCTA zona'!C27-1</f>
        <v>-0.16008095285491519</v>
      </c>
      <c r="D14" s="59">
        <f>IFERROR('Tablas PERNOCTA zona'!E14/'Tablas PERNOCTA zona'!E27-1,"-")</f>
        <v>5.0602859356292607E-2</v>
      </c>
      <c r="E14" s="59">
        <f>IFERROR('Tablas PERNOCTA zona'!G14/'Tablas PERNOCTA zona'!G27-1,"-")</f>
        <v>-3.6240739707019909E-2</v>
      </c>
      <c r="F14" s="59">
        <f>IFERROR('Tablas PERNOCTA zona'!I14/'Tablas PERNOCTA zona'!I27-1,"-")</f>
        <v>1.4648129592242709E-2</v>
      </c>
    </row>
    <row r="15" spans="2:6">
      <c r="B15" s="39" t="s">
        <v>83</v>
      </c>
      <c r="C15" s="41">
        <f>'Tablas PERNOCTA zona'!C15/'Tablas PERNOCTA zona'!C28-1</f>
        <v>-7.6649797231625127E-2</v>
      </c>
      <c r="D15" s="59">
        <f>IFERROR('Tablas PERNOCTA zona'!E15/'Tablas PERNOCTA zona'!E28-1,"-")</f>
        <v>-4.3537178933474419E-2</v>
      </c>
      <c r="E15" s="59">
        <f>IFERROR('Tablas PERNOCTA zona'!G15/'Tablas PERNOCTA zona'!G28-1,"-")</f>
        <v>-0.11184014174623491</v>
      </c>
      <c r="F15" s="59">
        <f>IFERROR('Tablas PERNOCTA zona'!I15/'Tablas PERNOCTA zona'!I28-1,"-")</f>
        <v>-7.3257212835748375E-2</v>
      </c>
    </row>
    <row r="16" spans="2:6">
      <c r="B16" s="39" t="s">
        <v>84</v>
      </c>
      <c r="C16" s="41">
        <f>'Tablas PERNOCTA zona'!C16/'Tablas PERNOCTA zona'!C29-1</f>
        <v>-0.22362535457124155</v>
      </c>
      <c r="D16" s="59">
        <f>IFERROR('Tablas PERNOCTA zona'!E16/'Tablas PERNOCTA zona'!E29-1,"-")</f>
        <v>9.9710227460159118E-3</v>
      </c>
      <c r="E16" s="59">
        <f>IFERROR('Tablas PERNOCTA zona'!G16/'Tablas PERNOCTA zona'!G29-1,"-")</f>
        <v>-7.9926731742644308E-2</v>
      </c>
      <c r="F16" s="59">
        <f>IFERROR('Tablas PERNOCTA zona'!I16/'Tablas PERNOCTA zona'!I29-1,"-")</f>
        <v>-3.2647373846854788E-2</v>
      </c>
    </row>
    <row r="17" spans="2:6">
      <c r="B17" s="39" t="s">
        <v>85</v>
      </c>
      <c r="C17" s="41">
        <f>'Tablas PERNOCTA zona'!C17/'Tablas PERNOCTA zona'!C30-1</f>
        <v>-0.11819825325287092</v>
      </c>
      <c r="D17" s="59">
        <f>IFERROR('Tablas PERNOCTA zona'!E17/'Tablas PERNOCTA zona'!E30-1,"-")</f>
        <v>1.4431404593052255E-2</v>
      </c>
      <c r="E17" s="59">
        <f>IFERROR('Tablas PERNOCTA zona'!G17/'Tablas PERNOCTA zona'!G30-1,"-")</f>
        <v>-8.1158777374745084E-2</v>
      </c>
      <c r="F17" s="59">
        <f>IFERROR('Tablas PERNOCTA zona'!I17/'Tablas PERNOCTA zona'!I30-1,"-")</f>
        <v>-3.0898829095330149E-2</v>
      </c>
    </row>
    <row r="18" spans="2:6">
      <c r="B18" s="39" t="s">
        <v>86</v>
      </c>
      <c r="C18" s="41">
        <f>'Tablas PERNOCTA zona'!C18/'Tablas PERNOCTA zona'!C31-1</f>
        <v>-0.13141696230934841</v>
      </c>
      <c r="D18" s="59">
        <f>IFERROR('Tablas PERNOCTA zona'!E18/'Tablas PERNOCTA zona'!E31-1,"-")</f>
        <v>-2.4103216399638305E-2</v>
      </c>
      <c r="E18" s="59">
        <f>IFERROR('Tablas PERNOCTA zona'!G18/'Tablas PERNOCTA zona'!G31-1,"-")</f>
        <v>-9.366156117085922E-2</v>
      </c>
      <c r="F18" s="59">
        <f>IFERROR('Tablas PERNOCTA zona'!I18/'Tablas PERNOCTA zona'!I31-1,"-")</f>
        <v>-5.6395205550938021E-2</v>
      </c>
    </row>
    <row r="19" spans="2:6" ht="30" customHeight="1">
      <c r="B19" s="45" t="str">
        <f>actualizaciones!$A$2</f>
        <v xml:space="preserve">acum. nov. 2010 </v>
      </c>
      <c r="C19" s="140">
        <v>-9.4105279195551117E-2</v>
      </c>
      <c r="D19" s="140">
        <v>2.732845726112143E-2</v>
      </c>
      <c r="E19" s="140">
        <v>-2.8314821659757961E-2</v>
      </c>
      <c r="F19" s="140">
        <v>2.5725706645867152E-3</v>
      </c>
    </row>
    <row r="20" spans="2:6" ht="15" hidden="1" customHeight="1" outlineLevel="1">
      <c r="B20" s="39" t="s">
        <v>75</v>
      </c>
      <c r="C20" s="41">
        <f>'Tablas PERNOCTA zona'!C20/'Tablas PERNOCTA zona'!C33-1</f>
        <v>-5.4810312303500308E-2</v>
      </c>
      <c r="D20" s="59">
        <f>IFERROR('Tablas PERNOCTA zona'!E20/'Tablas PERNOCTA zona'!E33-1,"-")</f>
        <v>-7.711478263106708E-2</v>
      </c>
      <c r="E20" s="59">
        <f>IFERROR('Tablas PERNOCTA zona'!G20/'Tablas PERNOCTA zona'!G33-1,"-")</f>
        <v>-0.12739845041822406</v>
      </c>
      <c r="F20" s="59">
        <f>IFERROR('Tablas PERNOCTA zona'!I20/'Tablas PERNOCTA zona'!I33-1,"-")</f>
        <v>-0.10062421660235699</v>
      </c>
    </row>
    <row r="21" spans="2:6" ht="15" hidden="1" customHeight="1" outlineLevel="1">
      <c r="B21" s="39" t="s">
        <v>76</v>
      </c>
      <c r="C21" s="41">
        <f>'Tablas PERNOCTA zona'!C21/'Tablas PERNOCTA zona'!C34-1</f>
        <v>-0.34725036520427877</v>
      </c>
      <c r="D21" s="59">
        <f>IFERROR('Tablas PERNOCTA zona'!E21/'Tablas PERNOCTA zona'!E34-1,"-")</f>
        <v>-7.8815085942363639E-2</v>
      </c>
      <c r="E21" s="59">
        <f>IFERROR('Tablas PERNOCTA zona'!G21/'Tablas PERNOCTA zona'!G34-1,"-")</f>
        <v>-0.16447644802213701</v>
      </c>
      <c r="F21" s="59">
        <f>IFERROR('Tablas PERNOCTA zona'!I21/'Tablas PERNOCTA zona'!I34-1,"-")</f>
        <v>-0.11885319628502189</v>
      </c>
    </row>
    <row r="22" spans="2:6" ht="15" hidden="1" customHeight="1" outlineLevel="1">
      <c r="B22" s="39" t="s">
        <v>77</v>
      </c>
      <c r="C22" s="41">
        <f>'Tablas PERNOCTA zona'!C22/'Tablas PERNOCTA zona'!C35-1</f>
        <v>-0.32806049079185418</v>
      </c>
      <c r="D22" s="59">
        <f>IFERROR('Tablas PERNOCTA zona'!E22/'Tablas PERNOCTA zona'!E35-1,"-")</f>
        <v>-0.1127749878644686</v>
      </c>
      <c r="E22" s="59">
        <f>IFERROR('Tablas PERNOCTA zona'!G22/'Tablas PERNOCTA zona'!G35-1,"-")</f>
        <v>-0.14195644966393306</v>
      </c>
      <c r="F22" s="59">
        <f>IFERROR('Tablas PERNOCTA zona'!I22/'Tablas PERNOCTA zona'!I35-1,"-")</f>
        <v>-0.12571846305344481</v>
      </c>
    </row>
    <row r="23" spans="2:6" ht="15" hidden="1" customHeight="1" outlineLevel="1">
      <c r="B23" s="39" t="s">
        <v>78</v>
      </c>
      <c r="C23" s="41">
        <f>'Tablas PERNOCTA zona'!C23/'Tablas PERNOCTA zona'!C36-1</f>
        <v>-0.24259020618556704</v>
      </c>
      <c r="D23" s="59">
        <f>IFERROR('Tablas PERNOCTA zona'!E23/'Tablas PERNOCTA zona'!E36-1,"-")</f>
        <v>-0.12100826071878423</v>
      </c>
      <c r="E23" s="59">
        <f>IFERROR('Tablas PERNOCTA zona'!G23/'Tablas PERNOCTA zona'!G36-1,"-")</f>
        <v>-0.11818502873444603</v>
      </c>
      <c r="F23" s="59">
        <f>IFERROR('Tablas PERNOCTA zona'!I23/'Tablas PERNOCTA zona'!I36-1,"-")</f>
        <v>-0.11981197986997827</v>
      </c>
    </row>
    <row r="24" spans="2:6" ht="15" hidden="1" customHeight="1" outlineLevel="1">
      <c r="B24" s="39" t="s">
        <v>79</v>
      </c>
      <c r="C24" s="41">
        <f>'Tablas PERNOCTA zona'!C24/'Tablas PERNOCTA zona'!C37-1</f>
        <v>-0.32942393928941016</v>
      </c>
      <c r="D24" s="59">
        <f>IFERROR('Tablas PERNOCTA zona'!E24/'Tablas PERNOCTA zona'!E37-1,"-")</f>
        <v>-0.1277363413458984</v>
      </c>
      <c r="E24" s="59">
        <f>IFERROR('Tablas PERNOCTA zona'!G24/'Tablas PERNOCTA zona'!G37-1,"-")</f>
        <v>-0.15681948228278786</v>
      </c>
      <c r="F24" s="59">
        <f>IFERROR('Tablas PERNOCTA zona'!I24/'Tablas PERNOCTA zona'!I37-1,"-")</f>
        <v>-0.14115038584531348</v>
      </c>
    </row>
    <row r="25" spans="2:6" ht="15" hidden="1" customHeight="1" outlineLevel="1">
      <c r="B25" s="39" t="s">
        <v>80</v>
      </c>
      <c r="C25" s="41">
        <f>'Tablas PERNOCTA zona'!C25/'Tablas PERNOCTA zona'!C38-1</f>
        <v>-0.35486924624304816</v>
      </c>
      <c r="D25" s="59">
        <f>IFERROR('Tablas PERNOCTA zona'!E25/'Tablas PERNOCTA zona'!E38-1,"-")</f>
        <v>-0.15020017689279797</v>
      </c>
      <c r="E25" s="59">
        <f>IFERROR('Tablas PERNOCTA zona'!G25/'Tablas PERNOCTA zona'!G38-1,"-")</f>
        <v>-0.18088954140504754</v>
      </c>
      <c r="F25" s="59">
        <f>IFERROR('Tablas PERNOCTA zona'!I25/'Tablas PERNOCTA zona'!I38-1,"-")</f>
        <v>-0.16385121540279957</v>
      </c>
    </row>
    <row r="26" spans="2:6" ht="15" hidden="1" customHeight="1" outlineLevel="1">
      <c r="B26" s="39" t="s">
        <v>81</v>
      </c>
      <c r="C26" s="41">
        <f>'Tablas PERNOCTA zona'!C26/'Tablas PERNOCTA zona'!C39-1</f>
        <v>-0.28193990188062146</v>
      </c>
      <c r="D26" s="59">
        <f>IFERROR('Tablas PERNOCTA zona'!E26/'Tablas PERNOCTA zona'!E39-1,"-")</f>
        <v>-0.14723468162368059</v>
      </c>
      <c r="E26" s="59">
        <f>IFERROR('Tablas PERNOCTA zona'!G26/'Tablas PERNOCTA zona'!G39-1,"-")</f>
        <v>-0.19503367580078701</v>
      </c>
      <c r="F26" s="59">
        <f>IFERROR('Tablas PERNOCTA zona'!I26/'Tablas PERNOCTA zona'!I39-1,"-")</f>
        <v>-0.16802419155012427</v>
      </c>
    </row>
    <row r="27" spans="2:6" ht="15" hidden="1" customHeight="1" outlineLevel="1">
      <c r="B27" s="39" t="s">
        <v>82</v>
      </c>
      <c r="C27" s="41">
        <f>'Tablas PERNOCTA zona'!C27/'Tablas PERNOCTA zona'!C40-1</f>
        <v>-0.36440892412804182</v>
      </c>
      <c r="D27" s="59">
        <f>IFERROR('Tablas PERNOCTA zona'!E27/'Tablas PERNOCTA zona'!E40-1,"-")</f>
        <v>-0.17629464275355089</v>
      </c>
      <c r="E27" s="59">
        <f>IFERROR('Tablas PERNOCTA zona'!G27/'Tablas PERNOCTA zona'!G40-1,"-")</f>
        <v>-0.19423050510388895</v>
      </c>
      <c r="F27" s="59">
        <f>IFERROR('Tablas PERNOCTA zona'!I27/'Tablas PERNOCTA zona'!I40-1,"-")</f>
        <v>-0.18381636922596034</v>
      </c>
    </row>
    <row r="28" spans="2:6" ht="15" hidden="1" customHeight="1" outlineLevel="1">
      <c r="B28" s="39" t="s">
        <v>83</v>
      </c>
      <c r="C28" s="41">
        <f>'Tablas PERNOCTA zona'!C28/'Tablas PERNOCTA zona'!C41-1</f>
        <v>-0.29333049121311161</v>
      </c>
      <c r="D28" s="59">
        <f>IFERROR('Tablas PERNOCTA zona'!E28/'Tablas PERNOCTA zona'!E41-1,"-")</f>
        <v>-0.14307976436575187</v>
      </c>
      <c r="E28" s="59">
        <f>IFERROR('Tablas PERNOCTA zona'!G28/'Tablas PERNOCTA zona'!G41-1,"-")</f>
        <v>-0.12624943149018031</v>
      </c>
      <c r="F28" s="59">
        <f>IFERROR('Tablas PERNOCTA zona'!I28/'Tablas PERNOCTA zona'!I41-1,"-")</f>
        <v>-0.13583689398582843</v>
      </c>
    </row>
    <row r="29" spans="2:6" ht="15" hidden="1" customHeight="1" outlineLevel="1">
      <c r="B29" s="39" t="s">
        <v>84</v>
      </c>
      <c r="C29" s="41">
        <f>'Tablas PERNOCTA zona'!C29/'Tablas PERNOCTA zona'!C42-1</f>
        <v>-0.23743760399334446</v>
      </c>
      <c r="D29" s="59">
        <f>IFERROR('Tablas PERNOCTA zona'!E29/'Tablas PERNOCTA zona'!E42-1,"-")</f>
        <v>-0.17948224822567727</v>
      </c>
      <c r="E29" s="59">
        <f>IFERROR('Tablas PERNOCTA zona'!G29/'Tablas PERNOCTA zona'!G42-1,"-")</f>
        <v>-0.1703522994811919</v>
      </c>
      <c r="F29" s="59">
        <f>IFERROR('Tablas PERNOCTA zona'!I29/'Tablas PERNOCTA zona'!I42-1,"-")</f>
        <v>-0.17517913745897196</v>
      </c>
    </row>
    <row r="30" spans="2:6" ht="15" hidden="1" customHeight="1" outlineLevel="1">
      <c r="B30" s="39" t="s">
        <v>85</v>
      </c>
      <c r="C30" s="41">
        <f>'Tablas PERNOCTA zona'!C30/'Tablas PERNOCTA zona'!C43-1</f>
        <v>-0.1910646975220911</v>
      </c>
      <c r="D30" s="59">
        <f>IFERROR('Tablas PERNOCTA zona'!E30/'Tablas PERNOCTA zona'!E43-1,"-")</f>
        <v>-0.15048496084835161</v>
      </c>
      <c r="E30" s="59">
        <f>IFERROR('Tablas PERNOCTA zona'!G30/'Tablas PERNOCTA zona'!G43-1,"-")</f>
        <v>-0.17127898072052172</v>
      </c>
      <c r="F30" s="59">
        <f>IFERROR('Tablas PERNOCTA zona'!I30/'Tablas PERNOCTA zona'!I43-1,"-")</f>
        <v>-0.16047434562851515</v>
      </c>
    </row>
    <row r="31" spans="2:6" ht="15" hidden="1" customHeight="1" outlineLevel="1">
      <c r="B31" s="39" t="s">
        <v>86</v>
      </c>
      <c r="C31" s="41">
        <f>'Tablas PERNOCTA zona'!C31/'Tablas PERNOCTA zona'!C44-1</f>
        <v>-0.23347433990330979</v>
      </c>
      <c r="D31" s="59">
        <f>IFERROR('Tablas PERNOCTA zona'!E31/'Tablas PERNOCTA zona'!E44-1,"-")</f>
        <v>-8.5032255938552681E-2</v>
      </c>
      <c r="E31" s="59">
        <f>IFERROR('Tablas PERNOCTA zona'!G31/'Tablas PERNOCTA zona'!G44-1,"-")</f>
        <v>-0.11628429836692333</v>
      </c>
      <c r="F31" s="59">
        <f>IFERROR('Tablas PERNOCTA zona'!I31/'Tablas PERNOCTA zona'!I44-1,"-")</f>
        <v>-9.9811253323199511E-2</v>
      </c>
    </row>
    <row r="32" spans="2:6" collapsed="1">
      <c r="B32" s="224">
        <v>2009</v>
      </c>
      <c r="C32" s="52">
        <f>'Tablas PERNOCTA zona'!C32/'Tablas PERNOCTA zona'!C45-1</f>
        <v>-0.27214579024668051</v>
      </c>
      <c r="D32" s="52">
        <f>IFERROR('Tablas PERNOCTA zona'!E32/'Tablas PERNOCTA zona'!E45-1,"-")</f>
        <v>-0.12964341224210163</v>
      </c>
      <c r="E32" s="52">
        <f>IFERROR('Tablas PERNOCTA zona'!G32/'Tablas PERNOCTA zona'!G45-1,"-")</f>
        <v>-0.1550624012015529</v>
      </c>
      <c r="F32" s="52">
        <f>IFERROR('Tablas PERNOCTA zona'!I32/'Tablas PERNOCTA zona'!I45-1,"-")</f>
        <v>-0.1411573422777006</v>
      </c>
    </row>
    <row r="33" spans="2:6" ht="15" hidden="1" customHeight="1" outlineLevel="1">
      <c r="B33" s="39" t="s">
        <v>75</v>
      </c>
      <c r="C33" s="41">
        <f>'Tablas PERNOCTA zona'!C33/'Tablas PERNOCTA zona'!C46-1</f>
        <v>-8.4261036468330164E-2</v>
      </c>
      <c r="D33" s="59">
        <f>IFERROR('Tablas PERNOCTA zona'!E33/'Tablas PERNOCTA zona'!E46-1,"-")</f>
        <v>-4.3343871906311726E-2</v>
      </c>
      <c r="E33" s="59">
        <f>IFERROR('Tablas PERNOCTA zona'!G33/'Tablas PERNOCTA zona'!G46-1,"-")</f>
        <v>-0.10478583187121915</v>
      </c>
      <c r="F33" s="59">
        <f>IFERROR('Tablas PERNOCTA zona'!I33/'Tablas PERNOCTA zona'!I46-1,"-")</f>
        <v>-7.3087376260990933E-2</v>
      </c>
    </row>
    <row r="34" spans="2:6" ht="15" hidden="1" customHeight="1" outlineLevel="1">
      <c r="B34" s="39" t="s">
        <v>76</v>
      </c>
      <c r="C34" s="41">
        <f>'Tablas PERNOCTA zona'!C34/'Tablas PERNOCTA zona'!C47-1</f>
        <v>-1.911299082483997E-2</v>
      </c>
      <c r="D34" s="59">
        <f>IFERROR('Tablas PERNOCTA zona'!E34/'Tablas PERNOCTA zona'!E47-1,"-")</f>
        <v>-6.4776170247908271E-2</v>
      </c>
      <c r="E34" s="59">
        <f>IFERROR('Tablas PERNOCTA zona'!G34/'Tablas PERNOCTA zona'!G47-1,"-")</f>
        <v>-7.1143047241964852E-2</v>
      </c>
      <c r="F34" s="59">
        <f>IFERROR('Tablas PERNOCTA zona'!I34/'Tablas PERNOCTA zona'!I47-1,"-")</f>
        <v>-6.7762877199155191E-2</v>
      </c>
    </row>
    <row r="35" spans="2:6" ht="15" hidden="1" customHeight="1" outlineLevel="1">
      <c r="B35" s="39" t="s">
        <v>77</v>
      </c>
      <c r="C35" s="41">
        <f>'Tablas PERNOCTA zona'!C35/'Tablas PERNOCTA zona'!C48-1</f>
        <v>-1.1894666880572058E-2</v>
      </c>
      <c r="D35" s="59">
        <f>IFERROR('Tablas PERNOCTA zona'!E35/'Tablas PERNOCTA zona'!E48-1,"-")</f>
        <v>-2.433412392465728E-2</v>
      </c>
      <c r="E35" s="59">
        <f>IFERROR('Tablas PERNOCTA zona'!G35/'Tablas PERNOCTA zona'!G48-1,"-")</f>
        <v>-6.9402096896855281E-2</v>
      </c>
      <c r="F35" s="59">
        <f>IFERROR('Tablas PERNOCTA zona'!I35/'Tablas PERNOCTA zona'!I48-1,"-")</f>
        <v>-4.4851448513034131E-2</v>
      </c>
    </row>
    <row r="36" spans="2:6" ht="15" hidden="1" customHeight="1" outlineLevel="1">
      <c r="B36" s="39" t="s">
        <v>78</v>
      </c>
      <c r="C36" s="41">
        <f>'Tablas PERNOCTA zona'!C36/'Tablas PERNOCTA zona'!C49-1</f>
        <v>-7.4562948909066229E-2</v>
      </c>
      <c r="D36" s="59">
        <f>IFERROR('Tablas PERNOCTA zona'!E36/'Tablas PERNOCTA zona'!E49-1,"-")</f>
        <v>-3.2166060209772973E-2</v>
      </c>
      <c r="E36" s="59">
        <f>IFERROR('Tablas PERNOCTA zona'!G36/'Tablas PERNOCTA zona'!G49-1,"-")</f>
        <v>-5.2931296604647793E-2</v>
      </c>
      <c r="F36" s="59">
        <f>IFERROR('Tablas PERNOCTA zona'!I36/'Tablas PERNOCTA zona'!I49-1,"-")</f>
        <v>-4.1075012121172594E-2</v>
      </c>
    </row>
    <row r="37" spans="2:6" ht="15" hidden="1" customHeight="1" outlineLevel="1">
      <c r="B37" s="39" t="s">
        <v>79</v>
      </c>
      <c r="C37" s="41">
        <f>'Tablas PERNOCTA zona'!C37/'Tablas PERNOCTA zona'!C50-1</f>
        <v>0.17706333973128596</v>
      </c>
      <c r="D37" s="59">
        <f>IFERROR('Tablas PERNOCTA zona'!E37/'Tablas PERNOCTA zona'!E50-1,"-")</f>
        <v>-1.7945388519283956E-2</v>
      </c>
      <c r="E37" s="59">
        <f>IFERROR('Tablas PERNOCTA zona'!G37/'Tablas PERNOCTA zona'!G50-1,"-")</f>
        <v>-1.6848196488104317E-2</v>
      </c>
      <c r="F37" s="59">
        <f>IFERROR('Tablas PERNOCTA zona'!I37/'Tablas PERNOCTA zona'!I50-1,"-")</f>
        <v>-1.7439634036220064E-2</v>
      </c>
    </row>
    <row r="38" spans="2:6" ht="15" hidden="1" customHeight="1" outlineLevel="1">
      <c r="B38" s="39" t="s">
        <v>80</v>
      </c>
      <c r="C38" s="41">
        <f>'Tablas PERNOCTA zona'!C38/'Tablas PERNOCTA zona'!C51-1</f>
        <v>7.318584914656201E-3</v>
      </c>
      <c r="D38" s="59">
        <f>IFERROR('Tablas PERNOCTA zona'!E38/'Tablas PERNOCTA zona'!E51-1,"-")</f>
        <v>4.5682148507975029E-2</v>
      </c>
      <c r="E38" s="59">
        <f>IFERROR('Tablas PERNOCTA zona'!G38/'Tablas PERNOCTA zona'!G51-1,"-")</f>
        <v>1.6319586749147019E-2</v>
      </c>
      <c r="F38" s="59">
        <f>IFERROR('Tablas PERNOCTA zona'!I38/'Tablas PERNOCTA zona'!I51-1,"-")</f>
        <v>3.2414452282811146E-2</v>
      </c>
    </row>
    <row r="39" spans="2:6" ht="15" hidden="1" customHeight="1" outlineLevel="1">
      <c r="B39" s="39" t="s">
        <v>81</v>
      </c>
      <c r="C39" s="41">
        <f>'Tablas PERNOCTA zona'!C39/'Tablas PERNOCTA zona'!C52-1</f>
        <v>-7.4230023182097704E-2</v>
      </c>
      <c r="D39" s="59">
        <f>IFERROR('Tablas PERNOCTA zona'!E39/'Tablas PERNOCTA zona'!E52-1,"-")</f>
        <v>5.1291399508267776E-2</v>
      </c>
      <c r="E39" s="59">
        <f>IFERROR('Tablas PERNOCTA zona'!G39/'Tablas PERNOCTA zona'!G52-1,"-")</f>
        <v>5.5669331513616749E-2</v>
      </c>
      <c r="F39" s="59">
        <f>IFERROR('Tablas PERNOCTA zona'!I39/'Tablas PERNOCTA zona'!I52-1,"-")</f>
        <v>5.3191050247438643E-2</v>
      </c>
    </row>
    <row r="40" spans="2:6" ht="15" hidden="1" customHeight="1" outlineLevel="1">
      <c r="B40" s="39" t="s">
        <v>82</v>
      </c>
      <c r="C40" s="41">
        <f>'Tablas PERNOCTA zona'!C40/'Tablas PERNOCTA zona'!C53-1</f>
        <v>8.0227790432801926E-2</v>
      </c>
      <c r="D40" s="59">
        <f>IFERROR('Tablas PERNOCTA zona'!E40/'Tablas PERNOCTA zona'!E53-1,"-")</f>
        <v>0.13424943807212686</v>
      </c>
      <c r="E40" s="59">
        <f>IFERROR('Tablas PERNOCTA zona'!G40/'Tablas PERNOCTA zona'!G53-1,"-")</f>
        <v>4.6445033166018446E-2</v>
      </c>
      <c r="F40" s="59">
        <f>IFERROR('Tablas PERNOCTA zona'!I40/'Tablas PERNOCTA zona'!I53-1,"-")</f>
        <v>9.5694103058083568E-2</v>
      </c>
    </row>
    <row r="41" spans="2:6" ht="15" hidden="1" customHeight="1" outlineLevel="1">
      <c r="B41" s="39" t="s">
        <v>83</v>
      </c>
      <c r="C41" s="41">
        <f>'Tablas PERNOCTA zona'!C41/'Tablas PERNOCTA zona'!C54-1</f>
        <v>-4.9760313280669766E-2</v>
      </c>
      <c r="D41" s="59">
        <f>IFERROR('Tablas PERNOCTA zona'!E41/'Tablas PERNOCTA zona'!E54-1,"-")</f>
        <v>5.4774182052441889E-2</v>
      </c>
      <c r="E41" s="59">
        <f>IFERROR('Tablas PERNOCTA zona'!G41/'Tablas PERNOCTA zona'!G54-1,"-")</f>
        <v>-1.6239190118536362E-2</v>
      </c>
      <c r="F41" s="59">
        <f>IFERROR('Tablas PERNOCTA zona'!I41/'Tablas PERNOCTA zona'!I54-1,"-")</f>
        <v>2.2995041009888029E-2</v>
      </c>
    </row>
    <row r="42" spans="2:6" ht="15" hidden="1" customHeight="1" outlineLevel="1">
      <c r="B42" s="39" t="s">
        <v>84</v>
      </c>
      <c r="C42" s="41">
        <f>'Tablas PERNOCTA zona'!C42/'Tablas PERNOCTA zona'!C55-1</f>
        <v>-2.9294785084088781E-2</v>
      </c>
      <c r="D42" s="59">
        <f>IFERROR('Tablas PERNOCTA zona'!E42/'Tablas PERNOCTA zona'!E55-1,"-")</f>
        <v>3.8621677420118461E-2</v>
      </c>
      <c r="E42" s="59">
        <f>IFERROR('Tablas PERNOCTA zona'!G42/'Tablas PERNOCTA zona'!G55-1,"-")</f>
        <v>2.2325420310153277E-2</v>
      </c>
      <c r="F42" s="59">
        <f>IFERROR('Tablas PERNOCTA zona'!I42/'Tablas PERNOCTA zona'!I55-1,"-")</f>
        <v>3.0876709520935686E-2</v>
      </c>
    </row>
    <row r="43" spans="2:6" ht="15" hidden="1" customHeight="1" outlineLevel="1">
      <c r="B43" s="39" t="s">
        <v>85</v>
      </c>
      <c r="C43" s="41">
        <f>'Tablas PERNOCTA zona'!C43/'Tablas PERNOCTA zona'!C56-1</f>
        <v>0.20675598419129537</v>
      </c>
      <c r="D43" s="59">
        <f>IFERROR('Tablas PERNOCTA zona'!E43/'Tablas PERNOCTA zona'!E56-1,"-")</f>
        <v>6.5803269287174615E-2</v>
      </c>
      <c r="E43" s="59">
        <f>IFERROR('Tablas PERNOCTA zona'!G43/'Tablas PERNOCTA zona'!G56-1,"-")</f>
        <v>5.2222453358514276E-2</v>
      </c>
      <c r="F43" s="59">
        <f>IFERROR('Tablas PERNOCTA zona'!I43/'Tablas PERNOCTA zona'!I56-1,"-")</f>
        <v>5.9235601833850238E-2</v>
      </c>
    </row>
    <row r="44" spans="2:6" ht="15" hidden="1" customHeight="1" outlineLevel="1">
      <c r="B44" s="39" t="s">
        <v>86</v>
      </c>
      <c r="C44" s="41">
        <f>'Tablas PERNOCTA zona'!C44/'Tablas PERNOCTA zona'!C57-1</f>
        <v>0.10741036266762771</v>
      </c>
      <c r="D44" s="59">
        <f>IFERROR('Tablas PERNOCTA zona'!E44/'Tablas PERNOCTA zona'!E57-1,"-")</f>
        <v>1.4990579261402015E-2</v>
      </c>
      <c r="E44" s="59">
        <f>IFERROR('Tablas PERNOCTA zona'!G44/'Tablas PERNOCTA zona'!G57-1,"-")</f>
        <v>1.5024427828462361E-2</v>
      </c>
      <c r="F44" s="59">
        <f>IFERROR('Tablas PERNOCTA zona'!I44/'Tablas PERNOCTA zona'!I57-1,"-")</f>
        <v>1.5006585866151667E-2</v>
      </c>
    </row>
    <row r="45" spans="2:6" collapsed="1">
      <c r="B45" s="225">
        <v>2008</v>
      </c>
      <c r="C45" s="56">
        <f>'Tablas PERNOCTA zona'!C45/'Tablas PERNOCTA zona'!C58-1</f>
        <v>1.3586180496904188E-2</v>
      </c>
      <c r="D45" s="56">
        <f>IFERROR('Tablas PERNOCTA zona'!E45/'Tablas PERNOCTA zona'!E58-1,"-")</f>
        <v>1.5767408703919239E-2</v>
      </c>
      <c r="E45" s="56">
        <f>IFERROR('Tablas PERNOCTA zona'!G45/'Tablas PERNOCTA zona'!G58-1,"-")</f>
        <v>-1.214256123466384E-2</v>
      </c>
      <c r="F45" s="56">
        <f>IFERROR('Tablas PERNOCTA zona'!I45/'Tablas PERNOCTA zona'!I58-1,"-")</f>
        <v>2.9322277811290043E-3</v>
      </c>
    </row>
    <row r="46" spans="2:6" ht="15" hidden="1" customHeight="1" outlineLevel="1">
      <c r="B46" s="39" t="s">
        <v>75</v>
      </c>
      <c r="C46" s="41">
        <f>'Tablas PERNOCTA zona'!C46/'Tablas PERNOCTA zona'!C59-1</f>
        <v>-8.9280251715247116E-2</v>
      </c>
      <c r="D46" s="59">
        <f>IFERROR('Tablas PERNOCTA zona'!E46/'Tablas PERNOCTA zona'!E59-1,"-")</f>
        <v>2.0115212129172555E-3</v>
      </c>
      <c r="E46" s="59">
        <f>IFERROR('Tablas PERNOCTA zona'!G46/'Tablas PERNOCTA zona'!G59-1,"-")</f>
        <v>1.9982772870003718E-2</v>
      </c>
      <c r="F46" s="59">
        <f>IFERROR('Tablas PERNOCTA zona'!I46/'Tablas PERNOCTA zona'!I59-1,"-")</f>
        <v>1.0631483921937912E-2</v>
      </c>
    </row>
    <row r="47" spans="2:6" ht="15" hidden="1" customHeight="1" outlineLevel="1">
      <c r="B47" s="39" t="s">
        <v>76</v>
      </c>
      <c r="C47" s="41">
        <f>'Tablas PERNOCTA zona'!C47/'Tablas PERNOCTA zona'!C60-1</f>
        <v>-5.5096960167714926E-2</v>
      </c>
      <c r="D47" s="59">
        <f>IFERROR('Tablas PERNOCTA zona'!E47/'Tablas PERNOCTA zona'!E60-1,"-")</f>
        <v>3.0077534547082507E-2</v>
      </c>
      <c r="E47" s="59">
        <f>IFERROR('Tablas PERNOCTA zona'!G47/'Tablas PERNOCTA zona'!G60-1,"-")</f>
        <v>3.9804070372329026E-3</v>
      </c>
      <c r="F47" s="59">
        <f>IFERROR('Tablas PERNOCTA zona'!I47/'Tablas PERNOCTA zona'!I60-1,"-")</f>
        <v>1.7668444628620383E-2</v>
      </c>
    </row>
    <row r="48" spans="2:6" ht="15" hidden="1" customHeight="1" outlineLevel="1">
      <c r="B48" s="39" t="s">
        <v>77</v>
      </c>
      <c r="C48" s="41">
        <f>'Tablas PERNOCTA zona'!C48/'Tablas PERNOCTA zona'!C61-1</f>
        <v>7.5684737322190276E-2</v>
      </c>
      <c r="D48" s="59">
        <f>IFERROR('Tablas PERNOCTA zona'!E48/'Tablas PERNOCTA zona'!E61-1,"-")</f>
        <v>-5.1335480587531568E-2</v>
      </c>
      <c r="E48" s="59">
        <f>IFERROR('Tablas PERNOCTA zona'!G48/'Tablas PERNOCTA zona'!G61-1,"-")</f>
        <v>-8.2617142268996191E-2</v>
      </c>
      <c r="F48" s="59">
        <f>IFERROR('Tablas PERNOCTA zona'!I48/'Tablas PERNOCTA zona'!I61-1,"-")</f>
        <v>-6.5837034579028564E-2</v>
      </c>
    </row>
    <row r="49" spans="2:6" ht="15" hidden="1" customHeight="1" outlineLevel="1">
      <c r="B49" s="39" t="s">
        <v>78</v>
      </c>
      <c r="C49" s="41">
        <f>'Tablas PERNOCTA zona'!C49/'Tablas PERNOCTA zona'!C62-1</f>
        <v>-3.1576460706598808E-2</v>
      </c>
      <c r="D49" s="59">
        <f>IFERROR('Tablas PERNOCTA zona'!E49/'Tablas PERNOCTA zona'!E62-1,"-")</f>
        <v>-4.7924052403013229E-2</v>
      </c>
      <c r="E49" s="59">
        <f>IFERROR('Tablas PERNOCTA zona'!G49/'Tablas PERNOCTA zona'!G62-1,"-")</f>
        <v>-0.11251119560733835</v>
      </c>
      <c r="F49" s="59">
        <f>IFERROR('Tablas PERNOCTA zona'!I49/'Tablas PERNOCTA zona'!I62-1,"-")</f>
        <v>-7.6750556819058402E-2</v>
      </c>
    </row>
    <row r="50" spans="2:6" ht="15" hidden="1" customHeight="1" outlineLevel="1">
      <c r="B50" s="39" t="s">
        <v>79</v>
      </c>
      <c r="C50" s="41">
        <f>'Tablas PERNOCTA zona'!C50/'Tablas PERNOCTA zona'!C63-1</f>
        <v>-0.1774350255040078</v>
      </c>
      <c r="D50" s="59">
        <f>IFERROR('Tablas PERNOCTA zona'!E50/'Tablas PERNOCTA zona'!E63-1,"-")</f>
        <v>-3.4954478685411017E-2</v>
      </c>
      <c r="E50" s="59">
        <f>IFERROR('Tablas PERNOCTA zona'!G50/'Tablas PERNOCTA zona'!G63-1,"-")</f>
        <v>-0.10745544374088578</v>
      </c>
      <c r="F50" s="59">
        <f>IFERROR('Tablas PERNOCTA zona'!I50/'Tablas PERNOCTA zona'!I63-1,"-")</f>
        <v>-6.9784562610975764E-2</v>
      </c>
    </row>
    <row r="51" spans="2:6" ht="15" hidden="1" customHeight="1" outlineLevel="1">
      <c r="B51" s="39" t="s">
        <v>80</v>
      </c>
      <c r="C51" s="41">
        <f>'Tablas PERNOCTA zona'!C51/'Tablas PERNOCTA zona'!C64-1</f>
        <v>0.15267091668498578</v>
      </c>
      <c r="D51" s="59">
        <f>IFERROR('Tablas PERNOCTA zona'!E51/'Tablas PERNOCTA zona'!E64-1,"-")</f>
        <v>-6.3728045683160262E-2</v>
      </c>
      <c r="E51" s="59">
        <f>IFERROR('Tablas PERNOCTA zona'!G51/'Tablas PERNOCTA zona'!G64-1,"-")</f>
        <v>-0.11107205605125214</v>
      </c>
      <c r="F51" s="59">
        <f>IFERROR('Tablas PERNOCTA zona'!I51/'Tablas PERNOCTA zona'!I64-1,"-")</f>
        <v>-8.5730656550322304E-2</v>
      </c>
    </row>
    <row r="52" spans="2:6" ht="15" hidden="1" customHeight="1" outlineLevel="1">
      <c r="B52" s="39" t="s">
        <v>81</v>
      </c>
      <c r="C52" s="41">
        <f>'Tablas PERNOCTA zona'!C52/'Tablas PERNOCTA zona'!C65-1</f>
        <v>0.20168282213820743</v>
      </c>
      <c r="D52" s="59">
        <f>IFERROR('Tablas PERNOCTA zona'!E52/'Tablas PERNOCTA zona'!E65-1,"-")</f>
        <v>-7.3677018376969827E-2</v>
      </c>
      <c r="E52" s="59">
        <f>IFERROR('Tablas PERNOCTA zona'!G52/'Tablas PERNOCTA zona'!G65-1,"-")</f>
        <v>-8.7916185346202935E-2</v>
      </c>
      <c r="F52" s="59">
        <f>IFERROR('Tablas PERNOCTA zona'!I52/'Tablas PERNOCTA zona'!I65-1,"-")</f>
        <v>-7.9909843855735074E-2</v>
      </c>
    </row>
    <row r="53" spans="2:6" ht="15" hidden="1" customHeight="1" outlineLevel="1">
      <c r="B53" s="39" t="s">
        <v>82</v>
      </c>
      <c r="C53" s="41">
        <f>'Tablas PERNOCTA zona'!C53/'Tablas PERNOCTA zona'!C66-1</f>
        <v>0.27010762643212582</v>
      </c>
      <c r="D53" s="59">
        <f>IFERROR('Tablas PERNOCTA zona'!E53/'Tablas PERNOCTA zona'!E66-1,"-")</f>
        <v>-0.1096378836611186</v>
      </c>
      <c r="E53" s="59">
        <f>IFERROR('Tablas PERNOCTA zona'!G53/'Tablas PERNOCTA zona'!G66-1,"-")</f>
        <v>-7.2388604877987928E-2</v>
      </c>
      <c r="F53" s="59">
        <f>IFERROR('Tablas PERNOCTA zona'!I53/'Tablas PERNOCTA zona'!I66-1,"-")</f>
        <v>-9.3656559277397911E-2</v>
      </c>
    </row>
    <row r="54" spans="2:6" ht="15" hidden="1" customHeight="1" outlineLevel="1">
      <c r="B54" s="39" t="s">
        <v>83</v>
      </c>
      <c r="C54" s="41">
        <f>'Tablas PERNOCTA zona'!C54/'Tablas PERNOCTA zona'!C67-1</f>
        <v>0.19408239499072866</v>
      </c>
      <c r="D54" s="59">
        <f>IFERROR('Tablas PERNOCTA zona'!E54/'Tablas PERNOCTA zona'!E67-1,"-")</f>
        <v>-5.9357304205217121E-2</v>
      </c>
      <c r="E54" s="59">
        <f>IFERROR('Tablas PERNOCTA zona'!G54/'Tablas PERNOCTA zona'!G67-1,"-")</f>
        <v>-0.10179409903202918</v>
      </c>
      <c r="F54" s="59">
        <f>IFERROR('Tablas PERNOCTA zona'!I54/'Tablas PERNOCTA zona'!I67-1,"-")</f>
        <v>-7.8833618272889594E-2</v>
      </c>
    </row>
    <row r="55" spans="2:6" ht="15" hidden="1" customHeight="1" outlineLevel="1">
      <c r="B55" s="39" t="s">
        <v>84</v>
      </c>
      <c r="C55" s="41">
        <f>'Tablas PERNOCTA zona'!C55/'Tablas PERNOCTA zona'!C68-1</f>
        <v>0.12983872807317676</v>
      </c>
      <c r="D55" s="59">
        <f>IFERROR('Tablas PERNOCTA zona'!E55/'Tablas PERNOCTA zona'!E68-1,"-")</f>
        <v>2.4161026045161904E-3</v>
      </c>
      <c r="E55" s="59">
        <f>IFERROR('Tablas PERNOCTA zona'!G55/'Tablas PERNOCTA zona'!G68-1,"-")</f>
        <v>-5.8806492912417685E-3</v>
      </c>
      <c r="F55" s="59">
        <f>IFERROR('Tablas PERNOCTA zona'!I55/'Tablas PERNOCTA zona'!I68-1,"-")</f>
        <v>-1.5442163722078073E-3</v>
      </c>
    </row>
    <row r="56" spans="2:6" ht="15" hidden="1" customHeight="1" outlineLevel="1">
      <c r="B56" s="39" t="s">
        <v>85</v>
      </c>
      <c r="C56" s="41">
        <f>'Tablas PERNOCTA zona'!C56/'Tablas PERNOCTA zona'!C69-1</f>
        <v>-6.8575926654782071E-2</v>
      </c>
      <c r="D56" s="59">
        <f>IFERROR('Tablas PERNOCTA zona'!E56/'Tablas PERNOCTA zona'!E69-1,"-")</f>
        <v>7.1897560994429455E-3</v>
      </c>
      <c r="E56" s="59">
        <f>IFERROR('Tablas PERNOCTA zona'!G56/'Tablas PERNOCTA zona'!G69-1,"-")</f>
        <v>-2.7795577976231001E-2</v>
      </c>
      <c r="F56" s="59">
        <f>IFERROR('Tablas PERNOCTA zona'!I56/'Tablas PERNOCTA zona'!I69-1,"-")</f>
        <v>-1.0038137818151993E-2</v>
      </c>
    </row>
    <row r="57" spans="2:6" ht="15" hidden="1" customHeight="1" outlineLevel="1">
      <c r="B57" s="39" t="s">
        <v>86</v>
      </c>
      <c r="C57" s="41">
        <f>'Tablas PERNOCTA zona'!C57/'Tablas PERNOCTA zona'!C70-1</f>
        <v>0.14889401466761298</v>
      </c>
      <c r="D57" s="59">
        <f>IFERROR('Tablas PERNOCTA zona'!E57/'Tablas PERNOCTA zona'!E70-1,"-")</f>
        <v>1.4404573108824703E-2</v>
      </c>
      <c r="E57" s="59">
        <f>IFERROR('Tablas PERNOCTA zona'!G57/'Tablas PERNOCTA zona'!G70-1,"-")</f>
        <v>-2.575561961303563E-2</v>
      </c>
      <c r="F57" s="59">
        <f>IFERROR('Tablas PERNOCTA zona'!I57/'Tablas PERNOCTA zona'!I70-1,"-")</f>
        <v>-4.9914908105271882E-3</v>
      </c>
    </row>
    <row r="58" spans="2:6" collapsed="1">
      <c r="B58" s="225">
        <v>2007</v>
      </c>
      <c r="C58" s="56">
        <f>'Tablas PERNOCTA zona'!C58/'Tablas PERNOCTA zona'!C71-1</f>
        <v>5.6463157083892268E-2</v>
      </c>
      <c r="D58" s="56">
        <f>IFERROR('Tablas PERNOCTA zona'!E58/'Tablas PERNOCTA zona'!E71-1,"-")</f>
        <v>-3.1719413523430995E-2</v>
      </c>
      <c r="E58" s="56">
        <f>IFERROR('Tablas PERNOCTA zona'!G58/'Tablas PERNOCTA zona'!G71-1,"-")</f>
        <v>-5.8914487359399748E-2</v>
      </c>
      <c r="F58" s="56">
        <f>IFERROR('Tablas PERNOCTA zona'!I58/'Tablas PERNOCTA zona'!I71-1,"-")</f>
        <v>-4.4418472100876349E-2</v>
      </c>
    </row>
    <row r="59" spans="2:6" ht="15" customHeight="1">
      <c r="B59" s="449" t="s">
        <v>116</v>
      </c>
      <c r="C59" s="449"/>
      <c r="D59" s="449"/>
      <c r="E59" s="449"/>
      <c r="F59" s="449"/>
    </row>
  </sheetData>
  <mergeCells count="4">
    <mergeCell ref="B5:F5"/>
    <mergeCell ref="C6:C7"/>
    <mergeCell ref="D6:F6"/>
    <mergeCell ref="B59:F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5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71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427" t="s">
        <v>235</v>
      </c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ht="30" customHeight="1">
      <c r="B6" s="123"/>
      <c r="C6" s="107" t="s">
        <v>236</v>
      </c>
      <c r="D6" s="107" t="s">
        <v>74</v>
      </c>
      <c r="E6" s="109" t="s">
        <v>237</v>
      </c>
      <c r="F6" s="109" t="s">
        <v>74</v>
      </c>
      <c r="G6" s="107" t="s">
        <v>238</v>
      </c>
      <c r="H6" s="107" t="s">
        <v>74</v>
      </c>
      <c r="I6" s="109" t="s">
        <v>239</v>
      </c>
      <c r="J6" s="109" t="s">
        <v>74</v>
      </c>
      <c r="K6" s="107" t="s">
        <v>70</v>
      </c>
      <c r="L6" s="107" t="s">
        <v>74</v>
      </c>
    </row>
    <row r="7" spans="2:12">
      <c r="B7" s="39" t="s">
        <v>76</v>
      </c>
      <c r="C7" s="104">
        <v>2413</v>
      </c>
      <c r="D7" s="94">
        <f t="shared" ref="D7:D57" si="0">C7/C20-1</f>
        <v>-8.633093525179858E-2</v>
      </c>
      <c r="E7" s="95">
        <v>10086</v>
      </c>
      <c r="F7" s="124">
        <f t="shared" ref="F7:F57" si="1">E7/E20-1</f>
        <v>0.12091575905756824</v>
      </c>
      <c r="G7" s="104">
        <v>8766</v>
      </c>
      <c r="H7" s="94">
        <f t="shared" ref="H7:H57" si="2">G7/G20-1</f>
        <v>7.0068359375E-2</v>
      </c>
      <c r="I7" s="95">
        <v>9154</v>
      </c>
      <c r="J7" s="124">
        <f t="shared" ref="J7:J57" si="3">I7/I20-1</f>
        <v>0.16270798933062358</v>
      </c>
      <c r="K7" s="104">
        <v>30419</v>
      </c>
      <c r="L7" s="94">
        <f t="shared" ref="L7:L57" si="4">K7/K20-1</f>
        <v>9.8000288766965094E-2</v>
      </c>
    </row>
    <row r="8" spans="2:12">
      <c r="B8" s="39" t="s">
        <v>77</v>
      </c>
      <c r="C8" s="104">
        <v>2041</v>
      </c>
      <c r="D8" s="94">
        <f t="shared" si="0"/>
        <v>-0.23184042152803919</v>
      </c>
      <c r="E8" s="95">
        <v>10125</v>
      </c>
      <c r="F8" s="124">
        <f t="shared" si="1"/>
        <v>0.17897065673032131</v>
      </c>
      <c r="G8" s="104">
        <v>8998</v>
      </c>
      <c r="H8" s="94">
        <f t="shared" si="2"/>
        <v>4.5914215971172956E-2</v>
      </c>
      <c r="I8" s="95">
        <v>6834</v>
      </c>
      <c r="J8" s="124">
        <f t="shared" si="3"/>
        <v>-0.25082218811664114</v>
      </c>
      <c r="K8" s="104">
        <v>27998</v>
      </c>
      <c r="L8" s="94">
        <f t="shared" si="4"/>
        <v>-3.3551950293406962E-2</v>
      </c>
    </row>
    <row r="9" spans="2:12">
      <c r="B9" s="39" t="s">
        <v>78</v>
      </c>
      <c r="C9" s="104">
        <v>2105</v>
      </c>
      <c r="D9" s="94">
        <f t="shared" si="0"/>
        <v>-0.194104134762634</v>
      </c>
      <c r="E9" s="95">
        <v>7615</v>
      </c>
      <c r="F9" s="124">
        <f t="shared" si="1"/>
        <v>0.10860387247051984</v>
      </c>
      <c r="G9" s="104">
        <v>7536</v>
      </c>
      <c r="H9" s="94">
        <f t="shared" si="2"/>
        <v>-7.4883378345200091E-2</v>
      </c>
      <c r="I9" s="95">
        <v>5332</v>
      </c>
      <c r="J9" s="124">
        <f t="shared" si="3"/>
        <v>-0.35244109788681077</v>
      </c>
      <c r="K9" s="104">
        <v>22588</v>
      </c>
      <c r="L9" s="94">
        <f t="shared" si="4"/>
        <v>-0.12656123119755613</v>
      </c>
    </row>
    <row r="10" spans="2:12">
      <c r="B10" s="39" t="s">
        <v>79</v>
      </c>
      <c r="C10" s="104">
        <v>1919</v>
      </c>
      <c r="D10" s="94">
        <f t="shared" si="0"/>
        <v>-0.23545816733067726</v>
      </c>
      <c r="E10" s="95">
        <v>5766</v>
      </c>
      <c r="F10" s="124">
        <f t="shared" si="1"/>
        <v>-3.8198498748957421E-2</v>
      </c>
      <c r="G10" s="104">
        <v>6142</v>
      </c>
      <c r="H10" s="94">
        <f t="shared" si="2"/>
        <v>5.3877831159917733E-2</v>
      </c>
      <c r="I10" s="95">
        <v>8792</v>
      </c>
      <c r="J10" s="124">
        <f t="shared" si="3"/>
        <v>0.2469153311587009</v>
      </c>
      <c r="K10" s="104">
        <v>22619</v>
      </c>
      <c r="L10" s="94">
        <f t="shared" si="4"/>
        <v>5.7753460531238199E-2</v>
      </c>
    </row>
    <row r="11" spans="2:12">
      <c r="B11" s="39" t="s">
        <v>80</v>
      </c>
      <c r="C11" s="104">
        <v>2232</v>
      </c>
      <c r="D11" s="94">
        <f t="shared" si="0"/>
        <v>-9.9636950383219069E-2</v>
      </c>
      <c r="E11" s="95">
        <v>7252</v>
      </c>
      <c r="F11" s="124">
        <f t="shared" si="1"/>
        <v>-0.18626570915619389</v>
      </c>
      <c r="G11" s="104">
        <v>6707</v>
      </c>
      <c r="H11" s="94">
        <f t="shared" si="2"/>
        <v>-0.15058257345491388</v>
      </c>
      <c r="I11" s="95">
        <v>6743</v>
      </c>
      <c r="J11" s="124">
        <f t="shared" si="3"/>
        <v>-0.15427066348927632</v>
      </c>
      <c r="K11" s="104">
        <v>22934</v>
      </c>
      <c r="L11" s="94">
        <f t="shared" si="4"/>
        <v>-0.15869405722670582</v>
      </c>
    </row>
    <row r="12" spans="2:12">
      <c r="B12" s="39" t="s">
        <v>81</v>
      </c>
      <c r="C12" s="104">
        <v>2321</v>
      </c>
      <c r="D12" s="94">
        <f t="shared" si="0"/>
        <v>-0.1435424354243543</v>
      </c>
      <c r="E12" s="95">
        <v>8972</v>
      </c>
      <c r="F12" s="124">
        <f t="shared" si="1"/>
        <v>5.4784857747472326E-2</v>
      </c>
      <c r="G12" s="104">
        <v>8548</v>
      </c>
      <c r="H12" s="94">
        <f t="shared" si="2"/>
        <v>0.16600736598008448</v>
      </c>
      <c r="I12" s="95">
        <v>6286</v>
      </c>
      <c r="J12" s="124">
        <f t="shared" si="3"/>
        <v>-0.34212454212454213</v>
      </c>
      <c r="K12" s="104">
        <v>26127</v>
      </c>
      <c r="L12" s="94">
        <f t="shared" si="4"/>
        <v>-7.0279695395345509E-2</v>
      </c>
    </row>
    <row r="13" spans="2:12">
      <c r="B13" s="39" t="s">
        <v>82</v>
      </c>
      <c r="C13" s="104">
        <v>2187</v>
      </c>
      <c r="D13" s="94">
        <f t="shared" si="0"/>
        <v>-0.15625</v>
      </c>
      <c r="E13" s="95">
        <v>8297</v>
      </c>
      <c r="F13" s="124">
        <f t="shared" si="1"/>
        <v>-0.17663987297806882</v>
      </c>
      <c r="G13" s="104">
        <v>7832</v>
      </c>
      <c r="H13" s="94">
        <f t="shared" si="2"/>
        <v>-7.5433833077558687E-2</v>
      </c>
      <c r="I13" s="95">
        <v>7000</v>
      </c>
      <c r="J13" s="124">
        <f t="shared" si="3"/>
        <v>-0.22230863237418064</v>
      </c>
      <c r="K13" s="104">
        <v>25316</v>
      </c>
      <c r="L13" s="94">
        <f t="shared" si="4"/>
        <v>-0.16008095285491519</v>
      </c>
    </row>
    <row r="14" spans="2:12">
      <c r="B14" s="39" t="s">
        <v>83</v>
      </c>
      <c r="C14" s="104">
        <v>2180</v>
      </c>
      <c r="D14" s="94">
        <f t="shared" si="0"/>
        <v>-0.21947726459004657</v>
      </c>
      <c r="E14" s="95">
        <v>8445</v>
      </c>
      <c r="F14" s="124">
        <f t="shared" si="1"/>
        <v>-0.16186978959904719</v>
      </c>
      <c r="G14" s="104">
        <v>9073</v>
      </c>
      <c r="H14" s="94">
        <f t="shared" si="2"/>
        <v>0.14760941057424737</v>
      </c>
      <c r="I14" s="95">
        <v>7852</v>
      </c>
      <c r="J14" s="124">
        <f t="shared" si="3"/>
        <v>-0.1335246082542485</v>
      </c>
      <c r="K14" s="104">
        <v>27550</v>
      </c>
      <c r="L14" s="94">
        <f t="shared" si="4"/>
        <v>-7.6649797231625127E-2</v>
      </c>
    </row>
    <row r="15" spans="2:12">
      <c r="B15" s="39" t="s">
        <v>84</v>
      </c>
      <c r="C15" s="104">
        <v>2621</v>
      </c>
      <c r="D15" s="94">
        <f t="shared" si="0"/>
        <v>-0.15858747993579458</v>
      </c>
      <c r="E15" s="95">
        <v>8611</v>
      </c>
      <c r="F15" s="124">
        <f t="shared" si="1"/>
        <v>-0.3987571568216729</v>
      </c>
      <c r="G15" s="104">
        <v>8481</v>
      </c>
      <c r="H15" s="94">
        <f t="shared" si="2"/>
        <v>-9.177554080102801E-2</v>
      </c>
      <c r="I15" s="95">
        <v>8752</v>
      </c>
      <c r="J15" s="124">
        <f t="shared" si="3"/>
        <v>-0.11497623622206488</v>
      </c>
      <c r="K15" s="104">
        <v>28465</v>
      </c>
      <c r="L15" s="94">
        <f t="shared" si="4"/>
        <v>-0.22362535457124155</v>
      </c>
    </row>
    <row r="16" spans="2:12">
      <c r="B16" s="39" t="s">
        <v>85</v>
      </c>
      <c r="C16" s="104">
        <v>4100</v>
      </c>
      <c r="D16" s="94">
        <f t="shared" si="0"/>
        <v>0.20552778594531018</v>
      </c>
      <c r="E16" s="95">
        <v>11673</v>
      </c>
      <c r="F16" s="124">
        <f t="shared" si="1"/>
        <v>-3.2731189923765336E-2</v>
      </c>
      <c r="G16" s="104">
        <v>9572</v>
      </c>
      <c r="H16" s="94">
        <f t="shared" si="2"/>
        <v>3.1132177097920932E-2</v>
      </c>
      <c r="I16" s="95">
        <v>9286</v>
      </c>
      <c r="J16" s="124">
        <f t="shared" si="3"/>
        <v>-0.36051236140761656</v>
      </c>
      <c r="K16" s="104">
        <v>34631</v>
      </c>
      <c r="L16" s="94">
        <f t="shared" si="4"/>
        <v>-0.11819825325287092</v>
      </c>
    </row>
    <row r="17" spans="2:12">
      <c r="B17" s="39" t="s">
        <v>86</v>
      </c>
      <c r="C17" s="104">
        <v>2552</v>
      </c>
      <c r="D17" s="94">
        <f t="shared" si="0"/>
        <v>-7.7034358047016305E-2</v>
      </c>
      <c r="E17" s="95">
        <v>8525</v>
      </c>
      <c r="F17" s="124">
        <f t="shared" si="1"/>
        <v>-0.25545851528384278</v>
      </c>
      <c r="G17" s="104">
        <v>8453</v>
      </c>
      <c r="H17" s="94">
        <f t="shared" si="2"/>
        <v>0.18273401427172242</v>
      </c>
      <c r="I17" s="95">
        <v>9115</v>
      </c>
      <c r="J17" s="124">
        <f t="shared" si="3"/>
        <v>-0.21537402083154</v>
      </c>
      <c r="K17" s="104">
        <v>28645</v>
      </c>
      <c r="L17" s="94">
        <f t="shared" si="4"/>
        <v>-0.13141696230934841</v>
      </c>
    </row>
    <row r="18" spans="2:12" ht="30" customHeight="1">
      <c r="B18" s="96" t="str">
        <f>actualizaciones!A2</f>
        <v xml:space="preserve">acum. nov. 2010 </v>
      </c>
      <c r="C18" s="97">
        <v>26671</v>
      </c>
      <c r="D18" s="140">
        <v>-0.11904211395540876</v>
      </c>
      <c r="E18" s="97">
        <v>95367</v>
      </c>
      <c r="F18" s="140">
        <v>-9.9129991214894964E-2</v>
      </c>
      <c r="G18" s="97">
        <v>90108</v>
      </c>
      <c r="H18" s="140">
        <v>2.2316515582986307E-2</v>
      </c>
      <c r="I18" s="97">
        <v>85146</v>
      </c>
      <c r="J18" s="140">
        <v>-0.18048470615411272</v>
      </c>
      <c r="K18" s="97">
        <v>297292</v>
      </c>
      <c r="L18" s="140">
        <v>-9.4105279195551117E-2</v>
      </c>
    </row>
    <row r="19" spans="2:12" hidden="1" outlineLevel="1">
      <c r="B19" s="39" t="s">
        <v>75</v>
      </c>
      <c r="C19" s="104">
        <v>2757</v>
      </c>
      <c r="D19" s="94">
        <f t="shared" si="0"/>
        <v>-0.39219576719576721</v>
      </c>
      <c r="E19" s="95">
        <v>10021</v>
      </c>
      <c r="F19" s="124">
        <f t="shared" si="1"/>
        <v>-0.36394795303078387</v>
      </c>
      <c r="G19" s="104">
        <v>8834</v>
      </c>
      <c r="H19" s="94">
        <f t="shared" si="2"/>
        <v>0.20683060109289619</v>
      </c>
      <c r="I19" s="95">
        <v>14464</v>
      </c>
      <c r="J19" s="124">
        <f t="shared" si="3"/>
        <v>0.37008619873070003</v>
      </c>
      <c r="K19" s="104">
        <v>36076</v>
      </c>
      <c r="L19" s="94">
        <f t="shared" si="4"/>
        <v>-5.4810312303500308E-2</v>
      </c>
    </row>
    <row r="20" spans="2:12" hidden="1" outlineLevel="1">
      <c r="B20" s="39" t="s">
        <v>76</v>
      </c>
      <c r="C20" s="104">
        <v>2641</v>
      </c>
      <c r="D20" s="94">
        <f t="shared" si="0"/>
        <v>-0.42599434905455336</v>
      </c>
      <c r="E20" s="95">
        <v>8998</v>
      </c>
      <c r="F20" s="124">
        <f t="shared" si="1"/>
        <v>-0.45595259689219425</v>
      </c>
      <c r="G20" s="104">
        <v>8192</v>
      </c>
      <c r="H20" s="94">
        <f t="shared" si="2"/>
        <v>-0.13804713804713808</v>
      </c>
      <c r="I20" s="95">
        <v>7873</v>
      </c>
      <c r="J20" s="124">
        <f t="shared" si="3"/>
        <v>-0.33268350567892868</v>
      </c>
      <c r="K20" s="104">
        <v>27704</v>
      </c>
      <c r="L20" s="94">
        <f t="shared" si="4"/>
        <v>-0.34725036520427877</v>
      </c>
    </row>
    <row r="21" spans="2:12" hidden="1" outlineLevel="1">
      <c r="B21" s="39" t="s">
        <v>77</v>
      </c>
      <c r="C21" s="104">
        <v>2657</v>
      </c>
      <c r="D21" s="94">
        <f t="shared" si="0"/>
        <v>-0.46592964824120608</v>
      </c>
      <c r="E21" s="95">
        <v>8588</v>
      </c>
      <c r="F21" s="124">
        <f t="shared" si="1"/>
        <v>-0.49815929410389759</v>
      </c>
      <c r="G21" s="104">
        <v>8603</v>
      </c>
      <c r="H21" s="94">
        <f t="shared" si="2"/>
        <v>-0.16951443189497051</v>
      </c>
      <c r="I21" s="95">
        <v>9122</v>
      </c>
      <c r="J21" s="124">
        <f t="shared" si="3"/>
        <v>-0.14483922377425706</v>
      </c>
      <c r="K21" s="104">
        <v>28970</v>
      </c>
      <c r="L21" s="94">
        <f t="shared" si="4"/>
        <v>-0.32806049079185418</v>
      </c>
    </row>
    <row r="22" spans="2:12" hidden="1" outlineLevel="1">
      <c r="B22" s="39" t="s">
        <v>78</v>
      </c>
      <c r="C22" s="104">
        <v>2612</v>
      </c>
      <c r="D22" s="94">
        <f t="shared" si="0"/>
        <v>-0.35649174673564921</v>
      </c>
      <c r="E22" s="95">
        <v>6869</v>
      </c>
      <c r="F22" s="124">
        <f t="shared" si="1"/>
        <v>-0.4131567706108501</v>
      </c>
      <c r="G22" s="104">
        <v>8146</v>
      </c>
      <c r="H22" s="94">
        <f t="shared" si="2"/>
        <v>-8.6464057418414231E-2</v>
      </c>
      <c r="I22" s="95">
        <v>8234</v>
      </c>
      <c r="J22" s="124">
        <f t="shared" si="3"/>
        <v>-0.12987424706752615</v>
      </c>
      <c r="K22" s="104">
        <v>25861</v>
      </c>
      <c r="L22" s="94">
        <f t="shared" si="4"/>
        <v>-0.24259020618556704</v>
      </c>
    </row>
    <row r="23" spans="2:12" hidden="1" outlineLevel="1">
      <c r="B23" s="39" t="s">
        <v>79</v>
      </c>
      <c r="C23" s="104">
        <v>2510</v>
      </c>
      <c r="D23" s="94">
        <f t="shared" si="0"/>
        <v>-0.43557454463683387</v>
      </c>
      <c r="E23" s="95">
        <v>5995</v>
      </c>
      <c r="F23" s="124">
        <f t="shared" si="1"/>
        <v>-0.39881668672282389</v>
      </c>
      <c r="G23" s="104">
        <v>5828</v>
      </c>
      <c r="H23" s="94">
        <f t="shared" si="2"/>
        <v>-0.30503219651800617</v>
      </c>
      <c r="I23" s="95">
        <v>7051</v>
      </c>
      <c r="J23" s="124">
        <f t="shared" si="3"/>
        <v>-0.22380008806693086</v>
      </c>
      <c r="K23" s="104">
        <v>21384</v>
      </c>
      <c r="L23" s="94">
        <f t="shared" si="4"/>
        <v>-0.32942393928941016</v>
      </c>
    </row>
    <row r="24" spans="2:12" hidden="1" outlineLevel="1">
      <c r="B24" s="39" t="s">
        <v>80</v>
      </c>
      <c r="C24" s="104">
        <v>2479</v>
      </c>
      <c r="D24" s="94">
        <f t="shared" si="0"/>
        <v>-0.51817298347910601</v>
      </c>
      <c r="E24" s="95">
        <v>8912</v>
      </c>
      <c r="F24" s="124">
        <f t="shared" si="1"/>
        <v>-0.45492354740061158</v>
      </c>
      <c r="G24" s="104">
        <v>7896</v>
      </c>
      <c r="H24" s="94">
        <f t="shared" si="2"/>
        <v>-5.3804673457160002E-2</v>
      </c>
      <c r="I24" s="95">
        <v>7973</v>
      </c>
      <c r="J24" s="124">
        <f t="shared" si="3"/>
        <v>-0.35779299234796613</v>
      </c>
      <c r="K24" s="104">
        <v>27260</v>
      </c>
      <c r="L24" s="94">
        <f t="shared" si="4"/>
        <v>-0.35486924624304816</v>
      </c>
    </row>
    <row r="25" spans="2:12" hidden="1" outlineLevel="1">
      <c r="B25" s="39" t="s">
        <v>81</v>
      </c>
      <c r="C25" s="104">
        <v>2710</v>
      </c>
      <c r="D25" s="94">
        <f t="shared" si="0"/>
        <v>-0.36444652908067543</v>
      </c>
      <c r="E25" s="95">
        <v>8506</v>
      </c>
      <c r="F25" s="124">
        <f t="shared" si="1"/>
        <v>-0.39729327570325235</v>
      </c>
      <c r="G25" s="104">
        <v>7331</v>
      </c>
      <c r="H25" s="94">
        <f t="shared" si="2"/>
        <v>-0.22799073294018535</v>
      </c>
      <c r="I25" s="95">
        <v>9555</v>
      </c>
      <c r="J25" s="124">
        <f t="shared" si="3"/>
        <v>-0.15164698570540713</v>
      </c>
      <c r="K25" s="104">
        <v>28102</v>
      </c>
      <c r="L25" s="94">
        <f t="shared" si="4"/>
        <v>-0.28193990188062146</v>
      </c>
    </row>
    <row r="26" spans="2:12" hidden="1" outlineLevel="1">
      <c r="B26" s="39" t="s">
        <v>82</v>
      </c>
      <c r="C26" s="104">
        <v>2592</v>
      </c>
      <c r="D26" s="94">
        <f t="shared" si="0"/>
        <v>-0.40550458715596327</v>
      </c>
      <c r="E26" s="95">
        <v>10077</v>
      </c>
      <c r="F26" s="124">
        <f t="shared" si="1"/>
        <v>-0.39597194749145836</v>
      </c>
      <c r="G26" s="104">
        <v>8471</v>
      </c>
      <c r="H26" s="94">
        <f t="shared" si="2"/>
        <v>-5.9091413973120122E-2</v>
      </c>
      <c r="I26" s="95">
        <v>9001</v>
      </c>
      <c r="J26" s="124">
        <f t="shared" si="3"/>
        <v>-0.48198664825046045</v>
      </c>
      <c r="K26" s="104">
        <v>30141</v>
      </c>
      <c r="L26" s="94">
        <f t="shared" si="4"/>
        <v>-0.36440892412804182</v>
      </c>
    </row>
    <row r="27" spans="2:12" hidden="1" outlineLevel="1">
      <c r="B27" s="39" t="s">
        <v>83</v>
      </c>
      <c r="C27" s="104">
        <v>2793</v>
      </c>
      <c r="D27" s="94">
        <f t="shared" si="0"/>
        <v>-0.38057218895542244</v>
      </c>
      <c r="E27" s="95">
        <v>10076</v>
      </c>
      <c r="F27" s="124">
        <f t="shared" si="1"/>
        <v>-0.36142974839977182</v>
      </c>
      <c r="G27" s="104">
        <v>7906</v>
      </c>
      <c r="H27" s="94">
        <f t="shared" si="2"/>
        <v>-0.144835045970795</v>
      </c>
      <c r="I27" s="95">
        <v>9062</v>
      </c>
      <c r="J27" s="124">
        <f t="shared" si="3"/>
        <v>-0.28583812751201831</v>
      </c>
      <c r="K27" s="104">
        <v>29837</v>
      </c>
      <c r="L27" s="94">
        <f t="shared" si="4"/>
        <v>-0.29333049121311161</v>
      </c>
    </row>
    <row r="28" spans="2:12" hidden="1" outlineLevel="1">
      <c r="B28" s="39" t="s">
        <v>84</v>
      </c>
      <c r="C28" s="104">
        <v>3115</v>
      </c>
      <c r="D28" s="94">
        <f t="shared" si="0"/>
        <v>-0.38548037088183074</v>
      </c>
      <c r="E28" s="95">
        <v>14322</v>
      </c>
      <c r="F28" s="124">
        <f t="shared" si="1"/>
        <v>-7.8911827127146394E-2</v>
      </c>
      <c r="G28" s="104">
        <v>9338</v>
      </c>
      <c r="H28" s="94">
        <f t="shared" si="2"/>
        <v>-2.989536621823663E-3</v>
      </c>
      <c r="I28" s="95">
        <v>9889</v>
      </c>
      <c r="J28" s="124">
        <f t="shared" si="3"/>
        <v>-0.45352564102564108</v>
      </c>
      <c r="K28" s="104">
        <v>36664</v>
      </c>
      <c r="L28" s="94">
        <f t="shared" si="4"/>
        <v>-0.23743760399334446</v>
      </c>
    </row>
    <row r="29" spans="2:12" hidden="1" outlineLevel="1">
      <c r="B29" s="39" t="s">
        <v>85</v>
      </c>
      <c r="C29" s="104">
        <v>3401</v>
      </c>
      <c r="D29" s="94">
        <f t="shared" si="0"/>
        <v>-0.42238451086956519</v>
      </c>
      <c r="E29" s="95">
        <v>12068</v>
      </c>
      <c r="F29" s="124">
        <f t="shared" si="1"/>
        <v>-0.36510942760942766</v>
      </c>
      <c r="G29" s="104">
        <v>9283</v>
      </c>
      <c r="H29" s="94">
        <f t="shared" si="2"/>
        <v>-0.11354087089381204</v>
      </c>
      <c r="I29" s="95">
        <v>14521</v>
      </c>
      <c r="J29" s="124">
        <f t="shared" si="3"/>
        <v>0.10166148243684092</v>
      </c>
      <c r="K29" s="104">
        <v>39273</v>
      </c>
      <c r="L29" s="94">
        <f t="shared" si="4"/>
        <v>-0.1910646975220911</v>
      </c>
    </row>
    <row r="30" spans="2:12" hidden="1" outlineLevel="1">
      <c r="B30" s="39" t="s">
        <v>86</v>
      </c>
      <c r="C30" s="104">
        <v>2765</v>
      </c>
      <c r="D30" s="94">
        <f t="shared" si="0"/>
        <v>-0.43177147554459516</v>
      </c>
      <c r="E30" s="95">
        <v>11450</v>
      </c>
      <c r="F30" s="124">
        <f t="shared" si="1"/>
        <v>-0.36204591040784484</v>
      </c>
      <c r="G30" s="104">
        <v>7147</v>
      </c>
      <c r="H30" s="94">
        <f t="shared" si="2"/>
        <v>-6.8187744458930943E-2</v>
      </c>
      <c r="I30" s="95">
        <v>11617</v>
      </c>
      <c r="J30" s="124">
        <f t="shared" si="3"/>
        <v>-7.3604465709728895E-2</v>
      </c>
      <c r="K30" s="104">
        <v>32979</v>
      </c>
      <c r="L30" s="94">
        <f t="shared" si="4"/>
        <v>-0.23347433990330979</v>
      </c>
    </row>
    <row r="31" spans="2:12" collapsed="1">
      <c r="B31" s="126">
        <v>2009</v>
      </c>
      <c r="C31" s="100">
        <v>33032</v>
      </c>
      <c r="D31" s="101">
        <f t="shared" si="0"/>
        <v>-0.41762019781730986</v>
      </c>
      <c r="E31" s="100">
        <v>115882</v>
      </c>
      <c r="F31" s="101">
        <f t="shared" si="1"/>
        <v>-0.37869543305060205</v>
      </c>
      <c r="G31" s="100">
        <v>96975</v>
      </c>
      <c r="H31" s="101">
        <f t="shared" si="2"/>
        <v>-0.10277286899882498</v>
      </c>
      <c r="I31" s="100">
        <v>118362</v>
      </c>
      <c r="J31" s="101">
        <f t="shared" si="3"/>
        <v>-0.20631131436541517</v>
      </c>
      <c r="K31" s="100">
        <v>364251</v>
      </c>
      <c r="L31" s="101">
        <f t="shared" si="4"/>
        <v>-0.27214579024668051</v>
      </c>
    </row>
    <row r="32" spans="2:12" hidden="1" outlineLevel="1">
      <c r="B32" s="39" t="s">
        <v>75</v>
      </c>
      <c r="C32" s="104">
        <v>4536</v>
      </c>
      <c r="D32" s="94">
        <f t="shared" si="0"/>
        <v>-6.7878257061528835E-3</v>
      </c>
      <c r="E32" s="95">
        <v>15755</v>
      </c>
      <c r="F32" s="124">
        <f t="shared" si="1"/>
        <v>-7.752210316763275E-2</v>
      </c>
      <c r="G32" s="104">
        <v>7320</v>
      </c>
      <c r="H32" s="94">
        <f t="shared" si="2"/>
        <v>-0.2729439809296782</v>
      </c>
      <c r="I32" s="95">
        <v>10557</v>
      </c>
      <c r="J32" s="124">
        <f t="shared" si="3"/>
        <v>5.930162552679108E-2</v>
      </c>
      <c r="K32" s="104">
        <v>38168</v>
      </c>
      <c r="L32" s="94">
        <f t="shared" si="4"/>
        <v>-8.4261036468330164E-2</v>
      </c>
    </row>
    <row r="33" spans="2:12" hidden="1" outlineLevel="1">
      <c r="B33" s="39" t="s">
        <v>76</v>
      </c>
      <c r="C33" s="104">
        <v>4601</v>
      </c>
      <c r="D33" s="94">
        <f t="shared" si="0"/>
        <v>4.3487714720580328E-4</v>
      </c>
      <c r="E33" s="95">
        <v>16539</v>
      </c>
      <c r="F33" s="124">
        <f t="shared" si="1"/>
        <v>-9.9035790161791093E-2</v>
      </c>
      <c r="G33" s="104">
        <v>9504</v>
      </c>
      <c r="H33" s="94">
        <f t="shared" si="2"/>
        <v>-0.10651499482936921</v>
      </c>
      <c r="I33" s="95">
        <v>11798</v>
      </c>
      <c r="J33" s="124">
        <f t="shared" si="3"/>
        <v>0.21930549813972711</v>
      </c>
      <c r="K33" s="104">
        <v>42442</v>
      </c>
      <c r="L33" s="94">
        <f t="shared" si="4"/>
        <v>-1.911299082483997E-2</v>
      </c>
    </row>
    <row r="34" spans="2:12" hidden="1" outlineLevel="1">
      <c r="B34" s="39" t="s">
        <v>77</v>
      </c>
      <c r="C34" s="104">
        <v>4975</v>
      </c>
      <c r="D34" s="94">
        <f t="shared" si="0"/>
        <v>4.670734273090682E-2</v>
      </c>
      <c r="E34" s="95">
        <v>17113</v>
      </c>
      <c r="F34" s="124">
        <f t="shared" si="1"/>
        <v>-1.5022447335098388E-2</v>
      </c>
      <c r="G34" s="104">
        <v>10359</v>
      </c>
      <c r="H34" s="94">
        <f t="shared" si="2"/>
        <v>1.5469399593928124E-3</v>
      </c>
      <c r="I34" s="95">
        <v>10667</v>
      </c>
      <c r="J34" s="124">
        <f t="shared" si="3"/>
        <v>-4.4432500223954174E-2</v>
      </c>
      <c r="K34" s="104">
        <v>43114</v>
      </c>
      <c r="L34" s="94">
        <f t="shared" si="4"/>
        <v>-1.1894666880572058E-2</v>
      </c>
    </row>
    <row r="35" spans="2:12" hidden="1" outlineLevel="1">
      <c r="B35" s="39" t="s">
        <v>78</v>
      </c>
      <c r="C35" s="104">
        <v>4059</v>
      </c>
      <c r="D35" s="94">
        <f t="shared" si="0"/>
        <v>9.1129032258064457E-2</v>
      </c>
      <c r="E35" s="95">
        <v>11705</v>
      </c>
      <c r="F35" s="124">
        <f t="shared" si="1"/>
        <v>-0.20417459885776446</v>
      </c>
      <c r="G35" s="104">
        <v>8917</v>
      </c>
      <c r="H35" s="94">
        <f t="shared" si="2"/>
        <v>5.5254848894903397E-3</v>
      </c>
      <c r="I35" s="95">
        <v>9463</v>
      </c>
      <c r="J35" s="124">
        <f t="shared" si="3"/>
        <v>-1.4168142514845328E-2</v>
      </c>
      <c r="K35" s="104">
        <v>34144</v>
      </c>
      <c r="L35" s="94">
        <f t="shared" si="4"/>
        <v>-7.4562948909066229E-2</v>
      </c>
    </row>
    <row r="36" spans="2:12" ht="15" hidden="1" customHeight="1" outlineLevel="1">
      <c r="B36" s="39" t="s">
        <v>79</v>
      </c>
      <c r="C36" s="104">
        <v>4447</v>
      </c>
      <c r="D36" s="94">
        <f t="shared" si="0"/>
        <v>0.24183189053337051</v>
      </c>
      <c r="E36" s="95">
        <v>9972</v>
      </c>
      <c r="F36" s="124">
        <f t="shared" si="1"/>
        <v>4.5502201719437974E-2</v>
      </c>
      <c r="G36" s="104">
        <v>8386</v>
      </c>
      <c r="H36" s="94">
        <f t="shared" si="2"/>
        <v>3.1488314883148849E-2</v>
      </c>
      <c r="I36" s="95">
        <v>9084</v>
      </c>
      <c r="J36" s="124">
        <f t="shared" si="3"/>
        <v>0.55468081465000862</v>
      </c>
      <c r="K36" s="104">
        <v>31889</v>
      </c>
      <c r="L36" s="94">
        <f t="shared" si="4"/>
        <v>0.17706333973128596</v>
      </c>
    </row>
    <row r="37" spans="2:12" ht="15" hidden="1" customHeight="1" outlineLevel="1">
      <c r="B37" s="39" t="s">
        <v>80</v>
      </c>
      <c r="C37" s="104">
        <v>5145</v>
      </c>
      <c r="D37" s="94">
        <f t="shared" si="0"/>
        <v>2.4696275642302368E-2</v>
      </c>
      <c r="E37" s="95">
        <v>16350</v>
      </c>
      <c r="F37" s="124">
        <f t="shared" si="1"/>
        <v>0.4045185121553132</v>
      </c>
      <c r="G37" s="104">
        <v>8345</v>
      </c>
      <c r="H37" s="94">
        <f t="shared" si="2"/>
        <v>-3.8926638258666379E-2</v>
      </c>
      <c r="I37" s="95">
        <v>12415</v>
      </c>
      <c r="J37" s="124">
        <f t="shared" si="3"/>
        <v>-0.2522435704390773</v>
      </c>
      <c r="K37" s="104">
        <v>42255</v>
      </c>
      <c r="L37" s="94">
        <f t="shared" si="4"/>
        <v>7.318584914656201E-3</v>
      </c>
    </row>
    <row r="38" spans="2:12" ht="15" hidden="1" customHeight="1" outlineLevel="1">
      <c r="B38" s="39" t="s">
        <v>81</v>
      </c>
      <c r="C38" s="104">
        <v>4264</v>
      </c>
      <c r="D38" s="94">
        <f t="shared" si="0"/>
        <v>-7.061900610287708E-2</v>
      </c>
      <c r="E38" s="95">
        <v>14113</v>
      </c>
      <c r="F38" s="124">
        <f t="shared" si="1"/>
        <v>0.65315684666744755</v>
      </c>
      <c r="G38" s="104">
        <v>9496</v>
      </c>
      <c r="H38" s="94">
        <f t="shared" si="2"/>
        <v>0.19747793190416152</v>
      </c>
      <c r="I38" s="95">
        <v>11263</v>
      </c>
      <c r="J38" s="124">
        <f t="shared" si="3"/>
        <v>-0.46920213016636036</v>
      </c>
      <c r="K38" s="104">
        <v>39136</v>
      </c>
      <c r="L38" s="94">
        <f t="shared" si="4"/>
        <v>-7.4230023182097704E-2</v>
      </c>
    </row>
    <row r="39" spans="2:12" hidden="1" outlineLevel="1">
      <c r="B39" s="39" t="s">
        <v>82</v>
      </c>
      <c r="C39" s="104">
        <v>4360</v>
      </c>
      <c r="D39" s="94">
        <f t="shared" si="0"/>
        <v>-3.7315080591742156E-2</v>
      </c>
      <c r="E39" s="95">
        <v>16683</v>
      </c>
      <c r="F39" s="124">
        <f t="shared" si="1"/>
        <v>0.32058893374495367</v>
      </c>
      <c r="G39" s="104">
        <v>9003</v>
      </c>
      <c r="H39" s="94">
        <f t="shared" si="2"/>
        <v>4.1772737792177717E-2</v>
      </c>
      <c r="I39" s="95">
        <v>17376</v>
      </c>
      <c r="J39" s="124">
        <f t="shared" si="3"/>
        <v>-3.9787798408488118E-2</v>
      </c>
      <c r="K39" s="104">
        <v>47422</v>
      </c>
      <c r="L39" s="94">
        <f t="shared" si="4"/>
        <v>8.0227790432801926E-2</v>
      </c>
    </row>
    <row r="40" spans="2:12" ht="30" hidden="1" customHeight="1" outlineLevel="1">
      <c r="B40" s="39" t="s">
        <v>83</v>
      </c>
      <c r="C40" s="104">
        <v>4509</v>
      </c>
      <c r="D40" s="94">
        <f t="shared" si="0"/>
        <v>-7.412731006160167E-2</v>
      </c>
      <c r="E40" s="95">
        <v>15779</v>
      </c>
      <c r="F40" s="124">
        <f t="shared" si="1"/>
        <v>0.17037531523512839</v>
      </c>
      <c r="G40" s="104">
        <v>9245</v>
      </c>
      <c r="H40" s="94">
        <f t="shared" si="2"/>
        <v>-4.2762476703251173E-2</v>
      </c>
      <c r="I40" s="95">
        <v>12689</v>
      </c>
      <c r="J40" s="124">
        <f t="shared" si="3"/>
        <v>-0.22736406259514097</v>
      </c>
      <c r="K40" s="104">
        <v>42222</v>
      </c>
      <c r="L40" s="94">
        <f t="shared" si="4"/>
        <v>-4.9760313280669766E-2</v>
      </c>
    </row>
    <row r="41" spans="2:12" hidden="1" outlineLevel="1">
      <c r="B41" s="39" t="s">
        <v>84</v>
      </c>
      <c r="C41" s="104">
        <v>5069</v>
      </c>
      <c r="D41" s="94">
        <f t="shared" si="0"/>
        <v>-0.11950668751085636</v>
      </c>
      <c r="E41" s="95">
        <v>15549</v>
      </c>
      <c r="F41" s="124">
        <f t="shared" si="1"/>
        <v>-5.5001823264859584E-2</v>
      </c>
      <c r="G41" s="104">
        <v>9366</v>
      </c>
      <c r="H41" s="94">
        <f t="shared" si="2"/>
        <v>-9.6730639405921526E-2</v>
      </c>
      <c r="I41" s="95">
        <v>18096</v>
      </c>
      <c r="J41" s="124">
        <f t="shared" si="3"/>
        <v>6.7547637307533437E-2</v>
      </c>
      <c r="K41" s="104">
        <v>48080</v>
      </c>
      <c r="L41" s="94">
        <f t="shared" si="4"/>
        <v>-2.9294785084088781E-2</v>
      </c>
    </row>
    <row r="42" spans="2:12" ht="30" hidden="1" customHeight="1" outlineLevel="1">
      <c r="B42" s="39" t="s">
        <v>85</v>
      </c>
      <c r="C42" s="104">
        <v>5888</v>
      </c>
      <c r="D42" s="94">
        <f t="shared" si="0"/>
        <v>5.2180128663330994E-2</v>
      </c>
      <c r="E42" s="95">
        <v>19008</v>
      </c>
      <c r="F42" s="124">
        <f t="shared" si="1"/>
        <v>0.37919024814976066</v>
      </c>
      <c r="G42" s="104">
        <v>10472</v>
      </c>
      <c r="H42" s="94">
        <f t="shared" si="2"/>
        <v>0.26062357048272533</v>
      </c>
      <c r="I42" s="95">
        <v>13181</v>
      </c>
      <c r="J42" s="124">
        <f t="shared" si="3"/>
        <v>5.0613741431531967E-2</v>
      </c>
      <c r="K42" s="104">
        <v>48549</v>
      </c>
      <c r="L42" s="94">
        <f t="shared" si="4"/>
        <v>0.20675598419129537</v>
      </c>
    </row>
    <row r="43" spans="2:12" hidden="1" outlineLevel="1">
      <c r="B43" s="39" t="s">
        <v>86</v>
      </c>
      <c r="C43" s="104">
        <v>4866</v>
      </c>
      <c r="D43" s="94">
        <f t="shared" si="0"/>
        <v>-3.9857932123125495E-2</v>
      </c>
      <c r="E43" s="95">
        <v>17948</v>
      </c>
      <c r="F43" s="124">
        <f t="shared" si="1"/>
        <v>0.5464414957780459</v>
      </c>
      <c r="G43" s="104">
        <v>7670</v>
      </c>
      <c r="H43" s="94">
        <f t="shared" si="2"/>
        <v>4.595663439247244E-2</v>
      </c>
      <c r="I43" s="95">
        <v>12540</v>
      </c>
      <c r="J43" s="124">
        <f t="shared" si="3"/>
        <v>-0.15521422797089734</v>
      </c>
      <c r="K43" s="104">
        <v>43024</v>
      </c>
      <c r="L43" s="94">
        <f t="shared" si="4"/>
        <v>0.10741036266762771</v>
      </c>
    </row>
    <row r="44" spans="2:12" collapsed="1">
      <c r="B44" s="127">
        <v>2008</v>
      </c>
      <c r="C44" s="93">
        <v>56719</v>
      </c>
      <c r="D44" s="103">
        <f t="shared" si="0"/>
        <v>1.2356793588590431E-3</v>
      </c>
      <c r="E44" s="93">
        <v>186514</v>
      </c>
      <c r="F44" s="103">
        <f t="shared" si="1"/>
        <v>0.12908088213038238</v>
      </c>
      <c r="G44" s="93">
        <v>108083</v>
      </c>
      <c r="H44" s="103">
        <f t="shared" si="2"/>
        <v>-8.1216503927759032E-3</v>
      </c>
      <c r="I44" s="93">
        <v>149129</v>
      </c>
      <c r="J44" s="103">
        <f t="shared" si="3"/>
        <v>-8.4699470321428327E-2</v>
      </c>
      <c r="K44" s="93">
        <v>500445</v>
      </c>
      <c r="L44" s="103">
        <f t="shared" si="4"/>
        <v>1.3586180496904188E-2</v>
      </c>
    </row>
    <row r="45" spans="2:12" hidden="1" outlineLevel="1">
      <c r="B45" s="39" t="s">
        <v>75</v>
      </c>
      <c r="C45" s="104">
        <v>4567</v>
      </c>
      <c r="D45" s="94">
        <f t="shared" si="0"/>
        <v>-0.11165142968294106</v>
      </c>
      <c r="E45" s="95">
        <v>17079</v>
      </c>
      <c r="F45" s="124">
        <f t="shared" si="1"/>
        <v>6.3913287236030625E-2</v>
      </c>
      <c r="G45" s="104">
        <v>10068</v>
      </c>
      <c r="H45" s="94">
        <f t="shared" si="2"/>
        <v>0.26244514106583061</v>
      </c>
      <c r="I45" s="95">
        <v>9966</v>
      </c>
      <c r="J45" s="124">
        <f t="shared" si="3"/>
        <v>-0.39953003554859312</v>
      </c>
      <c r="K45" s="104">
        <v>41680</v>
      </c>
      <c r="L45" s="94">
        <f t="shared" si="4"/>
        <v>-8.9280251715247116E-2</v>
      </c>
    </row>
    <row r="46" spans="2:12" hidden="1" outlineLevel="1">
      <c r="B46" s="39" t="s">
        <v>76</v>
      </c>
      <c r="C46" s="104">
        <v>4599</v>
      </c>
      <c r="D46" s="94">
        <f t="shared" si="0"/>
        <v>-0.11404353689077251</v>
      </c>
      <c r="E46" s="95">
        <v>18357</v>
      </c>
      <c r="F46" s="124">
        <f t="shared" si="1"/>
        <v>0.15090909090909088</v>
      </c>
      <c r="G46" s="104">
        <v>10637</v>
      </c>
      <c r="H46" s="94">
        <f t="shared" si="2"/>
        <v>0.21900068760027502</v>
      </c>
      <c r="I46" s="95">
        <v>9676</v>
      </c>
      <c r="J46" s="124">
        <f t="shared" si="3"/>
        <v>-0.39240188383045527</v>
      </c>
      <c r="K46" s="104">
        <v>43269</v>
      </c>
      <c r="L46" s="94">
        <f t="shared" si="4"/>
        <v>-5.5096960167714926E-2</v>
      </c>
    </row>
    <row r="47" spans="2:12" hidden="1" outlineLevel="1">
      <c r="B47" s="39" t="s">
        <v>77</v>
      </c>
      <c r="C47" s="104">
        <v>4753</v>
      </c>
      <c r="D47" s="94">
        <f t="shared" si="0"/>
        <v>-5.6757293113713025E-2</v>
      </c>
      <c r="E47" s="95">
        <v>17374</v>
      </c>
      <c r="F47" s="124">
        <f t="shared" si="1"/>
        <v>0.22283220720720731</v>
      </c>
      <c r="G47" s="104">
        <v>10343</v>
      </c>
      <c r="H47" s="94">
        <f t="shared" si="2"/>
        <v>0.6588612670408982</v>
      </c>
      <c r="I47" s="95">
        <v>11163</v>
      </c>
      <c r="J47" s="124">
        <f t="shared" si="3"/>
        <v>-0.25979709568331011</v>
      </c>
      <c r="K47" s="104">
        <v>43633</v>
      </c>
      <c r="L47" s="94">
        <f t="shared" si="4"/>
        <v>7.5684737322190276E-2</v>
      </c>
    </row>
    <row r="48" spans="2:12" hidden="1" outlineLevel="1">
      <c r="B48" s="39" t="s">
        <v>78</v>
      </c>
      <c r="C48" s="104">
        <v>3720</v>
      </c>
      <c r="D48" s="94">
        <f t="shared" si="0"/>
        <v>-0.33583288698446701</v>
      </c>
      <c r="E48" s="95">
        <v>14708</v>
      </c>
      <c r="F48" s="124">
        <f t="shared" si="1"/>
        <v>7.2402479037550149E-2</v>
      </c>
      <c r="G48" s="104">
        <v>8868</v>
      </c>
      <c r="H48" s="94">
        <f t="shared" si="2"/>
        <v>0.39193219274839119</v>
      </c>
      <c r="I48" s="95">
        <v>9599</v>
      </c>
      <c r="J48" s="124">
        <f t="shared" si="3"/>
        <v>-0.22657320119249058</v>
      </c>
      <c r="K48" s="104">
        <v>36895</v>
      </c>
      <c r="L48" s="94">
        <f t="shared" si="4"/>
        <v>-3.1576460706598808E-2</v>
      </c>
    </row>
    <row r="49" spans="2:12" hidden="1" outlineLevel="1">
      <c r="B49" s="39" t="s">
        <v>79</v>
      </c>
      <c r="C49" s="104">
        <v>3581</v>
      </c>
      <c r="D49" s="94">
        <f t="shared" si="0"/>
        <v>-0.33027866093136338</v>
      </c>
      <c r="E49" s="95">
        <v>9538</v>
      </c>
      <c r="F49" s="124">
        <f t="shared" si="1"/>
        <v>-0.1942215088282504</v>
      </c>
      <c r="G49" s="104">
        <v>8130</v>
      </c>
      <c r="H49" s="94">
        <f t="shared" si="2"/>
        <v>0.45464304884594742</v>
      </c>
      <c r="I49" s="95">
        <v>5843</v>
      </c>
      <c r="J49" s="124">
        <f t="shared" si="3"/>
        <v>-0.42507133720358159</v>
      </c>
      <c r="K49" s="104">
        <v>27092</v>
      </c>
      <c r="L49" s="94">
        <f t="shared" si="4"/>
        <v>-0.1774350255040078</v>
      </c>
    </row>
    <row r="50" spans="2:12" hidden="1" outlineLevel="1">
      <c r="B50" s="39" t="s">
        <v>80</v>
      </c>
      <c r="C50" s="104">
        <v>5021</v>
      </c>
      <c r="D50" s="94">
        <f t="shared" si="0"/>
        <v>0.40094866071428581</v>
      </c>
      <c r="E50" s="95">
        <v>11641</v>
      </c>
      <c r="F50" s="124">
        <f t="shared" si="1"/>
        <v>-0.12677218513239819</v>
      </c>
      <c r="G50" s="104">
        <v>8683</v>
      </c>
      <c r="H50" s="94">
        <f t="shared" si="2"/>
        <v>0.24398280802292271</v>
      </c>
      <c r="I50" s="95">
        <v>16603</v>
      </c>
      <c r="J50" s="124">
        <f t="shared" si="3"/>
        <v>0.32855885412498997</v>
      </c>
      <c r="K50" s="104">
        <v>41948</v>
      </c>
      <c r="L50" s="94">
        <f t="shared" si="4"/>
        <v>0.15267091668498578</v>
      </c>
    </row>
    <row r="51" spans="2:12" hidden="1" outlineLevel="1">
      <c r="B51" s="39" t="s">
        <v>81</v>
      </c>
      <c r="C51" s="104">
        <v>4588</v>
      </c>
      <c r="D51" s="94">
        <f t="shared" si="0"/>
        <v>0.35259433962264142</v>
      </c>
      <c r="E51" s="95">
        <v>8537</v>
      </c>
      <c r="F51" s="124">
        <f t="shared" si="1"/>
        <v>-0.37476197451296323</v>
      </c>
      <c r="G51" s="104">
        <v>7930</v>
      </c>
      <c r="H51" s="94">
        <f t="shared" si="2"/>
        <v>-6.0092449922958369E-2</v>
      </c>
      <c r="I51" s="95">
        <v>21219</v>
      </c>
      <c r="J51" s="124">
        <f t="shared" si="3"/>
        <v>1.188428217821782</v>
      </c>
      <c r="K51" s="104">
        <v>42274</v>
      </c>
      <c r="L51" s="94">
        <f t="shared" si="4"/>
        <v>0.20168282213820743</v>
      </c>
    </row>
    <row r="52" spans="2:12" hidden="1" outlineLevel="1">
      <c r="B52" s="39" t="s">
        <v>82</v>
      </c>
      <c r="C52" s="104">
        <v>4529</v>
      </c>
      <c r="D52" s="94">
        <f t="shared" si="0"/>
        <v>0.55422100205902547</v>
      </c>
      <c r="E52" s="95">
        <v>12633</v>
      </c>
      <c r="F52" s="124">
        <f t="shared" si="1"/>
        <v>5.5441153175994629E-4</v>
      </c>
      <c r="G52" s="104">
        <v>8642</v>
      </c>
      <c r="H52" s="94">
        <f t="shared" si="2"/>
        <v>-2.8988764044943771E-2</v>
      </c>
      <c r="I52" s="95">
        <v>18096</v>
      </c>
      <c r="J52" s="124">
        <f t="shared" si="3"/>
        <v>0.78743579612801273</v>
      </c>
      <c r="K52" s="104">
        <v>43900</v>
      </c>
      <c r="L52" s="94">
        <f t="shared" si="4"/>
        <v>0.27010762643212582</v>
      </c>
    </row>
    <row r="53" spans="2:12" hidden="1" outlineLevel="1">
      <c r="B53" s="39" t="s">
        <v>83</v>
      </c>
      <c r="C53" s="104">
        <v>4870</v>
      </c>
      <c r="D53" s="94">
        <f t="shared" si="0"/>
        <v>0.97726349979699556</v>
      </c>
      <c r="E53" s="95">
        <v>13482</v>
      </c>
      <c r="F53" s="124">
        <f t="shared" si="1"/>
        <v>4.9672999065711654E-2</v>
      </c>
      <c r="G53" s="104">
        <v>9658</v>
      </c>
      <c r="H53" s="94">
        <f t="shared" si="2"/>
        <v>0.15789473684210531</v>
      </c>
      <c r="I53" s="95">
        <v>16423</v>
      </c>
      <c r="J53" s="124">
        <f t="shared" si="3"/>
        <v>0.21086780210867806</v>
      </c>
      <c r="K53" s="104">
        <v>44433</v>
      </c>
      <c r="L53" s="94">
        <f t="shared" si="4"/>
        <v>0.19408239499072866</v>
      </c>
    </row>
    <row r="54" spans="2:12" hidden="1" outlineLevel="1">
      <c r="B54" s="39" t="s">
        <v>84</v>
      </c>
      <c r="C54" s="104">
        <v>5757</v>
      </c>
      <c r="D54" s="94">
        <f t="shared" si="0"/>
        <v>0.48261653360803503</v>
      </c>
      <c r="E54" s="95">
        <v>16454</v>
      </c>
      <c r="F54" s="124">
        <f t="shared" si="1"/>
        <v>3.0887788985652476E-2</v>
      </c>
      <c r="G54" s="104">
        <v>10369</v>
      </c>
      <c r="H54" s="94">
        <f t="shared" si="2"/>
        <v>0.1021471088435375</v>
      </c>
      <c r="I54" s="95">
        <v>16951</v>
      </c>
      <c r="J54" s="124">
        <f t="shared" si="3"/>
        <v>0.1620621100980324</v>
      </c>
      <c r="K54" s="104">
        <v>49531</v>
      </c>
      <c r="L54" s="94">
        <f t="shared" si="4"/>
        <v>0.12983872807317676</v>
      </c>
    </row>
    <row r="55" spans="2:12" hidden="1" outlineLevel="1">
      <c r="B55" s="39" t="s">
        <v>85</v>
      </c>
      <c r="C55" s="104">
        <v>5596</v>
      </c>
      <c r="D55" s="94">
        <f t="shared" si="0"/>
        <v>0.65268753691671599</v>
      </c>
      <c r="E55" s="95">
        <v>13782</v>
      </c>
      <c r="F55" s="124">
        <f t="shared" si="1"/>
        <v>-0.12188595093978971</v>
      </c>
      <c r="G55" s="104">
        <v>8307</v>
      </c>
      <c r="H55" s="94">
        <f t="shared" si="2"/>
        <v>-0.14263597894519553</v>
      </c>
      <c r="I55" s="95">
        <v>12546</v>
      </c>
      <c r="J55" s="124">
        <f t="shared" si="3"/>
        <v>-0.13013936074325727</v>
      </c>
      <c r="K55" s="104">
        <v>40231</v>
      </c>
      <c r="L55" s="94">
        <f t="shared" si="4"/>
        <v>-6.8575926654782071E-2</v>
      </c>
    </row>
    <row r="56" spans="2:12" hidden="1" outlineLevel="1">
      <c r="B56" s="39" t="s">
        <v>86</v>
      </c>
      <c r="C56" s="104">
        <v>5068</v>
      </c>
      <c r="D56" s="94">
        <f t="shared" si="0"/>
        <v>0.89883851629823908</v>
      </c>
      <c r="E56" s="95">
        <v>11606</v>
      </c>
      <c r="F56" s="124">
        <f t="shared" si="1"/>
        <v>-0.13972277814839518</v>
      </c>
      <c r="G56" s="104">
        <v>7333</v>
      </c>
      <c r="H56" s="94">
        <f t="shared" si="2"/>
        <v>-9.5249845774213471E-2</v>
      </c>
      <c r="I56" s="95">
        <v>14844</v>
      </c>
      <c r="J56" s="124">
        <f t="shared" si="3"/>
        <v>0.5541828080829232</v>
      </c>
      <c r="K56" s="104">
        <v>38851</v>
      </c>
      <c r="L56" s="94">
        <f t="shared" si="4"/>
        <v>0.14889401466761298</v>
      </c>
    </row>
    <row r="57" spans="2:12" collapsed="1">
      <c r="B57" s="127">
        <v>2007</v>
      </c>
      <c r="C57" s="93">
        <v>56649</v>
      </c>
      <c r="D57" s="103">
        <f t="shared" si="0"/>
        <v>0.16537749434272775</v>
      </c>
      <c r="E57" s="93">
        <v>165191</v>
      </c>
      <c r="F57" s="103">
        <f t="shared" si="1"/>
        <v>-2.4644997490626763E-2</v>
      </c>
      <c r="G57" s="93">
        <v>108968</v>
      </c>
      <c r="H57" s="103">
        <f t="shared" si="2"/>
        <v>0.14998522521001312</v>
      </c>
      <c r="I57" s="93">
        <v>162929</v>
      </c>
      <c r="J57" s="103">
        <f t="shared" si="3"/>
        <v>5.3751827083521997E-2</v>
      </c>
      <c r="K57" s="93">
        <v>493737</v>
      </c>
      <c r="L57" s="103">
        <f t="shared" si="4"/>
        <v>5.6463157083892268E-2</v>
      </c>
    </row>
    <row r="58" spans="2:12" hidden="1" outlineLevel="1">
      <c r="B58" s="39" t="s">
        <v>75</v>
      </c>
      <c r="C58" s="104">
        <v>5141</v>
      </c>
      <c r="D58" s="104"/>
      <c r="E58" s="95">
        <v>16053</v>
      </c>
      <c r="F58" s="95"/>
      <c r="G58" s="104">
        <v>7975</v>
      </c>
      <c r="H58" s="104"/>
      <c r="I58" s="95">
        <v>16597</v>
      </c>
      <c r="J58" s="95"/>
      <c r="K58" s="104">
        <v>45766</v>
      </c>
      <c r="L58" s="104">
        <v>0</v>
      </c>
    </row>
    <row r="59" spans="2:12" hidden="1" outlineLevel="1">
      <c r="B59" s="39" t="s">
        <v>76</v>
      </c>
      <c r="C59" s="104">
        <v>5191</v>
      </c>
      <c r="D59" s="104"/>
      <c r="E59" s="95">
        <v>15950</v>
      </c>
      <c r="F59" s="95"/>
      <c r="G59" s="104">
        <v>8726</v>
      </c>
      <c r="H59" s="104"/>
      <c r="I59" s="95">
        <v>15925</v>
      </c>
      <c r="J59" s="95"/>
      <c r="K59" s="104">
        <v>45792</v>
      </c>
      <c r="L59" s="104">
        <v>0</v>
      </c>
    </row>
    <row r="60" spans="2:12" hidden="1" outlineLevel="1">
      <c r="B60" s="39" t="s">
        <v>77</v>
      </c>
      <c r="C60" s="104">
        <v>5039</v>
      </c>
      <c r="D60" s="104"/>
      <c r="E60" s="95">
        <v>14208</v>
      </c>
      <c r="F60" s="95"/>
      <c r="G60" s="104">
        <v>6235</v>
      </c>
      <c r="H60" s="104"/>
      <c r="I60" s="95">
        <v>15081</v>
      </c>
      <c r="J60" s="95"/>
      <c r="K60" s="104">
        <v>40563</v>
      </c>
      <c r="L60" s="104">
        <v>0</v>
      </c>
    </row>
    <row r="61" spans="2:12" hidden="1" outlineLevel="1">
      <c r="B61" s="39" t="s">
        <v>78</v>
      </c>
      <c r="C61" s="104">
        <v>5601</v>
      </c>
      <c r="D61" s="104"/>
      <c r="E61" s="95">
        <v>13715</v>
      </c>
      <c r="F61" s="95"/>
      <c r="G61" s="104">
        <v>6371</v>
      </c>
      <c r="H61" s="104"/>
      <c r="I61" s="95">
        <v>12411</v>
      </c>
      <c r="J61" s="95"/>
      <c r="K61" s="104">
        <v>38098</v>
      </c>
      <c r="L61" s="104">
        <v>0</v>
      </c>
    </row>
    <row r="62" spans="2:12" hidden="1" outlineLevel="1">
      <c r="B62" s="39" t="s">
        <v>79</v>
      </c>
      <c r="C62" s="104">
        <v>5347</v>
      </c>
      <c r="D62" s="104"/>
      <c r="E62" s="95">
        <v>11837</v>
      </c>
      <c r="F62" s="95"/>
      <c r="G62" s="104">
        <v>5589</v>
      </c>
      <c r="H62" s="104"/>
      <c r="I62" s="95">
        <v>10163</v>
      </c>
      <c r="J62" s="95"/>
      <c r="K62" s="104">
        <v>32936</v>
      </c>
      <c r="L62" s="104">
        <v>0</v>
      </c>
    </row>
    <row r="63" spans="2:12" hidden="1" outlineLevel="1">
      <c r="B63" s="39" t="s">
        <v>80</v>
      </c>
      <c r="C63" s="104">
        <v>3584</v>
      </c>
      <c r="D63" s="104"/>
      <c r="E63" s="95">
        <v>13331</v>
      </c>
      <c r="F63" s="95"/>
      <c r="G63" s="104">
        <v>6980</v>
      </c>
      <c r="H63" s="104"/>
      <c r="I63" s="95">
        <v>12497</v>
      </c>
      <c r="J63" s="95"/>
      <c r="K63" s="104">
        <v>36392</v>
      </c>
      <c r="L63" s="104">
        <v>0</v>
      </c>
    </row>
    <row r="64" spans="2:12" hidden="1" outlineLevel="1">
      <c r="B64" s="39" t="s">
        <v>81</v>
      </c>
      <c r="C64" s="104">
        <v>3392</v>
      </c>
      <c r="D64" s="104"/>
      <c r="E64" s="95">
        <v>13654</v>
      </c>
      <c r="F64" s="95"/>
      <c r="G64" s="104">
        <v>8437</v>
      </c>
      <c r="H64" s="104"/>
      <c r="I64" s="95">
        <v>9696</v>
      </c>
      <c r="J64" s="95"/>
      <c r="K64" s="104">
        <v>35179</v>
      </c>
      <c r="L64" s="104">
        <v>0</v>
      </c>
    </row>
    <row r="65" spans="2:12" hidden="1" outlineLevel="1">
      <c r="B65" s="39" t="s">
        <v>82</v>
      </c>
      <c r="C65" s="104">
        <v>2914</v>
      </c>
      <c r="D65" s="104"/>
      <c r="E65" s="95">
        <v>12626</v>
      </c>
      <c r="F65" s="95"/>
      <c r="G65" s="104">
        <v>8900</v>
      </c>
      <c r="H65" s="104"/>
      <c r="I65" s="95">
        <v>10124</v>
      </c>
      <c r="J65" s="95"/>
      <c r="K65" s="104">
        <v>34564</v>
      </c>
      <c r="L65" s="104">
        <v>0</v>
      </c>
    </row>
    <row r="66" spans="2:12" hidden="1" outlineLevel="1">
      <c r="B66" s="39" t="s">
        <v>83</v>
      </c>
      <c r="C66" s="104">
        <v>2463</v>
      </c>
      <c r="D66" s="104"/>
      <c r="E66" s="95">
        <v>12844</v>
      </c>
      <c r="F66" s="95"/>
      <c r="G66" s="104">
        <v>8341</v>
      </c>
      <c r="H66" s="104"/>
      <c r="I66" s="95">
        <v>13563</v>
      </c>
      <c r="J66" s="95"/>
      <c r="K66" s="104">
        <v>37211</v>
      </c>
      <c r="L66" s="104">
        <v>0</v>
      </c>
    </row>
    <row r="67" spans="2:12" hidden="1" outlineLevel="1">
      <c r="B67" s="39" t="s">
        <v>84</v>
      </c>
      <c r="C67" s="104">
        <v>3883</v>
      </c>
      <c r="D67" s="104"/>
      <c r="E67" s="95">
        <v>15961</v>
      </c>
      <c r="F67" s="95"/>
      <c r="G67" s="104">
        <v>9408</v>
      </c>
      <c r="H67" s="104"/>
      <c r="I67" s="95">
        <v>14587</v>
      </c>
      <c r="J67" s="95"/>
      <c r="K67" s="104">
        <v>43839</v>
      </c>
      <c r="L67" s="104">
        <v>0</v>
      </c>
    </row>
    <row r="68" spans="2:12" hidden="1" outlineLevel="1">
      <c r="B68" s="39" t="s">
        <v>85</v>
      </c>
      <c r="C68" s="104">
        <v>3386</v>
      </c>
      <c r="D68" s="104"/>
      <c r="E68" s="95">
        <v>15695</v>
      </c>
      <c r="F68" s="95"/>
      <c r="G68" s="104">
        <v>9689</v>
      </c>
      <c r="H68" s="104"/>
      <c r="I68" s="95">
        <v>14423</v>
      </c>
      <c r="J68" s="95"/>
      <c r="K68" s="104">
        <v>43193</v>
      </c>
      <c r="L68" s="104">
        <v>0</v>
      </c>
    </row>
    <row r="69" spans="2:12" hidden="1" outlineLevel="1">
      <c r="B69" s="39" t="s">
        <v>86</v>
      </c>
      <c r="C69" s="104">
        <v>2669</v>
      </c>
      <c r="D69" s="104"/>
      <c r="E69" s="95">
        <v>13491</v>
      </c>
      <c r="F69" s="95"/>
      <c r="G69" s="104">
        <v>8105</v>
      </c>
      <c r="H69" s="104"/>
      <c r="I69" s="95">
        <v>9551</v>
      </c>
      <c r="J69" s="95"/>
      <c r="K69" s="104">
        <v>33816</v>
      </c>
      <c r="L69" s="104">
        <v>0</v>
      </c>
    </row>
    <row r="70" spans="2:12" collapsed="1">
      <c r="B70" s="127">
        <v>2006</v>
      </c>
      <c r="C70" s="93">
        <v>48610</v>
      </c>
      <c r="D70" s="93"/>
      <c r="E70" s="93">
        <v>169365</v>
      </c>
      <c r="F70" s="93"/>
      <c r="G70" s="93">
        <v>94756</v>
      </c>
      <c r="H70" s="93"/>
      <c r="I70" s="93">
        <v>154618</v>
      </c>
      <c r="J70" s="93"/>
      <c r="K70" s="93">
        <v>467349</v>
      </c>
      <c r="L70" s="93">
        <v>0</v>
      </c>
    </row>
    <row r="71" spans="2:12" ht="15" customHeight="1">
      <c r="B71" s="431" t="s">
        <v>68</v>
      </c>
      <c r="C71" s="431"/>
      <c r="D71" s="431"/>
      <c r="E71" s="431"/>
      <c r="F71" s="431"/>
      <c r="G71" s="431"/>
      <c r="H71" s="431"/>
      <c r="I71" s="431"/>
      <c r="J71" s="431"/>
      <c r="K71" s="431"/>
      <c r="L71" s="431"/>
    </row>
  </sheetData>
  <mergeCells count="2">
    <mergeCell ref="B5:L5"/>
    <mergeCell ref="B71:L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5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58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27" t="s">
        <v>240</v>
      </c>
      <c r="C5" s="427"/>
      <c r="D5" s="427"/>
      <c r="E5" s="427"/>
      <c r="F5" s="427"/>
      <c r="G5" s="427"/>
    </row>
    <row r="6" spans="2:7" ht="15" customHeight="1">
      <c r="B6" s="123"/>
      <c r="C6" s="109" t="s">
        <v>236</v>
      </c>
      <c r="D6" s="109" t="s">
        <v>237</v>
      </c>
      <c r="E6" s="109" t="s">
        <v>238</v>
      </c>
      <c r="F6" s="109" t="s">
        <v>239</v>
      </c>
      <c r="G6" s="226" t="s">
        <v>72</v>
      </c>
    </row>
    <row r="7" spans="2:7">
      <c r="B7" s="39" t="s">
        <v>76</v>
      </c>
      <c r="C7" s="41">
        <f>IFERROR('tablas pernocta cat ev anual'!C7/'tablas pernocta cat ev anual'!C20-1,"-")</f>
        <v>-8.633093525179858E-2</v>
      </c>
      <c r="D7" s="41">
        <f>IFERROR('tablas pernocta cat ev anual'!E7/'tablas pernocta cat ev anual'!E20-1,"-")</f>
        <v>0.12091575905756824</v>
      </c>
      <c r="E7" s="41">
        <f>IFERROR('tablas pernocta cat ev anual'!G7/'tablas pernocta cat ev anual'!G20-1,"-")</f>
        <v>7.0068359375E-2</v>
      </c>
      <c r="F7" s="41">
        <f>IFERROR('tablas pernocta cat ev anual'!I7/'tablas pernocta cat ev anual'!I20-1,"-")</f>
        <v>0.16270798933062358</v>
      </c>
      <c r="G7" s="59">
        <f>IFERROR('tablas pernocta cat ev anual'!K7/'tablas pernocta cat ev anual'!K20-1,"-")</f>
        <v>9.8000288766965094E-2</v>
      </c>
    </row>
    <row r="8" spans="2:7">
      <c r="B8" s="39" t="s">
        <v>77</v>
      </c>
      <c r="C8" s="41">
        <f>IFERROR('tablas pernocta cat ev anual'!C8/'tablas pernocta cat ev anual'!C21-1,"-")</f>
        <v>-0.23184042152803919</v>
      </c>
      <c r="D8" s="41">
        <f>IFERROR('tablas pernocta cat ev anual'!E8/'tablas pernocta cat ev anual'!E21-1,"-")</f>
        <v>0.17897065673032131</v>
      </c>
      <c r="E8" s="41">
        <f>IFERROR('tablas pernocta cat ev anual'!G8/'tablas pernocta cat ev anual'!G21-1,"-")</f>
        <v>4.5914215971172956E-2</v>
      </c>
      <c r="F8" s="41">
        <f>IFERROR('tablas pernocta cat ev anual'!I8/'tablas pernocta cat ev anual'!I21-1,"-")</f>
        <v>-0.25082218811664114</v>
      </c>
      <c r="G8" s="59">
        <f>IFERROR('tablas pernocta cat ev anual'!K8/'tablas pernocta cat ev anual'!K21-1,"-")</f>
        <v>-3.3551950293406962E-2</v>
      </c>
    </row>
    <row r="9" spans="2:7">
      <c r="B9" s="39" t="s">
        <v>78</v>
      </c>
      <c r="C9" s="41">
        <f>IFERROR('tablas pernocta cat ev anual'!C9/'tablas pernocta cat ev anual'!C22-1,"-")</f>
        <v>-0.194104134762634</v>
      </c>
      <c r="D9" s="41">
        <f>IFERROR('tablas pernocta cat ev anual'!E9/'tablas pernocta cat ev anual'!E22-1,"-")</f>
        <v>0.10860387247051984</v>
      </c>
      <c r="E9" s="41">
        <f>IFERROR('tablas pernocta cat ev anual'!G9/'tablas pernocta cat ev anual'!G22-1,"-")</f>
        <v>-7.4883378345200091E-2</v>
      </c>
      <c r="F9" s="41">
        <f>IFERROR('tablas pernocta cat ev anual'!I9/'tablas pernocta cat ev anual'!I22-1,"-")</f>
        <v>-0.35244109788681077</v>
      </c>
      <c r="G9" s="59">
        <f>IFERROR('tablas pernocta cat ev anual'!K9/'tablas pernocta cat ev anual'!K22-1,"-")</f>
        <v>-0.12656123119755613</v>
      </c>
    </row>
    <row r="10" spans="2:7">
      <c r="B10" s="39" t="s">
        <v>79</v>
      </c>
      <c r="C10" s="41">
        <f>IFERROR('tablas pernocta cat ev anual'!C10/'tablas pernocta cat ev anual'!C23-1,"-")</f>
        <v>-0.23545816733067726</v>
      </c>
      <c r="D10" s="41">
        <f>IFERROR('tablas pernocta cat ev anual'!E10/'tablas pernocta cat ev anual'!E23-1,"-")</f>
        <v>-3.8198498748957421E-2</v>
      </c>
      <c r="E10" s="41">
        <f>IFERROR('tablas pernocta cat ev anual'!G10/'tablas pernocta cat ev anual'!G23-1,"-")</f>
        <v>5.3877831159917733E-2</v>
      </c>
      <c r="F10" s="41">
        <f>IFERROR('tablas pernocta cat ev anual'!I10/'tablas pernocta cat ev anual'!I23-1,"-")</f>
        <v>0.2469153311587009</v>
      </c>
      <c r="G10" s="59">
        <f>IFERROR('tablas pernocta cat ev anual'!K10/'tablas pernocta cat ev anual'!K23-1,"-")</f>
        <v>5.7753460531238199E-2</v>
      </c>
    </row>
    <row r="11" spans="2:7">
      <c r="B11" s="39" t="s">
        <v>80</v>
      </c>
      <c r="C11" s="41">
        <f>IFERROR('tablas pernocta cat ev anual'!C11/'tablas pernocta cat ev anual'!C24-1,"-")</f>
        <v>-9.9636950383219069E-2</v>
      </c>
      <c r="D11" s="41">
        <f>IFERROR('tablas pernocta cat ev anual'!E11/'tablas pernocta cat ev anual'!E24-1,"-")</f>
        <v>-0.18626570915619389</v>
      </c>
      <c r="E11" s="41">
        <f>IFERROR('tablas pernocta cat ev anual'!G11/'tablas pernocta cat ev anual'!G24-1,"-")</f>
        <v>-0.15058257345491388</v>
      </c>
      <c r="F11" s="41">
        <f>IFERROR('tablas pernocta cat ev anual'!I11/'tablas pernocta cat ev anual'!I24-1,"-")</f>
        <v>-0.15427066348927632</v>
      </c>
      <c r="G11" s="59">
        <f>IFERROR('tablas pernocta cat ev anual'!K11/'tablas pernocta cat ev anual'!K24-1,"-")</f>
        <v>-0.15869405722670582</v>
      </c>
    </row>
    <row r="12" spans="2:7">
      <c r="B12" s="39" t="s">
        <v>81</v>
      </c>
      <c r="C12" s="41">
        <f>IFERROR('tablas pernocta cat ev anual'!C12/'tablas pernocta cat ev anual'!C25-1,"-")</f>
        <v>-0.1435424354243543</v>
      </c>
      <c r="D12" s="41">
        <f>IFERROR('tablas pernocta cat ev anual'!E12/'tablas pernocta cat ev anual'!E25-1,"-")</f>
        <v>5.4784857747472326E-2</v>
      </c>
      <c r="E12" s="41">
        <f>IFERROR('tablas pernocta cat ev anual'!G12/'tablas pernocta cat ev anual'!G25-1,"-")</f>
        <v>0.16600736598008448</v>
      </c>
      <c r="F12" s="41">
        <f>IFERROR('tablas pernocta cat ev anual'!I12/'tablas pernocta cat ev anual'!I25-1,"-")</f>
        <v>-0.34212454212454213</v>
      </c>
      <c r="G12" s="59">
        <f>IFERROR('tablas pernocta cat ev anual'!K12/'tablas pernocta cat ev anual'!K25-1,"-")</f>
        <v>-7.0279695395345509E-2</v>
      </c>
    </row>
    <row r="13" spans="2:7">
      <c r="B13" s="39" t="s">
        <v>82</v>
      </c>
      <c r="C13" s="41">
        <f>IFERROR('tablas pernocta cat ev anual'!C13/'tablas pernocta cat ev anual'!C26-1,"-")</f>
        <v>-0.15625</v>
      </c>
      <c r="D13" s="41">
        <f>IFERROR('tablas pernocta cat ev anual'!E13/'tablas pernocta cat ev anual'!E26-1,"-")</f>
        <v>-0.17663987297806882</v>
      </c>
      <c r="E13" s="41">
        <f>IFERROR('tablas pernocta cat ev anual'!G13/'tablas pernocta cat ev anual'!G26-1,"-")</f>
        <v>-7.5433833077558687E-2</v>
      </c>
      <c r="F13" s="41">
        <f>IFERROR('tablas pernocta cat ev anual'!I13/'tablas pernocta cat ev anual'!I26-1,"-")</f>
        <v>-0.22230863237418064</v>
      </c>
      <c r="G13" s="59">
        <f>IFERROR('tablas pernocta cat ev anual'!K13/'tablas pernocta cat ev anual'!K26-1,"-")</f>
        <v>-0.16008095285491519</v>
      </c>
    </row>
    <row r="14" spans="2:7">
      <c r="B14" s="39" t="s">
        <v>83</v>
      </c>
      <c r="C14" s="41">
        <f>IFERROR('tablas pernocta cat ev anual'!C14/'tablas pernocta cat ev anual'!C27-1,"-")</f>
        <v>-0.21947726459004657</v>
      </c>
      <c r="D14" s="41">
        <f>IFERROR('tablas pernocta cat ev anual'!E14/'tablas pernocta cat ev anual'!E27-1,"-")</f>
        <v>-0.16186978959904719</v>
      </c>
      <c r="E14" s="41">
        <f>IFERROR('tablas pernocta cat ev anual'!G14/'tablas pernocta cat ev anual'!G27-1,"-")</f>
        <v>0.14760941057424737</v>
      </c>
      <c r="F14" s="41">
        <f>IFERROR('tablas pernocta cat ev anual'!I14/'tablas pernocta cat ev anual'!I27-1,"-")</f>
        <v>-0.1335246082542485</v>
      </c>
      <c r="G14" s="59">
        <f>IFERROR('tablas pernocta cat ev anual'!K14/'tablas pernocta cat ev anual'!K27-1,"-")</f>
        <v>-7.6649797231625127E-2</v>
      </c>
    </row>
    <row r="15" spans="2:7">
      <c r="B15" s="39" t="s">
        <v>84</v>
      </c>
      <c r="C15" s="41">
        <f>IFERROR('tablas pernocta cat ev anual'!C15/'tablas pernocta cat ev anual'!C28-1,"-")</f>
        <v>-0.15858747993579458</v>
      </c>
      <c r="D15" s="41">
        <f>IFERROR('tablas pernocta cat ev anual'!E15/'tablas pernocta cat ev anual'!E28-1,"-")</f>
        <v>-0.3987571568216729</v>
      </c>
      <c r="E15" s="41">
        <f>IFERROR('tablas pernocta cat ev anual'!G15/'tablas pernocta cat ev anual'!G28-1,"-")</f>
        <v>-9.177554080102801E-2</v>
      </c>
      <c r="F15" s="41">
        <f>IFERROR('tablas pernocta cat ev anual'!I15/'tablas pernocta cat ev anual'!I28-1,"-")</f>
        <v>-0.11497623622206488</v>
      </c>
      <c r="G15" s="59">
        <f>IFERROR('tablas pernocta cat ev anual'!K15/'tablas pernocta cat ev anual'!K28-1,"-")</f>
        <v>-0.22362535457124155</v>
      </c>
    </row>
    <row r="16" spans="2:7">
      <c r="B16" s="39" t="s">
        <v>85</v>
      </c>
      <c r="C16" s="41">
        <f>IFERROR('tablas pernocta cat ev anual'!C16/'tablas pernocta cat ev anual'!C29-1,"-")</f>
        <v>0.20552778594531018</v>
      </c>
      <c r="D16" s="41">
        <f>IFERROR('tablas pernocta cat ev anual'!E16/'tablas pernocta cat ev anual'!E29-1,"-")</f>
        <v>-3.2731189923765336E-2</v>
      </c>
      <c r="E16" s="41">
        <f>IFERROR('tablas pernocta cat ev anual'!G16/'tablas pernocta cat ev anual'!G29-1,"-")</f>
        <v>3.1132177097920932E-2</v>
      </c>
      <c r="F16" s="41">
        <f>IFERROR('tablas pernocta cat ev anual'!I16/'tablas pernocta cat ev anual'!I29-1,"-")</f>
        <v>-0.36051236140761656</v>
      </c>
      <c r="G16" s="59">
        <f>IFERROR('tablas pernocta cat ev anual'!K16/'tablas pernocta cat ev anual'!K29-1,"-")</f>
        <v>-0.11819825325287092</v>
      </c>
    </row>
    <row r="17" spans="2:7">
      <c r="B17" s="39" t="s">
        <v>86</v>
      </c>
      <c r="C17" s="41">
        <f>IFERROR('tablas pernocta cat ev anual'!C17/'tablas pernocta cat ev anual'!C30-1,"-")</f>
        <v>-7.7034358047016305E-2</v>
      </c>
      <c r="D17" s="41">
        <f>IFERROR('tablas pernocta cat ev anual'!E17/'tablas pernocta cat ev anual'!E30-1,"-")</f>
        <v>-0.25545851528384278</v>
      </c>
      <c r="E17" s="41">
        <f>IFERROR('tablas pernocta cat ev anual'!G17/'tablas pernocta cat ev anual'!G30-1,"-")</f>
        <v>0.18273401427172242</v>
      </c>
      <c r="F17" s="41">
        <f>IFERROR('tablas pernocta cat ev anual'!I17/'tablas pernocta cat ev anual'!I30-1,"-")</f>
        <v>-0.21537402083154</v>
      </c>
      <c r="G17" s="59">
        <f>IFERROR('tablas pernocta cat ev anual'!K17/'tablas pernocta cat ev anual'!K30-1,"-")</f>
        <v>-0.13141696230934841</v>
      </c>
    </row>
    <row r="18" spans="2:7" ht="30" customHeight="1">
      <c r="B18" s="45" t="str">
        <f>actualizaciones!$A$2</f>
        <v xml:space="preserve">acum. nov. 2010 </v>
      </c>
      <c r="C18" s="140">
        <v>-0.11904211395540876</v>
      </c>
      <c r="D18" s="140">
        <v>-9.9129991214894964E-2</v>
      </c>
      <c r="E18" s="140">
        <v>2.2316515582986307E-2</v>
      </c>
      <c r="F18" s="140">
        <v>-0.18048470615411272</v>
      </c>
      <c r="G18" s="140">
        <v>-9.4105279195551117E-2</v>
      </c>
    </row>
    <row r="19" spans="2:7" ht="15" hidden="1" customHeight="1" outlineLevel="1">
      <c r="B19" s="39" t="s">
        <v>75</v>
      </c>
      <c r="C19" s="41">
        <f>IFERROR('tablas pernocta cat ev anual'!C19/'tablas pernocta cat ev anual'!C32-1,"-")</f>
        <v>-0.39219576719576721</v>
      </c>
      <c r="D19" s="41">
        <f>IFERROR('tablas pernocta cat ev anual'!E19/'tablas pernocta cat ev anual'!E32-1,"-")</f>
        <v>-0.36394795303078387</v>
      </c>
      <c r="E19" s="41">
        <f>IFERROR('tablas pernocta cat ev anual'!G19/'tablas pernocta cat ev anual'!G32-1,"-")</f>
        <v>0.20683060109289619</v>
      </c>
      <c r="F19" s="41">
        <f>IFERROR('tablas pernocta cat ev anual'!I19/'tablas pernocta cat ev anual'!I32-1,"-")</f>
        <v>0.37008619873070003</v>
      </c>
      <c r="G19" s="59">
        <f>IFERROR('tablas pernocta cat ev anual'!K19/'tablas pernocta cat ev anual'!K32-1,"-")</f>
        <v>-5.4810312303500308E-2</v>
      </c>
    </row>
    <row r="20" spans="2:7" ht="15" hidden="1" customHeight="1" outlineLevel="1">
      <c r="B20" s="39" t="s">
        <v>76</v>
      </c>
      <c r="C20" s="41">
        <f>IFERROR('tablas pernocta cat ev anual'!C20/'tablas pernocta cat ev anual'!C33-1,"-")</f>
        <v>-0.42599434905455336</v>
      </c>
      <c r="D20" s="41">
        <f>IFERROR('tablas pernocta cat ev anual'!E20/'tablas pernocta cat ev anual'!E33-1,"-")</f>
        <v>-0.45595259689219425</v>
      </c>
      <c r="E20" s="41">
        <f>IFERROR('tablas pernocta cat ev anual'!G20/'tablas pernocta cat ev anual'!G33-1,"-")</f>
        <v>-0.13804713804713808</v>
      </c>
      <c r="F20" s="41">
        <f>IFERROR('tablas pernocta cat ev anual'!I20/'tablas pernocta cat ev anual'!I33-1,"-")</f>
        <v>-0.33268350567892868</v>
      </c>
      <c r="G20" s="59">
        <f>IFERROR('tablas pernocta cat ev anual'!K20/'tablas pernocta cat ev anual'!K33-1,"-")</f>
        <v>-0.34725036520427877</v>
      </c>
    </row>
    <row r="21" spans="2:7" ht="15" hidden="1" customHeight="1" outlineLevel="1">
      <c r="B21" s="39" t="s">
        <v>77</v>
      </c>
      <c r="C21" s="41">
        <f>IFERROR('tablas pernocta cat ev anual'!C21/'tablas pernocta cat ev anual'!C34-1,"-")</f>
        <v>-0.46592964824120608</v>
      </c>
      <c r="D21" s="41">
        <f>IFERROR('tablas pernocta cat ev anual'!E21/'tablas pernocta cat ev anual'!E34-1,"-")</f>
        <v>-0.49815929410389759</v>
      </c>
      <c r="E21" s="41">
        <f>IFERROR('tablas pernocta cat ev anual'!G21/'tablas pernocta cat ev anual'!G34-1,"-")</f>
        <v>-0.16951443189497051</v>
      </c>
      <c r="F21" s="41">
        <f>IFERROR('tablas pernocta cat ev anual'!I21/'tablas pernocta cat ev anual'!I34-1,"-")</f>
        <v>-0.14483922377425706</v>
      </c>
      <c r="G21" s="59">
        <f>IFERROR('tablas pernocta cat ev anual'!K21/'tablas pernocta cat ev anual'!K34-1,"-")</f>
        <v>-0.32806049079185418</v>
      </c>
    </row>
    <row r="22" spans="2:7" ht="15" hidden="1" customHeight="1" outlineLevel="1">
      <c r="B22" s="39" t="s">
        <v>78</v>
      </c>
      <c r="C22" s="41">
        <f>IFERROR('tablas pernocta cat ev anual'!C22/'tablas pernocta cat ev anual'!C35-1,"-")</f>
        <v>-0.35649174673564921</v>
      </c>
      <c r="D22" s="41">
        <f>IFERROR('tablas pernocta cat ev anual'!E22/'tablas pernocta cat ev anual'!E35-1,"-")</f>
        <v>-0.4131567706108501</v>
      </c>
      <c r="E22" s="41">
        <f>IFERROR('tablas pernocta cat ev anual'!G22/'tablas pernocta cat ev anual'!G35-1,"-")</f>
        <v>-8.6464057418414231E-2</v>
      </c>
      <c r="F22" s="41">
        <f>IFERROR('tablas pernocta cat ev anual'!I22/'tablas pernocta cat ev anual'!I35-1,"-")</f>
        <v>-0.12987424706752615</v>
      </c>
      <c r="G22" s="59">
        <f>IFERROR('tablas pernocta cat ev anual'!K22/'tablas pernocta cat ev anual'!K35-1,"-")</f>
        <v>-0.24259020618556704</v>
      </c>
    </row>
    <row r="23" spans="2:7" ht="15" hidden="1" customHeight="1" outlineLevel="1">
      <c r="B23" s="39" t="s">
        <v>79</v>
      </c>
      <c r="C23" s="41">
        <f>IFERROR('tablas pernocta cat ev anual'!C23/'tablas pernocta cat ev anual'!C36-1,"-")</f>
        <v>-0.43557454463683387</v>
      </c>
      <c r="D23" s="41">
        <f>IFERROR('tablas pernocta cat ev anual'!E23/'tablas pernocta cat ev anual'!E36-1,"-")</f>
        <v>-0.39881668672282389</v>
      </c>
      <c r="E23" s="41">
        <f>IFERROR('tablas pernocta cat ev anual'!G23/'tablas pernocta cat ev anual'!G36-1,"-")</f>
        <v>-0.30503219651800617</v>
      </c>
      <c r="F23" s="41">
        <f>IFERROR('tablas pernocta cat ev anual'!I23/'tablas pernocta cat ev anual'!I36-1,"-")</f>
        <v>-0.22380008806693086</v>
      </c>
      <c r="G23" s="59">
        <f>IFERROR('tablas pernocta cat ev anual'!K23/'tablas pernocta cat ev anual'!K36-1,"-")</f>
        <v>-0.32942393928941016</v>
      </c>
    </row>
    <row r="24" spans="2:7" ht="15" hidden="1" customHeight="1" outlineLevel="1">
      <c r="B24" s="39" t="s">
        <v>80</v>
      </c>
      <c r="C24" s="41">
        <f>IFERROR('tablas pernocta cat ev anual'!C24/'tablas pernocta cat ev anual'!C37-1,"-")</f>
        <v>-0.51817298347910601</v>
      </c>
      <c r="D24" s="41">
        <f>IFERROR('tablas pernocta cat ev anual'!E24/'tablas pernocta cat ev anual'!E37-1,"-")</f>
        <v>-0.45492354740061158</v>
      </c>
      <c r="E24" s="41">
        <f>IFERROR('tablas pernocta cat ev anual'!G24/'tablas pernocta cat ev anual'!G37-1,"-")</f>
        <v>-5.3804673457160002E-2</v>
      </c>
      <c r="F24" s="41">
        <f>IFERROR('tablas pernocta cat ev anual'!I24/'tablas pernocta cat ev anual'!I37-1,"-")</f>
        <v>-0.35779299234796613</v>
      </c>
      <c r="G24" s="59">
        <f>IFERROR('tablas pernocta cat ev anual'!K24/'tablas pernocta cat ev anual'!K37-1,"-")</f>
        <v>-0.35486924624304816</v>
      </c>
    </row>
    <row r="25" spans="2:7" ht="15" hidden="1" customHeight="1" outlineLevel="1">
      <c r="B25" s="39" t="s">
        <v>81</v>
      </c>
      <c r="C25" s="41">
        <f>IFERROR('tablas pernocta cat ev anual'!C25/'tablas pernocta cat ev anual'!C38-1,"-")</f>
        <v>-0.36444652908067543</v>
      </c>
      <c r="D25" s="41">
        <f>IFERROR('tablas pernocta cat ev anual'!E25/'tablas pernocta cat ev anual'!E38-1,"-")</f>
        <v>-0.39729327570325235</v>
      </c>
      <c r="E25" s="41">
        <f>IFERROR('tablas pernocta cat ev anual'!G25/'tablas pernocta cat ev anual'!G38-1,"-")</f>
        <v>-0.22799073294018535</v>
      </c>
      <c r="F25" s="41">
        <f>IFERROR('tablas pernocta cat ev anual'!I25/'tablas pernocta cat ev anual'!I38-1,"-")</f>
        <v>-0.15164698570540713</v>
      </c>
      <c r="G25" s="59">
        <f>IFERROR('tablas pernocta cat ev anual'!K25/'tablas pernocta cat ev anual'!K38-1,"-")</f>
        <v>-0.28193990188062146</v>
      </c>
    </row>
    <row r="26" spans="2:7" ht="15" hidden="1" customHeight="1" outlineLevel="1">
      <c r="B26" s="39" t="s">
        <v>82</v>
      </c>
      <c r="C26" s="41">
        <f>IFERROR('tablas pernocta cat ev anual'!C26/'tablas pernocta cat ev anual'!C39-1,"-")</f>
        <v>-0.40550458715596327</v>
      </c>
      <c r="D26" s="41">
        <f>IFERROR('tablas pernocta cat ev anual'!E26/'tablas pernocta cat ev anual'!E39-1,"-")</f>
        <v>-0.39597194749145836</v>
      </c>
      <c r="E26" s="41">
        <f>IFERROR('tablas pernocta cat ev anual'!G26/'tablas pernocta cat ev anual'!G39-1,"-")</f>
        <v>-5.9091413973120122E-2</v>
      </c>
      <c r="F26" s="41">
        <f>IFERROR('tablas pernocta cat ev anual'!I26/'tablas pernocta cat ev anual'!I39-1,"-")</f>
        <v>-0.48198664825046045</v>
      </c>
      <c r="G26" s="59">
        <f>IFERROR('tablas pernocta cat ev anual'!K26/'tablas pernocta cat ev anual'!K39-1,"-")</f>
        <v>-0.36440892412804182</v>
      </c>
    </row>
    <row r="27" spans="2:7" ht="15" hidden="1" customHeight="1" outlineLevel="1">
      <c r="B27" s="39" t="s">
        <v>83</v>
      </c>
      <c r="C27" s="41">
        <f>IFERROR('tablas pernocta cat ev anual'!C27/'tablas pernocta cat ev anual'!C40-1,"-")</f>
        <v>-0.38057218895542244</v>
      </c>
      <c r="D27" s="41">
        <f>IFERROR('tablas pernocta cat ev anual'!E27/'tablas pernocta cat ev anual'!E40-1,"-")</f>
        <v>-0.36142974839977182</v>
      </c>
      <c r="E27" s="41">
        <f>IFERROR('tablas pernocta cat ev anual'!G27/'tablas pernocta cat ev anual'!G40-1,"-")</f>
        <v>-0.144835045970795</v>
      </c>
      <c r="F27" s="41">
        <f>IFERROR('tablas pernocta cat ev anual'!I27/'tablas pernocta cat ev anual'!I40-1,"-")</f>
        <v>-0.28583812751201831</v>
      </c>
      <c r="G27" s="59">
        <f>IFERROR('tablas pernocta cat ev anual'!K27/'tablas pernocta cat ev anual'!K40-1,"-")</f>
        <v>-0.29333049121311161</v>
      </c>
    </row>
    <row r="28" spans="2:7" ht="15" hidden="1" customHeight="1" outlineLevel="1">
      <c r="B28" s="39" t="s">
        <v>84</v>
      </c>
      <c r="C28" s="41">
        <f>IFERROR('tablas pernocta cat ev anual'!C28/'tablas pernocta cat ev anual'!C41-1,"-")</f>
        <v>-0.38548037088183074</v>
      </c>
      <c r="D28" s="41">
        <f>IFERROR('tablas pernocta cat ev anual'!E28/'tablas pernocta cat ev anual'!E41-1,"-")</f>
        <v>-7.8911827127146394E-2</v>
      </c>
      <c r="E28" s="41">
        <f>IFERROR('tablas pernocta cat ev anual'!G28/'tablas pernocta cat ev anual'!G41-1,"-")</f>
        <v>-2.989536621823663E-3</v>
      </c>
      <c r="F28" s="41">
        <f>IFERROR('tablas pernocta cat ev anual'!I28/'tablas pernocta cat ev anual'!I41-1,"-")</f>
        <v>-0.45352564102564108</v>
      </c>
      <c r="G28" s="59">
        <f>IFERROR('tablas pernocta cat ev anual'!K28/'tablas pernocta cat ev anual'!K41-1,"-")</f>
        <v>-0.23743760399334446</v>
      </c>
    </row>
    <row r="29" spans="2:7" ht="15" hidden="1" customHeight="1" outlineLevel="1">
      <c r="B29" s="39" t="s">
        <v>85</v>
      </c>
      <c r="C29" s="41">
        <f>IFERROR('tablas pernocta cat ev anual'!C29/'tablas pernocta cat ev anual'!C42-1,"-")</f>
        <v>-0.42238451086956519</v>
      </c>
      <c r="D29" s="41">
        <f>IFERROR('tablas pernocta cat ev anual'!E29/'tablas pernocta cat ev anual'!E42-1,"-")</f>
        <v>-0.36510942760942766</v>
      </c>
      <c r="E29" s="41">
        <f>IFERROR('tablas pernocta cat ev anual'!G29/'tablas pernocta cat ev anual'!G42-1,"-")</f>
        <v>-0.11354087089381204</v>
      </c>
      <c r="F29" s="41">
        <f>IFERROR('tablas pernocta cat ev anual'!I29/'tablas pernocta cat ev anual'!I42-1,"-")</f>
        <v>0.10166148243684092</v>
      </c>
      <c r="G29" s="59">
        <f>IFERROR('tablas pernocta cat ev anual'!K29/'tablas pernocta cat ev anual'!K42-1,"-")</f>
        <v>-0.1910646975220911</v>
      </c>
    </row>
    <row r="30" spans="2:7" ht="15" hidden="1" customHeight="1" outlineLevel="1">
      <c r="B30" s="39" t="s">
        <v>86</v>
      </c>
      <c r="C30" s="41">
        <f>IFERROR('tablas pernocta cat ev anual'!C30/'tablas pernocta cat ev anual'!C43-1,"-")</f>
        <v>-0.43177147554459516</v>
      </c>
      <c r="D30" s="41">
        <f>IFERROR('tablas pernocta cat ev anual'!E30/'tablas pernocta cat ev anual'!E43-1,"-")</f>
        <v>-0.36204591040784484</v>
      </c>
      <c r="E30" s="41">
        <f>IFERROR('tablas pernocta cat ev anual'!G30/'tablas pernocta cat ev anual'!G43-1,"-")</f>
        <v>-6.8187744458930943E-2</v>
      </c>
      <c r="F30" s="41">
        <f>IFERROR('tablas pernocta cat ev anual'!I30/'tablas pernocta cat ev anual'!I43-1,"-")</f>
        <v>-7.3604465709728895E-2</v>
      </c>
      <c r="G30" s="59">
        <f>IFERROR('tablas pernocta cat ev anual'!K30/'tablas pernocta cat ev anual'!K43-1,"-")</f>
        <v>-0.23347433990330979</v>
      </c>
    </row>
    <row r="31" spans="2:7" collapsed="1">
      <c r="B31" s="126">
        <v>2009</v>
      </c>
      <c r="C31" s="52">
        <f>IFERROR('tablas pernocta cat ev anual'!C31/'tablas pernocta cat ev anual'!C44-1,"-")</f>
        <v>-0.41762019781730986</v>
      </c>
      <c r="D31" s="52">
        <f>IFERROR('tablas pernocta cat ev anual'!E31/'tablas pernocta cat ev anual'!E44-1,"-")</f>
        <v>-0.37869543305060205</v>
      </c>
      <c r="E31" s="52">
        <f>IFERROR('tablas pernocta cat ev anual'!G31/'tablas pernocta cat ev anual'!G44-1,"-")</f>
        <v>-0.10277286899882498</v>
      </c>
      <c r="F31" s="52">
        <f>IFERROR('tablas pernocta cat ev anual'!I31/'tablas pernocta cat ev anual'!I44-1,"-")</f>
        <v>-0.20631131436541517</v>
      </c>
      <c r="G31" s="52">
        <f>IFERROR('tablas pernocta cat ev anual'!K31/'tablas pernocta cat ev anual'!K44-1,"-")</f>
        <v>-0.27214579024668051</v>
      </c>
    </row>
    <row r="32" spans="2:7" ht="15" hidden="1" customHeight="1" outlineLevel="1">
      <c r="B32" s="39" t="s">
        <v>75</v>
      </c>
      <c r="C32" s="41">
        <f>IFERROR('tablas pernocta cat ev anual'!C32/'tablas pernocta cat ev anual'!C45-1,"-")</f>
        <v>-6.7878257061528835E-3</v>
      </c>
      <c r="D32" s="41">
        <f>IFERROR('tablas pernocta cat ev anual'!E32/'tablas pernocta cat ev anual'!E45-1,"-")</f>
        <v>-7.752210316763275E-2</v>
      </c>
      <c r="E32" s="41">
        <f>IFERROR('tablas pernocta cat ev anual'!G32/'tablas pernocta cat ev anual'!G45-1,"-")</f>
        <v>-0.2729439809296782</v>
      </c>
      <c r="F32" s="41">
        <f>IFERROR('tablas pernocta cat ev anual'!I32/'tablas pernocta cat ev anual'!I45-1,"-")</f>
        <v>5.930162552679108E-2</v>
      </c>
      <c r="G32" s="59">
        <f>IFERROR('tablas pernocta cat ev anual'!K32/'tablas pernocta cat ev anual'!K45-1,"-")</f>
        <v>-8.4261036468330164E-2</v>
      </c>
    </row>
    <row r="33" spans="2:7" ht="15" hidden="1" customHeight="1" outlineLevel="1">
      <c r="B33" s="39" t="s">
        <v>76</v>
      </c>
      <c r="C33" s="41">
        <f>IFERROR('tablas pernocta cat ev anual'!C33/'tablas pernocta cat ev anual'!C46-1,"-")</f>
        <v>4.3487714720580328E-4</v>
      </c>
      <c r="D33" s="41">
        <f>IFERROR('tablas pernocta cat ev anual'!E33/'tablas pernocta cat ev anual'!E46-1,"-")</f>
        <v>-9.9035790161791093E-2</v>
      </c>
      <c r="E33" s="41">
        <f>IFERROR('tablas pernocta cat ev anual'!G33/'tablas pernocta cat ev anual'!G46-1,"-")</f>
        <v>-0.10651499482936921</v>
      </c>
      <c r="F33" s="41">
        <f>IFERROR('tablas pernocta cat ev anual'!I33/'tablas pernocta cat ev anual'!I46-1,"-")</f>
        <v>0.21930549813972711</v>
      </c>
      <c r="G33" s="59">
        <f>IFERROR('tablas pernocta cat ev anual'!K33/'tablas pernocta cat ev anual'!K46-1,"-")</f>
        <v>-1.911299082483997E-2</v>
      </c>
    </row>
    <row r="34" spans="2:7" ht="15" hidden="1" customHeight="1" outlineLevel="1">
      <c r="B34" s="39" t="s">
        <v>77</v>
      </c>
      <c r="C34" s="41">
        <f>IFERROR('tablas pernocta cat ev anual'!C34/'tablas pernocta cat ev anual'!C47-1,"-")</f>
        <v>4.670734273090682E-2</v>
      </c>
      <c r="D34" s="41">
        <f>IFERROR('tablas pernocta cat ev anual'!E34/'tablas pernocta cat ev anual'!E47-1,"-")</f>
        <v>-1.5022447335098388E-2</v>
      </c>
      <c r="E34" s="41">
        <f>IFERROR('tablas pernocta cat ev anual'!G34/'tablas pernocta cat ev anual'!G47-1,"-")</f>
        <v>1.5469399593928124E-3</v>
      </c>
      <c r="F34" s="41">
        <f>IFERROR('tablas pernocta cat ev anual'!I34/'tablas pernocta cat ev anual'!I47-1,"-")</f>
        <v>-4.4432500223954174E-2</v>
      </c>
      <c r="G34" s="59">
        <f>IFERROR('tablas pernocta cat ev anual'!K34/'tablas pernocta cat ev anual'!K47-1,"-")</f>
        <v>-1.1894666880572058E-2</v>
      </c>
    </row>
    <row r="35" spans="2:7" ht="15" hidden="1" customHeight="1" outlineLevel="1">
      <c r="B35" s="39" t="s">
        <v>78</v>
      </c>
      <c r="C35" s="41">
        <f>IFERROR('tablas pernocta cat ev anual'!C35/'tablas pernocta cat ev anual'!C48-1,"-")</f>
        <v>9.1129032258064457E-2</v>
      </c>
      <c r="D35" s="41">
        <f>IFERROR('tablas pernocta cat ev anual'!E35/'tablas pernocta cat ev anual'!E48-1,"-")</f>
        <v>-0.20417459885776446</v>
      </c>
      <c r="E35" s="41">
        <f>IFERROR('tablas pernocta cat ev anual'!G35/'tablas pernocta cat ev anual'!G48-1,"-")</f>
        <v>5.5254848894903397E-3</v>
      </c>
      <c r="F35" s="41">
        <f>IFERROR('tablas pernocta cat ev anual'!I35/'tablas pernocta cat ev anual'!I48-1,"-")</f>
        <v>-1.4168142514845328E-2</v>
      </c>
      <c r="G35" s="59">
        <f>IFERROR('tablas pernocta cat ev anual'!K35/'tablas pernocta cat ev anual'!K48-1,"-")</f>
        <v>-7.4562948909066229E-2</v>
      </c>
    </row>
    <row r="36" spans="2:7" ht="15" hidden="1" customHeight="1" outlineLevel="1">
      <c r="B36" s="39" t="s">
        <v>79</v>
      </c>
      <c r="C36" s="41">
        <f>IFERROR('tablas pernocta cat ev anual'!C36/'tablas pernocta cat ev anual'!C49-1,"-")</f>
        <v>0.24183189053337051</v>
      </c>
      <c r="D36" s="41">
        <f>IFERROR('tablas pernocta cat ev anual'!E36/'tablas pernocta cat ev anual'!E49-1,"-")</f>
        <v>4.5502201719437974E-2</v>
      </c>
      <c r="E36" s="41">
        <f>IFERROR('tablas pernocta cat ev anual'!G36/'tablas pernocta cat ev anual'!G49-1,"-")</f>
        <v>3.1488314883148849E-2</v>
      </c>
      <c r="F36" s="41">
        <f>IFERROR('tablas pernocta cat ev anual'!I36/'tablas pernocta cat ev anual'!I49-1,"-")</f>
        <v>0.55468081465000862</v>
      </c>
      <c r="G36" s="59">
        <f>IFERROR('tablas pernocta cat ev anual'!K36/'tablas pernocta cat ev anual'!K49-1,"-")</f>
        <v>0.17706333973128596</v>
      </c>
    </row>
    <row r="37" spans="2:7" ht="15" hidden="1" customHeight="1" outlineLevel="1">
      <c r="B37" s="39" t="s">
        <v>80</v>
      </c>
      <c r="C37" s="41">
        <f>IFERROR('tablas pernocta cat ev anual'!C37/'tablas pernocta cat ev anual'!C50-1,"-")</f>
        <v>2.4696275642302368E-2</v>
      </c>
      <c r="D37" s="41">
        <f>IFERROR('tablas pernocta cat ev anual'!E37/'tablas pernocta cat ev anual'!E50-1,"-")</f>
        <v>0.4045185121553132</v>
      </c>
      <c r="E37" s="41">
        <f>IFERROR('tablas pernocta cat ev anual'!G37/'tablas pernocta cat ev anual'!G50-1,"-")</f>
        <v>-3.8926638258666379E-2</v>
      </c>
      <c r="F37" s="41">
        <f>IFERROR('tablas pernocta cat ev anual'!I37/'tablas pernocta cat ev anual'!I50-1,"-")</f>
        <v>-0.2522435704390773</v>
      </c>
      <c r="G37" s="59">
        <f>IFERROR('tablas pernocta cat ev anual'!K37/'tablas pernocta cat ev anual'!K50-1,"-")</f>
        <v>7.318584914656201E-3</v>
      </c>
    </row>
    <row r="38" spans="2:7" ht="15" hidden="1" customHeight="1" outlineLevel="1">
      <c r="B38" s="39" t="s">
        <v>81</v>
      </c>
      <c r="C38" s="41">
        <f>IFERROR('tablas pernocta cat ev anual'!C38/'tablas pernocta cat ev anual'!C51-1,"-")</f>
        <v>-7.061900610287708E-2</v>
      </c>
      <c r="D38" s="41">
        <f>IFERROR('tablas pernocta cat ev anual'!E38/'tablas pernocta cat ev anual'!E51-1,"-")</f>
        <v>0.65315684666744755</v>
      </c>
      <c r="E38" s="41">
        <f>IFERROR('tablas pernocta cat ev anual'!G38/'tablas pernocta cat ev anual'!G51-1,"-")</f>
        <v>0.19747793190416152</v>
      </c>
      <c r="F38" s="41">
        <f>IFERROR('tablas pernocta cat ev anual'!I38/'tablas pernocta cat ev anual'!I51-1,"-")</f>
        <v>-0.46920213016636036</v>
      </c>
      <c r="G38" s="59">
        <f>IFERROR('tablas pernocta cat ev anual'!K38/'tablas pernocta cat ev anual'!K51-1,"-")</f>
        <v>-7.4230023182097704E-2</v>
      </c>
    </row>
    <row r="39" spans="2:7" ht="15" hidden="1" customHeight="1" outlineLevel="1">
      <c r="B39" s="39" t="s">
        <v>82</v>
      </c>
      <c r="C39" s="41">
        <f>IFERROR('tablas pernocta cat ev anual'!C39/'tablas pernocta cat ev anual'!C52-1,"-")</f>
        <v>-3.7315080591742156E-2</v>
      </c>
      <c r="D39" s="41">
        <f>IFERROR('tablas pernocta cat ev anual'!E39/'tablas pernocta cat ev anual'!E52-1,"-")</f>
        <v>0.32058893374495367</v>
      </c>
      <c r="E39" s="41">
        <f>IFERROR('tablas pernocta cat ev anual'!G39/'tablas pernocta cat ev anual'!G52-1,"-")</f>
        <v>4.1772737792177717E-2</v>
      </c>
      <c r="F39" s="41">
        <f>IFERROR('tablas pernocta cat ev anual'!I39/'tablas pernocta cat ev anual'!I52-1,"-")</f>
        <v>-3.9787798408488118E-2</v>
      </c>
      <c r="G39" s="59">
        <f>IFERROR('tablas pernocta cat ev anual'!K39/'tablas pernocta cat ev anual'!K52-1,"-")</f>
        <v>8.0227790432801926E-2</v>
      </c>
    </row>
    <row r="40" spans="2:7" ht="30" hidden="1" customHeight="1" outlineLevel="1">
      <c r="B40" s="39" t="s">
        <v>83</v>
      </c>
      <c r="C40" s="41">
        <f>IFERROR('tablas pernocta cat ev anual'!C40/'tablas pernocta cat ev anual'!C53-1,"-")</f>
        <v>-7.412731006160167E-2</v>
      </c>
      <c r="D40" s="41">
        <f>IFERROR('tablas pernocta cat ev anual'!E40/'tablas pernocta cat ev anual'!E53-1,"-")</f>
        <v>0.17037531523512839</v>
      </c>
      <c r="E40" s="41">
        <f>IFERROR('tablas pernocta cat ev anual'!G40/'tablas pernocta cat ev anual'!G53-1,"-")</f>
        <v>-4.2762476703251173E-2</v>
      </c>
      <c r="F40" s="41">
        <f>IFERROR('tablas pernocta cat ev anual'!I40/'tablas pernocta cat ev anual'!I53-1,"-")</f>
        <v>-0.22736406259514097</v>
      </c>
      <c r="G40" s="59">
        <f>IFERROR('tablas pernocta cat ev anual'!K40/'tablas pernocta cat ev anual'!K53-1,"-")</f>
        <v>-4.9760313280669766E-2</v>
      </c>
    </row>
    <row r="41" spans="2:7" ht="15" hidden="1" customHeight="1" outlineLevel="1">
      <c r="B41" s="39" t="s">
        <v>84</v>
      </c>
      <c r="C41" s="41">
        <f>IFERROR('tablas pernocta cat ev anual'!C41/'tablas pernocta cat ev anual'!C54-1,"-")</f>
        <v>-0.11950668751085636</v>
      </c>
      <c r="D41" s="41">
        <f>IFERROR('tablas pernocta cat ev anual'!E41/'tablas pernocta cat ev anual'!E54-1,"-")</f>
        <v>-5.5001823264859584E-2</v>
      </c>
      <c r="E41" s="41">
        <f>IFERROR('tablas pernocta cat ev anual'!G41/'tablas pernocta cat ev anual'!G54-1,"-")</f>
        <v>-9.6730639405921526E-2</v>
      </c>
      <c r="F41" s="41">
        <f>IFERROR('tablas pernocta cat ev anual'!I41/'tablas pernocta cat ev anual'!I54-1,"-")</f>
        <v>6.7547637307533437E-2</v>
      </c>
      <c r="G41" s="59">
        <f>IFERROR('tablas pernocta cat ev anual'!K41/'tablas pernocta cat ev anual'!K54-1,"-")</f>
        <v>-2.9294785084088781E-2</v>
      </c>
    </row>
    <row r="42" spans="2:7" ht="30" hidden="1" customHeight="1" outlineLevel="1">
      <c r="B42" s="39" t="s">
        <v>85</v>
      </c>
      <c r="C42" s="41">
        <f>IFERROR('tablas pernocta cat ev anual'!C42/'tablas pernocta cat ev anual'!C55-1,"-")</f>
        <v>5.2180128663330994E-2</v>
      </c>
      <c r="D42" s="41">
        <f>IFERROR('tablas pernocta cat ev anual'!E42/'tablas pernocta cat ev anual'!E55-1,"-")</f>
        <v>0.37919024814976066</v>
      </c>
      <c r="E42" s="41">
        <f>IFERROR('tablas pernocta cat ev anual'!G42/'tablas pernocta cat ev anual'!G55-1,"-")</f>
        <v>0.26062357048272533</v>
      </c>
      <c r="F42" s="41">
        <f>IFERROR('tablas pernocta cat ev anual'!I42/'tablas pernocta cat ev anual'!I55-1,"-")</f>
        <v>5.0613741431531967E-2</v>
      </c>
      <c r="G42" s="59">
        <f>IFERROR('tablas pernocta cat ev anual'!K42/'tablas pernocta cat ev anual'!K55-1,"-")</f>
        <v>0.20675598419129537</v>
      </c>
    </row>
    <row r="43" spans="2:7" ht="15" hidden="1" customHeight="1" outlineLevel="1">
      <c r="B43" s="39" t="s">
        <v>86</v>
      </c>
      <c r="C43" s="41">
        <f>IFERROR('tablas pernocta cat ev anual'!C43/'tablas pernocta cat ev anual'!C56-1,"-")</f>
        <v>-3.9857932123125495E-2</v>
      </c>
      <c r="D43" s="41">
        <f>IFERROR('tablas pernocta cat ev anual'!E43/'tablas pernocta cat ev anual'!E56-1,"-")</f>
        <v>0.5464414957780459</v>
      </c>
      <c r="E43" s="41">
        <f>IFERROR('tablas pernocta cat ev anual'!G43/'tablas pernocta cat ev anual'!G56-1,"-")</f>
        <v>4.595663439247244E-2</v>
      </c>
      <c r="F43" s="41">
        <f>IFERROR('tablas pernocta cat ev anual'!I43/'tablas pernocta cat ev anual'!I56-1,"-")</f>
        <v>-0.15521422797089734</v>
      </c>
      <c r="G43" s="59">
        <f>IFERROR('tablas pernocta cat ev anual'!K43/'tablas pernocta cat ev anual'!K56-1,"-")</f>
        <v>0.10741036266762771</v>
      </c>
    </row>
    <row r="44" spans="2:7" collapsed="1">
      <c r="B44" s="127">
        <v>2008</v>
      </c>
      <c r="C44" s="56">
        <f>IFERROR('tablas pernocta cat ev anual'!C44/'tablas pernocta cat ev anual'!C57-1,"-")</f>
        <v>1.2356793588590431E-3</v>
      </c>
      <c r="D44" s="56">
        <f>IFERROR('tablas pernocta cat ev anual'!E44/'tablas pernocta cat ev anual'!E57-1,"-")</f>
        <v>0.12908088213038238</v>
      </c>
      <c r="E44" s="56">
        <f>IFERROR('tablas pernocta cat ev anual'!G44/'tablas pernocta cat ev anual'!G57-1,"-")</f>
        <v>-8.1216503927759032E-3</v>
      </c>
      <c r="F44" s="56">
        <f>IFERROR('tablas pernocta cat ev anual'!I44/'tablas pernocta cat ev anual'!I57-1,"-")</f>
        <v>-8.4699470321428327E-2</v>
      </c>
      <c r="G44" s="56">
        <f>IFERROR('tablas pernocta cat ev anual'!K44/'tablas pernocta cat ev anual'!K57-1,"-")</f>
        <v>1.3586180496904188E-2</v>
      </c>
    </row>
    <row r="45" spans="2:7" ht="15" hidden="1" customHeight="1" outlineLevel="1">
      <c r="B45" s="39" t="s">
        <v>75</v>
      </c>
      <c r="C45" s="41">
        <f>IFERROR('tablas pernocta cat ev anual'!C45/'tablas pernocta cat ev anual'!C58-1,"-")</f>
        <v>-0.11165142968294106</v>
      </c>
      <c r="D45" s="41">
        <f>IFERROR('tablas pernocta cat ev anual'!E45/'tablas pernocta cat ev anual'!E58-1,"-")</f>
        <v>6.3913287236030625E-2</v>
      </c>
      <c r="E45" s="41">
        <f>IFERROR('tablas pernocta cat ev anual'!G45/'tablas pernocta cat ev anual'!G58-1,"-")</f>
        <v>0.26244514106583061</v>
      </c>
      <c r="F45" s="41">
        <f>IFERROR('tablas pernocta cat ev anual'!I45/'tablas pernocta cat ev anual'!I58-1,"-")</f>
        <v>-0.39953003554859312</v>
      </c>
      <c r="G45" s="59">
        <f>IFERROR('tablas pernocta cat ev anual'!K45/'tablas pernocta cat ev anual'!K58-1,"-")</f>
        <v>-8.9280251715247116E-2</v>
      </c>
    </row>
    <row r="46" spans="2:7" ht="15" hidden="1" customHeight="1" outlineLevel="1">
      <c r="B46" s="39" t="s">
        <v>76</v>
      </c>
      <c r="C46" s="41">
        <f>IFERROR('tablas pernocta cat ev anual'!C46/'tablas pernocta cat ev anual'!C59-1,"-")</f>
        <v>-0.11404353689077251</v>
      </c>
      <c r="D46" s="41">
        <f>IFERROR('tablas pernocta cat ev anual'!E46/'tablas pernocta cat ev anual'!E59-1,"-")</f>
        <v>0.15090909090909088</v>
      </c>
      <c r="E46" s="41">
        <f>IFERROR('tablas pernocta cat ev anual'!G46/'tablas pernocta cat ev anual'!G59-1,"-")</f>
        <v>0.21900068760027502</v>
      </c>
      <c r="F46" s="41">
        <f>IFERROR('tablas pernocta cat ev anual'!I46/'tablas pernocta cat ev anual'!I59-1,"-")</f>
        <v>-0.39240188383045527</v>
      </c>
      <c r="G46" s="59">
        <f>IFERROR('tablas pernocta cat ev anual'!K46/'tablas pernocta cat ev anual'!K59-1,"-")</f>
        <v>-5.5096960167714926E-2</v>
      </c>
    </row>
    <row r="47" spans="2:7" ht="15" hidden="1" customHeight="1" outlineLevel="1">
      <c r="B47" s="39" t="s">
        <v>77</v>
      </c>
      <c r="C47" s="41">
        <f>IFERROR('tablas pernocta cat ev anual'!C47/'tablas pernocta cat ev anual'!C60-1,"-")</f>
        <v>-5.6757293113713025E-2</v>
      </c>
      <c r="D47" s="41">
        <f>IFERROR('tablas pernocta cat ev anual'!E47/'tablas pernocta cat ev anual'!E60-1,"-")</f>
        <v>0.22283220720720731</v>
      </c>
      <c r="E47" s="41">
        <f>IFERROR('tablas pernocta cat ev anual'!G47/'tablas pernocta cat ev anual'!G60-1,"-")</f>
        <v>0.6588612670408982</v>
      </c>
      <c r="F47" s="41">
        <f>IFERROR('tablas pernocta cat ev anual'!I47/'tablas pernocta cat ev anual'!I60-1,"-")</f>
        <v>-0.25979709568331011</v>
      </c>
      <c r="G47" s="59">
        <f>IFERROR('tablas pernocta cat ev anual'!K47/'tablas pernocta cat ev anual'!K60-1,"-")</f>
        <v>7.5684737322190276E-2</v>
      </c>
    </row>
    <row r="48" spans="2:7" ht="15" hidden="1" customHeight="1" outlineLevel="1">
      <c r="B48" s="39" t="s">
        <v>78</v>
      </c>
      <c r="C48" s="41">
        <f>IFERROR('tablas pernocta cat ev anual'!C48/'tablas pernocta cat ev anual'!C61-1,"-")</f>
        <v>-0.33583288698446701</v>
      </c>
      <c r="D48" s="41">
        <f>IFERROR('tablas pernocta cat ev anual'!E48/'tablas pernocta cat ev anual'!E61-1,"-")</f>
        <v>7.2402479037550149E-2</v>
      </c>
      <c r="E48" s="41">
        <f>IFERROR('tablas pernocta cat ev anual'!G48/'tablas pernocta cat ev anual'!G61-1,"-")</f>
        <v>0.39193219274839119</v>
      </c>
      <c r="F48" s="41">
        <f>IFERROR('tablas pernocta cat ev anual'!I48/'tablas pernocta cat ev anual'!I61-1,"-")</f>
        <v>-0.22657320119249058</v>
      </c>
      <c r="G48" s="59">
        <f>IFERROR('tablas pernocta cat ev anual'!K48/'tablas pernocta cat ev anual'!K61-1,"-")</f>
        <v>-3.1576460706598808E-2</v>
      </c>
    </row>
    <row r="49" spans="2:7" ht="15" hidden="1" customHeight="1" outlineLevel="1">
      <c r="B49" s="39" t="s">
        <v>79</v>
      </c>
      <c r="C49" s="41">
        <f>IFERROR('tablas pernocta cat ev anual'!C49/'tablas pernocta cat ev anual'!C62-1,"-")</f>
        <v>-0.33027866093136338</v>
      </c>
      <c r="D49" s="41">
        <f>IFERROR('tablas pernocta cat ev anual'!E49/'tablas pernocta cat ev anual'!E62-1,"-")</f>
        <v>-0.1942215088282504</v>
      </c>
      <c r="E49" s="41">
        <f>IFERROR('tablas pernocta cat ev anual'!G49/'tablas pernocta cat ev anual'!G62-1,"-")</f>
        <v>0.45464304884594742</v>
      </c>
      <c r="F49" s="41">
        <f>IFERROR('tablas pernocta cat ev anual'!I49/'tablas pernocta cat ev anual'!I62-1,"-")</f>
        <v>-0.42507133720358159</v>
      </c>
      <c r="G49" s="59">
        <f>IFERROR('tablas pernocta cat ev anual'!K49/'tablas pernocta cat ev anual'!K62-1,"-")</f>
        <v>-0.1774350255040078</v>
      </c>
    </row>
    <row r="50" spans="2:7" ht="15" hidden="1" customHeight="1" outlineLevel="1">
      <c r="B50" s="39" t="s">
        <v>80</v>
      </c>
      <c r="C50" s="41">
        <f>IFERROR('tablas pernocta cat ev anual'!C50/'tablas pernocta cat ev anual'!C63-1,"-")</f>
        <v>0.40094866071428581</v>
      </c>
      <c r="D50" s="41">
        <f>IFERROR('tablas pernocta cat ev anual'!E50/'tablas pernocta cat ev anual'!E63-1,"-")</f>
        <v>-0.12677218513239819</v>
      </c>
      <c r="E50" s="41">
        <f>IFERROR('tablas pernocta cat ev anual'!G50/'tablas pernocta cat ev anual'!G63-1,"-")</f>
        <v>0.24398280802292271</v>
      </c>
      <c r="F50" s="41">
        <f>IFERROR('tablas pernocta cat ev anual'!I50/'tablas pernocta cat ev anual'!I63-1,"-")</f>
        <v>0.32855885412498997</v>
      </c>
      <c r="G50" s="59">
        <f>IFERROR('tablas pernocta cat ev anual'!K50/'tablas pernocta cat ev anual'!K63-1,"-")</f>
        <v>0.15267091668498578</v>
      </c>
    </row>
    <row r="51" spans="2:7" ht="15" hidden="1" customHeight="1" outlineLevel="1">
      <c r="B51" s="39" t="s">
        <v>81</v>
      </c>
      <c r="C51" s="41">
        <f>IFERROR('tablas pernocta cat ev anual'!C51/'tablas pernocta cat ev anual'!C64-1,"-")</f>
        <v>0.35259433962264142</v>
      </c>
      <c r="D51" s="41">
        <f>IFERROR('tablas pernocta cat ev anual'!E51/'tablas pernocta cat ev anual'!E64-1,"-")</f>
        <v>-0.37476197451296323</v>
      </c>
      <c r="E51" s="41">
        <f>IFERROR('tablas pernocta cat ev anual'!G51/'tablas pernocta cat ev anual'!G64-1,"-")</f>
        <v>-6.0092449922958369E-2</v>
      </c>
      <c r="F51" s="41">
        <f>IFERROR('tablas pernocta cat ev anual'!I51/'tablas pernocta cat ev anual'!I64-1,"-")</f>
        <v>1.188428217821782</v>
      </c>
      <c r="G51" s="59">
        <f>IFERROR('tablas pernocta cat ev anual'!K51/'tablas pernocta cat ev anual'!K64-1,"-")</f>
        <v>0.20168282213820743</v>
      </c>
    </row>
    <row r="52" spans="2:7" ht="15" hidden="1" customHeight="1" outlineLevel="1">
      <c r="B52" s="39" t="s">
        <v>82</v>
      </c>
      <c r="C52" s="41">
        <f>IFERROR('tablas pernocta cat ev anual'!C52/'tablas pernocta cat ev anual'!C65-1,"-")</f>
        <v>0.55422100205902547</v>
      </c>
      <c r="D52" s="41">
        <f>IFERROR('tablas pernocta cat ev anual'!E52/'tablas pernocta cat ev anual'!E65-1,"-")</f>
        <v>5.5441153175994629E-4</v>
      </c>
      <c r="E52" s="41">
        <f>IFERROR('tablas pernocta cat ev anual'!G52/'tablas pernocta cat ev anual'!G65-1,"-")</f>
        <v>-2.8988764044943771E-2</v>
      </c>
      <c r="F52" s="41">
        <f>IFERROR('tablas pernocta cat ev anual'!I52/'tablas pernocta cat ev anual'!I65-1,"-")</f>
        <v>0.78743579612801273</v>
      </c>
      <c r="G52" s="59">
        <f>IFERROR('tablas pernocta cat ev anual'!K52/'tablas pernocta cat ev anual'!K65-1,"-")</f>
        <v>0.27010762643212582</v>
      </c>
    </row>
    <row r="53" spans="2:7" ht="15" hidden="1" customHeight="1" outlineLevel="1">
      <c r="B53" s="39" t="s">
        <v>83</v>
      </c>
      <c r="C53" s="41">
        <f>IFERROR('tablas pernocta cat ev anual'!C53/'tablas pernocta cat ev anual'!C66-1,"-")</f>
        <v>0.97726349979699556</v>
      </c>
      <c r="D53" s="41">
        <f>IFERROR('tablas pernocta cat ev anual'!E53/'tablas pernocta cat ev anual'!E66-1,"-")</f>
        <v>4.9672999065711654E-2</v>
      </c>
      <c r="E53" s="41">
        <f>IFERROR('tablas pernocta cat ev anual'!G53/'tablas pernocta cat ev anual'!G66-1,"-")</f>
        <v>0.15789473684210531</v>
      </c>
      <c r="F53" s="41">
        <f>IFERROR('tablas pernocta cat ev anual'!I53/'tablas pernocta cat ev anual'!I66-1,"-")</f>
        <v>0.21086780210867806</v>
      </c>
      <c r="G53" s="59">
        <f>IFERROR('tablas pernocta cat ev anual'!K53/'tablas pernocta cat ev anual'!K66-1,"-")</f>
        <v>0.19408239499072866</v>
      </c>
    </row>
    <row r="54" spans="2:7" ht="15" hidden="1" customHeight="1" outlineLevel="1">
      <c r="B54" s="39" t="s">
        <v>84</v>
      </c>
      <c r="C54" s="41">
        <f>IFERROR('tablas pernocta cat ev anual'!C54/'tablas pernocta cat ev anual'!C67-1,"-")</f>
        <v>0.48261653360803503</v>
      </c>
      <c r="D54" s="41">
        <f>IFERROR('tablas pernocta cat ev anual'!E54/'tablas pernocta cat ev anual'!E67-1,"-")</f>
        <v>3.0887788985652476E-2</v>
      </c>
      <c r="E54" s="41">
        <f>IFERROR('tablas pernocta cat ev anual'!G54/'tablas pernocta cat ev anual'!G67-1,"-")</f>
        <v>0.1021471088435375</v>
      </c>
      <c r="F54" s="41">
        <f>IFERROR('tablas pernocta cat ev anual'!I54/'tablas pernocta cat ev anual'!I67-1,"-")</f>
        <v>0.1620621100980324</v>
      </c>
      <c r="G54" s="59">
        <f>IFERROR('tablas pernocta cat ev anual'!K54/'tablas pernocta cat ev anual'!K67-1,"-")</f>
        <v>0.12983872807317676</v>
      </c>
    </row>
    <row r="55" spans="2:7" ht="15" hidden="1" customHeight="1" outlineLevel="1">
      <c r="B55" s="39" t="s">
        <v>85</v>
      </c>
      <c r="C55" s="41">
        <f>IFERROR('tablas pernocta cat ev anual'!C55/'tablas pernocta cat ev anual'!C68-1,"-")</f>
        <v>0.65268753691671599</v>
      </c>
      <c r="D55" s="41">
        <f>IFERROR('tablas pernocta cat ev anual'!E55/'tablas pernocta cat ev anual'!E68-1,"-")</f>
        <v>-0.12188595093978971</v>
      </c>
      <c r="E55" s="41">
        <f>IFERROR('tablas pernocta cat ev anual'!G55/'tablas pernocta cat ev anual'!G68-1,"-")</f>
        <v>-0.14263597894519553</v>
      </c>
      <c r="F55" s="41">
        <f>IFERROR('tablas pernocta cat ev anual'!I55/'tablas pernocta cat ev anual'!I68-1,"-")</f>
        <v>-0.13013936074325727</v>
      </c>
      <c r="G55" s="59">
        <f>IFERROR('tablas pernocta cat ev anual'!K55/'tablas pernocta cat ev anual'!K68-1,"-")</f>
        <v>-6.8575926654782071E-2</v>
      </c>
    </row>
    <row r="56" spans="2:7" ht="15" hidden="1" customHeight="1" outlineLevel="1">
      <c r="B56" s="39" t="s">
        <v>86</v>
      </c>
      <c r="C56" s="41">
        <f>IFERROR('tablas pernocta cat ev anual'!C56/'tablas pernocta cat ev anual'!C69-1,"-")</f>
        <v>0.89883851629823908</v>
      </c>
      <c r="D56" s="41">
        <f>IFERROR('tablas pernocta cat ev anual'!E56/'tablas pernocta cat ev anual'!E69-1,"-")</f>
        <v>-0.13972277814839518</v>
      </c>
      <c r="E56" s="41">
        <f>IFERROR('tablas pernocta cat ev anual'!G56/'tablas pernocta cat ev anual'!G69-1,"-")</f>
        <v>-9.5249845774213471E-2</v>
      </c>
      <c r="F56" s="41">
        <f>IFERROR('tablas pernocta cat ev anual'!I56/'tablas pernocta cat ev anual'!I69-1,"-")</f>
        <v>0.5541828080829232</v>
      </c>
      <c r="G56" s="59">
        <f>IFERROR('tablas pernocta cat ev anual'!K56/'tablas pernocta cat ev anual'!K69-1,"-")</f>
        <v>0.14889401466761298</v>
      </c>
    </row>
    <row r="57" spans="2:7" collapsed="1">
      <c r="B57" s="127">
        <v>2007</v>
      </c>
      <c r="C57" s="56">
        <f>IFERROR('tablas pernocta cat ev anual'!C57/'tablas pernocta cat ev anual'!C70-1,"-")</f>
        <v>0.16537749434272775</v>
      </c>
      <c r="D57" s="56">
        <f>IFERROR('tablas pernocta cat ev anual'!E57/'tablas pernocta cat ev anual'!E70-1,"-")</f>
        <v>-2.4644997490626763E-2</v>
      </c>
      <c r="E57" s="56">
        <f>IFERROR('tablas pernocta cat ev anual'!G57/'tablas pernocta cat ev anual'!G70-1,"-")</f>
        <v>0.14998522521001312</v>
      </c>
      <c r="F57" s="56">
        <f>IFERROR('tablas pernocta cat ev anual'!I57/'tablas pernocta cat ev anual'!I70-1,"-")</f>
        <v>5.3751827083521997E-2</v>
      </c>
      <c r="G57" s="56">
        <f>IFERROR('tablas pernocta cat ev anual'!K57/'tablas pernocta cat ev anual'!K70-1,"-")</f>
        <v>5.6463157083892268E-2</v>
      </c>
    </row>
    <row r="58" spans="2:7" ht="15" customHeight="1">
      <c r="B58" s="436" t="s">
        <v>68</v>
      </c>
      <c r="C58" s="436"/>
      <c r="D58" s="436"/>
      <c r="E58" s="436"/>
      <c r="F58" s="436"/>
      <c r="G58" s="436"/>
    </row>
  </sheetData>
  <mergeCells count="2">
    <mergeCell ref="B5:G5"/>
    <mergeCell ref="B58:G5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6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1" customWidth="1"/>
    <col min="2" max="2" width="24.7109375" style="11" customWidth="1"/>
    <col min="3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41" t="s">
        <v>241</v>
      </c>
      <c r="C5" s="441"/>
      <c r="D5" s="441"/>
      <c r="E5" s="441"/>
      <c r="F5" s="441"/>
      <c r="G5" s="441"/>
    </row>
    <row r="6" spans="2:7" ht="30" customHeight="1">
      <c r="B6" s="22" t="s">
        <v>61</v>
      </c>
      <c r="C6" s="23" t="str">
        <f>actualizaciones!A3</f>
        <v>acum. nov. 2009</v>
      </c>
      <c r="D6" s="24" t="s">
        <v>62</v>
      </c>
      <c r="E6" s="23" t="str">
        <f>actualizaciones!A2</f>
        <v xml:space="preserve">acum. nov. 2010 </v>
      </c>
      <c r="F6" s="24" t="s">
        <v>62</v>
      </c>
      <c r="G6" s="25" t="s">
        <v>63</v>
      </c>
    </row>
    <row r="7" spans="2:7" ht="15" customHeight="1">
      <c r="B7" s="26" t="s">
        <v>242</v>
      </c>
      <c r="C7" s="27">
        <v>328175</v>
      </c>
      <c r="D7" s="28">
        <f>C7/C7</f>
        <v>1</v>
      </c>
      <c r="E7" s="27">
        <v>297292</v>
      </c>
      <c r="F7" s="28">
        <f>E7/E7</f>
        <v>1</v>
      </c>
      <c r="G7" s="28">
        <f>(E7-C7)/C7</f>
        <v>-9.4105279195551159E-2</v>
      </c>
    </row>
    <row r="8" spans="2:7" ht="15" customHeight="1">
      <c r="B8" s="29" t="s">
        <v>243</v>
      </c>
      <c r="C8" s="30">
        <v>328175</v>
      </c>
      <c r="D8" s="31">
        <f>C8/C7</f>
        <v>1</v>
      </c>
      <c r="E8" s="30">
        <v>297292</v>
      </c>
      <c r="F8" s="31">
        <f>E8/E7</f>
        <v>1</v>
      </c>
      <c r="G8" s="32">
        <f>(E8-C8)/C8</f>
        <v>-9.4105279195551159E-2</v>
      </c>
    </row>
    <row r="9" spans="2:7" ht="15" customHeight="1">
      <c r="B9" s="29" t="s">
        <v>244</v>
      </c>
      <c r="C9" s="30">
        <v>0</v>
      </c>
      <c r="D9" s="31">
        <f>C9/C7</f>
        <v>0</v>
      </c>
      <c r="E9" s="30">
        <v>0</v>
      </c>
      <c r="F9" s="31">
        <f>E9/E7</f>
        <v>0</v>
      </c>
      <c r="G9" s="32" t="str">
        <f>IFERROR((E9-C9)/C9,"-")</f>
        <v>-</v>
      </c>
    </row>
    <row r="10" spans="2:7" ht="15" customHeight="1">
      <c r="B10" s="416" t="s">
        <v>123</v>
      </c>
      <c r="C10" s="416"/>
      <c r="D10" s="416"/>
      <c r="E10" s="416"/>
      <c r="F10" s="416"/>
      <c r="G10" s="416"/>
    </row>
    <row r="21" spans="2:11">
      <c r="B21" s="34"/>
      <c r="C21" s="34"/>
      <c r="D21" s="34"/>
      <c r="E21" s="34"/>
      <c r="F21" s="34"/>
      <c r="G21" s="34"/>
      <c r="H21" s="34"/>
      <c r="I21" s="34"/>
      <c r="J21" s="34"/>
      <c r="K21" s="34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1" customWidth="1"/>
    <col min="2" max="2" width="24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41" t="s">
        <v>245</v>
      </c>
      <c r="C5" s="441"/>
      <c r="D5" s="441"/>
      <c r="E5" s="441"/>
      <c r="F5" s="441"/>
      <c r="G5" s="441"/>
    </row>
    <row r="6" spans="2:7" ht="30" customHeight="1">
      <c r="B6" s="22" t="s">
        <v>246</v>
      </c>
      <c r="C6" s="23" t="str">
        <f>actualizaciones!A3</f>
        <v>acum. nov. 2009</v>
      </c>
      <c r="D6" s="24" t="s">
        <v>62</v>
      </c>
      <c r="E6" s="23" t="str">
        <f>actualizaciones!A2</f>
        <v xml:space="preserve">acum. nov. 2010 </v>
      </c>
      <c r="F6" s="24" t="s">
        <v>62</v>
      </c>
      <c r="G6" s="25" t="s">
        <v>63</v>
      </c>
    </row>
    <row r="7" spans="2:7" ht="15" customHeight="1">
      <c r="B7" s="81" t="s">
        <v>247</v>
      </c>
      <c r="C7" s="82"/>
      <c r="D7" s="82"/>
      <c r="E7" s="82"/>
      <c r="F7" s="82"/>
      <c r="G7" s="82"/>
    </row>
    <row r="8" spans="2:7" ht="15" customHeight="1">
      <c r="B8" s="83" t="s">
        <v>248</v>
      </c>
      <c r="C8" s="27">
        <v>328175</v>
      </c>
      <c r="D8" s="28">
        <f>C8/$C$8</f>
        <v>1</v>
      </c>
      <c r="E8" s="27">
        <v>297292</v>
      </c>
      <c r="F8" s="28">
        <f>E8/$E$8</f>
        <v>1</v>
      </c>
      <c r="G8" s="28">
        <f>(E8-C8)/C8</f>
        <v>-9.4105279195551159E-2</v>
      </c>
    </row>
    <row r="9" spans="2:7" ht="15" customHeight="1">
      <c r="B9" s="81" t="s">
        <v>249</v>
      </c>
      <c r="C9" s="82"/>
      <c r="D9" s="82"/>
      <c r="E9" s="82"/>
      <c r="F9" s="82"/>
      <c r="G9" s="84"/>
    </row>
    <row r="10" spans="2:7" ht="15" customHeight="1">
      <c r="B10" s="227" t="s">
        <v>250</v>
      </c>
      <c r="C10" s="218">
        <v>328175</v>
      </c>
      <c r="D10" s="219">
        <f>C10/$C$8</f>
        <v>1</v>
      </c>
      <c r="E10" s="218">
        <v>297292</v>
      </c>
      <c r="F10" s="219">
        <f>E10/$E$8</f>
        <v>1</v>
      </c>
      <c r="G10" s="219">
        <f>(E10-C10)/C10</f>
        <v>-9.4105279195551159E-2</v>
      </c>
    </row>
    <row r="11" spans="2:7" ht="15" customHeight="1">
      <c r="B11" s="85" t="s">
        <v>239</v>
      </c>
      <c r="C11" s="30">
        <v>103898</v>
      </c>
      <c r="D11" s="31">
        <f>C11/$C$8</f>
        <v>0.31659328102384399</v>
      </c>
      <c r="E11" s="30">
        <v>85146</v>
      </c>
      <c r="F11" s="31">
        <f>E11/$E$8</f>
        <v>0.28640528503962437</v>
      </c>
      <c r="G11" s="32">
        <f>(E11-C11)/C11</f>
        <v>-0.18048470615411269</v>
      </c>
    </row>
    <row r="12" spans="2:7" ht="15" customHeight="1">
      <c r="B12" s="85" t="s">
        <v>238</v>
      </c>
      <c r="C12" s="30">
        <v>88141</v>
      </c>
      <c r="D12" s="31">
        <f>C12/$C$8</f>
        <v>0.26857926411213529</v>
      </c>
      <c r="E12" s="30">
        <v>90108</v>
      </c>
      <c r="F12" s="31">
        <f>E12/$E$8</f>
        <v>0.30309594607322093</v>
      </c>
      <c r="G12" s="32">
        <f>(E12-C12)/C12</f>
        <v>2.2316515582986352E-2</v>
      </c>
    </row>
    <row r="13" spans="2:7" ht="15" customHeight="1">
      <c r="B13" s="85" t="s">
        <v>237</v>
      </c>
      <c r="C13" s="30">
        <v>105861</v>
      </c>
      <c r="D13" s="31">
        <f>C13/$C$8</f>
        <v>0.32257484573779233</v>
      </c>
      <c r="E13" s="30">
        <v>95367</v>
      </c>
      <c r="F13" s="31">
        <f>E13/$E$8</f>
        <v>0.32078562490749835</v>
      </c>
      <c r="G13" s="32">
        <f>(E13-C13)/C13</f>
        <v>-9.9129991214895005E-2</v>
      </c>
    </row>
    <row r="14" spans="2:7" ht="15" customHeight="1">
      <c r="B14" s="85" t="s">
        <v>236</v>
      </c>
      <c r="C14" s="30">
        <v>30275</v>
      </c>
      <c r="D14" s="31">
        <f>C14/$C$8</f>
        <v>9.2252609126228388E-2</v>
      </c>
      <c r="E14" s="30">
        <v>26671</v>
      </c>
      <c r="F14" s="31">
        <f>E14/$E$8</f>
        <v>8.9713143979656365E-2</v>
      </c>
      <c r="G14" s="32">
        <f>(E14-C14)/C14</f>
        <v>-0.11904211395540876</v>
      </c>
    </row>
    <row r="15" spans="2:7" ht="15" customHeight="1">
      <c r="B15" s="81" t="s">
        <v>251</v>
      </c>
      <c r="C15" s="82"/>
      <c r="D15" s="82"/>
      <c r="E15" s="82"/>
      <c r="F15" s="82"/>
      <c r="G15" s="84"/>
    </row>
    <row r="16" spans="2:7" ht="15" customHeight="1">
      <c r="B16" s="227" t="s">
        <v>252</v>
      </c>
      <c r="C16" s="218">
        <v>0</v>
      </c>
      <c r="D16" s="219">
        <f>C16/$C$8</f>
        <v>0</v>
      </c>
      <c r="E16" s="218">
        <v>0</v>
      </c>
      <c r="F16" s="219">
        <f>E16/$E$8</f>
        <v>0</v>
      </c>
      <c r="G16" s="219" t="s">
        <v>67</v>
      </c>
    </row>
    <row r="17" spans="2:12" ht="15" customHeight="1">
      <c r="B17" s="450" t="s">
        <v>123</v>
      </c>
      <c r="C17" s="450"/>
      <c r="D17" s="450"/>
      <c r="E17" s="450"/>
      <c r="F17" s="450"/>
      <c r="G17" s="450"/>
    </row>
    <row r="18" spans="2:12" ht="15" customHeight="1" thickBot="1"/>
    <row r="19" spans="2:12" ht="30" customHeight="1" thickBot="1">
      <c r="G19" s="58" t="s">
        <v>87</v>
      </c>
    </row>
    <row r="25" spans="2:12"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7">
    <tabColor rgb="FF000099"/>
  </sheetPr>
  <dimension ref="K23:K24"/>
  <sheetViews>
    <sheetView showGridLines="0" showRowColHeaders="0" zoomScaleNormal="100" workbookViewId="0">
      <selection activeCell="B16" sqref="B16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58" t="s">
        <v>89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5" customHeight="1" thickBot="1"/>
    <row r="30" spans="2:12" ht="30" customHeight="1" thickBot="1">
      <c r="I30" s="58" t="s">
        <v>89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71"/>
  <sheetViews>
    <sheetView showGridLines="0" showRowColHeaders="0" showZeros="0" zoomScaleNormal="100" workbookViewId="0">
      <selection activeCell="B16" sqref="B16"/>
    </sheetView>
  </sheetViews>
  <sheetFormatPr baseColWidth="10" defaultRowHeight="12.75" outlineLevelRow="1"/>
  <cols>
    <col min="1" max="1" width="15.7109375" style="228" customWidth="1"/>
    <col min="2" max="2" width="12.140625" style="228" customWidth="1"/>
    <col min="3" max="3" width="13.5703125" style="228" customWidth="1"/>
    <col min="4" max="18" width="11" style="228" customWidth="1"/>
    <col min="19" max="21" width="10.42578125" style="228" customWidth="1"/>
    <col min="22" max="25" width="9.28515625" style="228" customWidth="1"/>
    <col min="26" max="37" width="7.28515625" style="228" customWidth="1"/>
    <col min="38" max="38" width="11.5703125" style="228" bestFit="1" customWidth="1"/>
    <col min="39" max="258" width="11.42578125" style="228"/>
    <col min="259" max="259" width="13.7109375" style="228" customWidth="1"/>
    <col min="260" max="260" width="12.140625" style="228" customWidth="1"/>
    <col min="261" max="274" width="11" style="228" customWidth="1"/>
    <col min="275" max="277" width="10.42578125" style="228" customWidth="1"/>
    <col min="278" max="279" width="7.28515625" style="228" customWidth="1"/>
    <col min="280" max="280" width="7.85546875" style="228" bestFit="1" customWidth="1"/>
    <col min="281" max="293" width="7.28515625" style="228" customWidth="1"/>
    <col min="294" max="294" width="11.5703125" style="228" bestFit="1" customWidth="1"/>
    <col min="295" max="514" width="11.42578125" style="228"/>
    <col min="515" max="515" width="13.7109375" style="228" customWidth="1"/>
    <col min="516" max="516" width="12.140625" style="228" customWidth="1"/>
    <col min="517" max="530" width="11" style="228" customWidth="1"/>
    <col min="531" max="533" width="10.42578125" style="228" customWidth="1"/>
    <col min="534" max="535" width="7.28515625" style="228" customWidth="1"/>
    <col min="536" max="536" width="7.85546875" style="228" bestFit="1" customWidth="1"/>
    <col min="537" max="549" width="7.28515625" style="228" customWidth="1"/>
    <col min="550" max="550" width="11.5703125" style="228" bestFit="1" customWidth="1"/>
    <col min="551" max="770" width="11.42578125" style="228"/>
    <col min="771" max="771" width="13.7109375" style="228" customWidth="1"/>
    <col min="772" max="772" width="12.140625" style="228" customWidth="1"/>
    <col min="773" max="786" width="11" style="228" customWidth="1"/>
    <col min="787" max="789" width="10.42578125" style="228" customWidth="1"/>
    <col min="790" max="791" width="7.28515625" style="228" customWidth="1"/>
    <col min="792" max="792" width="7.85546875" style="228" bestFit="1" customWidth="1"/>
    <col min="793" max="805" width="7.28515625" style="228" customWidth="1"/>
    <col min="806" max="806" width="11.5703125" style="228" bestFit="1" customWidth="1"/>
    <col min="807" max="1026" width="11.42578125" style="228"/>
    <col min="1027" max="1027" width="13.7109375" style="228" customWidth="1"/>
    <col min="1028" max="1028" width="12.140625" style="228" customWidth="1"/>
    <col min="1029" max="1042" width="11" style="228" customWidth="1"/>
    <col min="1043" max="1045" width="10.42578125" style="228" customWidth="1"/>
    <col min="1046" max="1047" width="7.28515625" style="228" customWidth="1"/>
    <col min="1048" max="1048" width="7.85546875" style="228" bestFit="1" customWidth="1"/>
    <col min="1049" max="1061" width="7.28515625" style="228" customWidth="1"/>
    <col min="1062" max="1062" width="11.5703125" style="228" bestFit="1" customWidth="1"/>
    <col min="1063" max="1282" width="11.42578125" style="228"/>
    <col min="1283" max="1283" width="13.7109375" style="228" customWidth="1"/>
    <col min="1284" max="1284" width="12.140625" style="228" customWidth="1"/>
    <col min="1285" max="1298" width="11" style="228" customWidth="1"/>
    <col min="1299" max="1301" width="10.42578125" style="228" customWidth="1"/>
    <col min="1302" max="1303" width="7.28515625" style="228" customWidth="1"/>
    <col min="1304" max="1304" width="7.85546875" style="228" bestFit="1" customWidth="1"/>
    <col min="1305" max="1317" width="7.28515625" style="228" customWidth="1"/>
    <col min="1318" max="1318" width="11.5703125" style="228" bestFit="1" customWidth="1"/>
    <col min="1319" max="1538" width="11.42578125" style="228"/>
    <col min="1539" max="1539" width="13.7109375" style="228" customWidth="1"/>
    <col min="1540" max="1540" width="12.140625" style="228" customWidth="1"/>
    <col min="1541" max="1554" width="11" style="228" customWidth="1"/>
    <col min="1555" max="1557" width="10.42578125" style="228" customWidth="1"/>
    <col min="1558" max="1559" width="7.28515625" style="228" customWidth="1"/>
    <col min="1560" max="1560" width="7.85546875" style="228" bestFit="1" customWidth="1"/>
    <col min="1561" max="1573" width="7.28515625" style="228" customWidth="1"/>
    <col min="1574" max="1574" width="11.5703125" style="228" bestFit="1" customWidth="1"/>
    <col min="1575" max="1794" width="11.42578125" style="228"/>
    <col min="1795" max="1795" width="13.7109375" style="228" customWidth="1"/>
    <col min="1796" max="1796" width="12.140625" style="228" customWidth="1"/>
    <col min="1797" max="1810" width="11" style="228" customWidth="1"/>
    <col min="1811" max="1813" width="10.42578125" style="228" customWidth="1"/>
    <col min="1814" max="1815" width="7.28515625" style="228" customWidth="1"/>
    <col min="1816" max="1816" width="7.85546875" style="228" bestFit="1" customWidth="1"/>
    <col min="1817" max="1829" width="7.28515625" style="228" customWidth="1"/>
    <col min="1830" max="1830" width="11.5703125" style="228" bestFit="1" customWidth="1"/>
    <col min="1831" max="2050" width="11.42578125" style="228"/>
    <col min="2051" max="2051" width="13.7109375" style="228" customWidth="1"/>
    <col min="2052" max="2052" width="12.140625" style="228" customWidth="1"/>
    <col min="2053" max="2066" width="11" style="228" customWidth="1"/>
    <col min="2067" max="2069" width="10.42578125" style="228" customWidth="1"/>
    <col min="2070" max="2071" width="7.28515625" style="228" customWidth="1"/>
    <col min="2072" max="2072" width="7.85546875" style="228" bestFit="1" customWidth="1"/>
    <col min="2073" max="2085" width="7.28515625" style="228" customWidth="1"/>
    <col min="2086" max="2086" width="11.5703125" style="228" bestFit="1" customWidth="1"/>
    <col min="2087" max="2306" width="11.42578125" style="228"/>
    <col min="2307" max="2307" width="13.7109375" style="228" customWidth="1"/>
    <col min="2308" max="2308" width="12.140625" style="228" customWidth="1"/>
    <col min="2309" max="2322" width="11" style="228" customWidth="1"/>
    <col min="2323" max="2325" width="10.42578125" style="228" customWidth="1"/>
    <col min="2326" max="2327" width="7.28515625" style="228" customWidth="1"/>
    <col min="2328" max="2328" width="7.85546875" style="228" bestFit="1" customWidth="1"/>
    <col min="2329" max="2341" width="7.28515625" style="228" customWidth="1"/>
    <col min="2342" max="2342" width="11.5703125" style="228" bestFit="1" customWidth="1"/>
    <col min="2343" max="2562" width="11.42578125" style="228"/>
    <col min="2563" max="2563" width="13.7109375" style="228" customWidth="1"/>
    <col min="2564" max="2564" width="12.140625" style="228" customWidth="1"/>
    <col min="2565" max="2578" width="11" style="228" customWidth="1"/>
    <col min="2579" max="2581" width="10.42578125" style="228" customWidth="1"/>
    <col min="2582" max="2583" width="7.28515625" style="228" customWidth="1"/>
    <col min="2584" max="2584" width="7.85546875" style="228" bestFit="1" customWidth="1"/>
    <col min="2585" max="2597" width="7.28515625" style="228" customWidth="1"/>
    <col min="2598" max="2598" width="11.5703125" style="228" bestFit="1" customWidth="1"/>
    <col min="2599" max="2818" width="11.42578125" style="228"/>
    <col min="2819" max="2819" width="13.7109375" style="228" customWidth="1"/>
    <col min="2820" max="2820" width="12.140625" style="228" customWidth="1"/>
    <col min="2821" max="2834" width="11" style="228" customWidth="1"/>
    <col min="2835" max="2837" width="10.42578125" style="228" customWidth="1"/>
    <col min="2838" max="2839" width="7.28515625" style="228" customWidth="1"/>
    <col min="2840" max="2840" width="7.85546875" style="228" bestFit="1" customWidth="1"/>
    <col min="2841" max="2853" width="7.28515625" style="228" customWidth="1"/>
    <col min="2854" max="2854" width="11.5703125" style="228" bestFit="1" customWidth="1"/>
    <col min="2855" max="3074" width="11.42578125" style="228"/>
    <col min="3075" max="3075" width="13.7109375" style="228" customWidth="1"/>
    <col min="3076" max="3076" width="12.140625" style="228" customWidth="1"/>
    <col min="3077" max="3090" width="11" style="228" customWidth="1"/>
    <col min="3091" max="3093" width="10.42578125" style="228" customWidth="1"/>
    <col min="3094" max="3095" width="7.28515625" style="228" customWidth="1"/>
    <col min="3096" max="3096" width="7.85546875" style="228" bestFit="1" customWidth="1"/>
    <col min="3097" max="3109" width="7.28515625" style="228" customWidth="1"/>
    <col min="3110" max="3110" width="11.5703125" style="228" bestFit="1" customWidth="1"/>
    <col min="3111" max="3330" width="11.42578125" style="228"/>
    <col min="3331" max="3331" width="13.7109375" style="228" customWidth="1"/>
    <col min="3332" max="3332" width="12.140625" style="228" customWidth="1"/>
    <col min="3333" max="3346" width="11" style="228" customWidth="1"/>
    <col min="3347" max="3349" width="10.42578125" style="228" customWidth="1"/>
    <col min="3350" max="3351" width="7.28515625" style="228" customWidth="1"/>
    <col min="3352" max="3352" width="7.85546875" style="228" bestFit="1" customWidth="1"/>
    <col min="3353" max="3365" width="7.28515625" style="228" customWidth="1"/>
    <col min="3366" max="3366" width="11.5703125" style="228" bestFit="1" customWidth="1"/>
    <col min="3367" max="3586" width="11.42578125" style="228"/>
    <col min="3587" max="3587" width="13.7109375" style="228" customWidth="1"/>
    <col min="3588" max="3588" width="12.140625" style="228" customWidth="1"/>
    <col min="3589" max="3602" width="11" style="228" customWidth="1"/>
    <col min="3603" max="3605" width="10.42578125" style="228" customWidth="1"/>
    <col min="3606" max="3607" width="7.28515625" style="228" customWidth="1"/>
    <col min="3608" max="3608" width="7.85546875" style="228" bestFit="1" customWidth="1"/>
    <col min="3609" max="3621" width="7.28515625" style="228" customWidth="1"/>
    <col min="3622" max="3622" width="11.5703125" style="228" bestFit="1" customWidth="1"/>
    <col min="3623" max="3842" width="11.42578125" style="228"/>
    <col min="3843" max="3843" width="13.7109375" style="228" customWidth="1"/>
    <col min="3844" max="3844" width="12.140625" style="228" customWidth="1"/>
    <col min="3845" max="3858" width="11" style="228" customWidth="1"/>
    <col min="3859" max="3861" width="10.42578125" style="228" customWidth="1"/>
    <col min="3862" max="3863" width="7.28515625" style="228" customWidth="1"/>
    <col min="3864" max="3864" width="7.85546875" style="228" bestFit="1" customWidth="1"/>
    <col min="3865" max="3877" width="7.28515625" style="228" customWidth="1"/>
    <col min="3878" max="3878" width="11.5703125" style="228" bestFit="1" customWidth="1"/>
    <col min="3879" max="4098" width="11.42578125" style="228"/>
    <col min="4099" max="4099" width="13.7109375" style="228" customWidth="1"/>
    <col min="4100" max="4100" width="12.140625" style="228" customWidth="1"/>
    <col min="4101" max="4114" width="11" style="228" customWidth="1"/>
    <col min="4115" max="4117" width="10.42578125" style="228" customWidth="1"/>
    <col min="4118" max="4119" width="7.28515625" style="228" customWidth="1"/>
    <col min="4120" max="4120" width="7.85546875" style="228" bestFit="1" customWidth="1"/>
    <col min="4121" max="4133" width="7.28515625" style="228" customWidth="1"/>
    <col min="4134" max="4134" width="11.5703125" style="228" bestFit="1" customWidth="1"/>
    <col min="4135" max="4354" width="11.42578125" style="228"/>
    <col min="4355" max="4355" width="13.7109375" style="228" customWidth="1"/>
    <col min="4356" max="4356" width="12.140625" style="228" customWidth="1"/>
    <col min="4357" max="4370" width="11" style="228" customWidth="1"/>
    <col min="4371" max="4373" width="10.42578125" style="228" customWidth="1"/>
    <col min="4374" max="4375" width="7.28515625" style="228" customWidth="1"/>
    <col min="4376" max="4376" width="7.85546875" style="228" bestFit="1" customWidth="1"/>
    <col min="4377" max="4389" width="7.28515625" style="228" customWidth="1"/>
    <col min="4390" max="4390" width="11.5703125" style="228" bestFit="1" customWidth="1"/>
    <col min="4391" max="4610" width="11.42578125" style="228"/>
    <col min="4611" max="4611" width="13.7109375" style="228" customWidth="1"/>
    <col min="4612" max="4612" width="12.140625" style="228" customWidth="1"/>
    <col min="4613" max="4626" width="11" style="228" customWidth="1"/>
    <col min="4627" max="4629" width="10.42578125" style="228" customWidth="1"/>
    <col min="4630" max="4631" width="7.28515625" style="228" customWidth="1"/>
    <col min="4632" max="4632" width="7.85546875" style="228" bestFit="1" customWidth="1"/>
    <col min="4633" max="4645" width="7.28515625" style="228" customWidth="1"/>
    <col min="4646" max="4646" width="11.5703125" style="228" bestFit="1" customWidth="1"/>
    <col min="4647" max="4866" width="11.42578125" style="228"/>
    <col min="4867" max="4867" width="13.7109375" style="228" customWidth="1"/>
    <col min="4868" max="4868" width="12.140625" style="228" customWidth="1"/>
    <col min="4869" max="4882" width="11" style="228" customWidth="1"/>
    <col min="4883" max="4885" width="10.42578125" style="228" customWidth="1"/>
    <col min="4886" max="4887" width="7.28515625" style="228" customWidth="1"/>
    <col min="4888" max="4888" width="7.85546875" style="228" bestFit="1" customWidth="1"/>
    <col min="4889" max="4901" width="7.28515625" style="228" customWidth="1"/>
    <col min="4902" max="4902" width="11.5703125" style="228" bestFit="1" customWidth="1"/>
    <col min="4903" max="5122" width="11.42578125" style="228"/>
    <col min="5123" max="5123" width="13.7109375" style="228" customWidth="1"/>
    <col min="5124" max="5124" width="12.140625" style="228" customWidth="1"/>
    <col min="5125" max="5138" width="11" style="228" customWidth="1"/>
    <col min="5139" max="5141" width="10.42578125" style="228" customWidth="1"/>
    <col min="5142" max="5143" width="7.28515625" style="228" customWidth="1"/>
    <col min="5144" max="5144" width="7.85546875" style="228" bestFit="1" customWidth="1"/>
    <col min="5145" max="5157" width="7.28515625" style="228" customWidth="1"/>
    <col min="5158" max="5158" width="11.5703125" style="228" bestFit="1" customWidth="1"/>
    <col min="5159" max="5378" width="11.42578125" style="228"/>
    <col min="5379" max="5379" width="13.7109375" style="228" customWidth="1"/>
    <col min="5380" max="5380" width="12.140625" style="228" customWidth="1"/>
    <col min="5381" max="5394" width="11" style="228" customWidth="1"/>
    <col min="5395" max="5397" width="10.42578125" style="228" customWidth="1"/>
    <col min="5398" max="5399" width="7.28515625" style="228" customWidth="1"/>
    <col min="5400" max="5400" width="7.85546875" style="228" bestFit="1" customWidth="1"/>
    <col min="5401" max="5413" width="7.28515625" style="228" customWidth="1"/>
    <col min="5414" max="5414" width="11.5703125" style="228" bestFit="1" customWidth="1"/>
    <col min="5415" max="5634" width="11.42578125" style="228"/>
    <col min="5635" max="5635" width="13.7109375" style="228" customWidth="1"/>
    <col min="5636" max="5636" width="12.140625" style="228" customWidth="1"/>
    <col min="5637" max="5650" width="11" style="228" customWidth="1"/>
    <col min="5651" max="5653" width="10.42578125" style="228" customWidth="1"/>
    <col min="5654" max="5655" width="7.28515625" style="228" customWidth="1"/>
    <col min="5656" max="5656" width="7.85546875" style="228" bestFit="1" customWidth="1"/>
    <col min="5657" max="5669" width="7.28515625" style="228" customWidth="1"/>
    <col min="5670" max="5670" width="11.5703125" style="228" bestFit="1" customWidth="1"/>
    <col min="5671" max="5890" width="11.42578125" style="228"/>
    <col min="5891" max="5891" width="13.7109375" style="228" customWidth="1"/>
    <col min="5892" max="5892" width="12.140625" style="228" customWidth="1"/>
    <col min="5893" max="5906" width="11" style="228" customWidth="1"/>
    <col min="5907" max="5909" width="10.42578125" style="228" customWidth="1"/>
    <col min="5910" max="5911" width="7.28515625" style="228" customWidth="1"/>
    <col min="5912" max="5912" width="7.85546875" style="228" bestFit="1" customWidth="1"/>
    <col min="5913" max="5925" width="7.28515625" style="228" customWidth="1"/>
    <col min="5926" max="5926" width="11.5703125" style="228" bestFit="1" customWidth="1"/>
    <col min="5927" max="6146" width="11.42578125" style="228"/>
    <col min="6147" max="6147" width="13.7109375" style="228" customWidth="1"/>
    <col min="6148" max="6148" width="12.140625" style="228" customWidth="1"/>
    <col min="6149" max="6162" width="11" style="228" customWidth="1"/>
    <col min="6163" max="6165" width="10.42578125" style="228" customWidth="1"/>
    <col min="6166" max="6167" width="7.28515625" style="228" customWidth="1"/>
    <col min="6168" max="6168" width="7.85546875" style="228" bestFit="1" customWidth="1"/>
    <col min="6169" max="6181" width="7.28515625" style="228" customWidth="1"/>
    <col min="6182" max="6182" width="11.5703125" style="228" bestFit="1" customWidth="1"/>
    <col min="6183" max="6402" width="11.42578125" style="228"/>
    <col min="6403" max="6403" width="13.7109375" style="228" customWidth="1"/>
    <col min="6404" max="6404" width="12.140625" style="228" customWidth="1"/>
    <col min="6405" max="6418" width="11" style="228" customWidth="1"/>
    <col min="6419" max="6421" width="10.42578125" style="228" customWidth="1"/>
    <col min="6422" max="6423" width="7.28515625" style="228" customWidth="1"/>
    <col min="6424" max="6424" width="7.85546875" style="228" bestFit="1" customWidth="1"/>
    <col min="6425" max="6437" width="7.28515625" style="228" customWidth="1"/>
    <col min="6438" max="6438" width="11.5703125" style="228" bestFit="1" customWidth="1"/>
    <col min="6439" max="6658" width="11.42578125" style="228"/>
    <col min="6659" max="6659" width="13.7109375" style="228" customWidth="1"/>
    <col min="6660" max="6660" width="12.140625" style="228" customWidth="1"/>
    <col min="6661" max="6674" width="11" style="228" customWidth="1"/>
    <col min="6675" max="6677" width="10.42578125" style="228" customWidth="1"/>
    <col min="6678" max="6679" width="7.28515625" style="228" customWidth="1"/>
    <col min="6680" max="6680" width="7.85546875" style="228" bestFit="1" customWidth="1"/>
    <col min="6681" max="6693" width="7.28515625" style="228" customWidth="1"/>
    <col min="6694" max="6694" width="11.5703125" style="228" bestFit="1" customWidth="1"/>
    <col min="6695" max="6914" width="11.42578125" style="228"/>
    <col min="6915" max="6915" width="13.7109375" style="228" customWidth="1"/>
    <col min="6916" max="6916" width="12.140625" style="228" customWidth="1"/>
    <col min="6917" max="6930" width="11" style="228" customWidth="1"/>
    <col min="6931" max="6933" width="10.42578125" style="228" customWidth="1"/>
    <col min="6934" max="6935" width="7.28515625" style="228" customWidth="1"/>
    <col min="6936" max="6936" width="7.85546875" style="228" bestFit="1" customWidth="1"/>
    <col min="6937" max="6949" width="7.28515625" style="228" customWidth="1"/>
    <col min="6950" max="6950" width="11.5703125" style="228" bestFit="1" customWidth="1"/>
    <col min="6951" max="7170" width="11.42578125" style="228"/>
    <col min="7171" max="7171" width="13.7109375" style="228" customWidth="1"/>
    <col min="7172" max="7172" width="12.140625" style="228" customWidth="1"/>
    <col min="7173" max="7186" width="11" style="228" customWidth="1"/>
    <col min="7187" max="7189" width="10.42578125" style="228" customWidth="1"/>
    <col min="7190" max="7191" width="7.28515625" style="228" customWidth="1"/>
    <col min="7192" max="7192" width="7.85546875" style="228" bestFit="1" customWidth="1"/>
    <col min="7193" max="7205" width="7.28515625" style="228" customWidth="1"/>
    <col min="7206" max="7206" width="11.5703125" style="228" bestFit="1" customWidth="1"/>
    <col min="7207" max="7426" width="11.42578125" style="228"/>
    <col min="7427" max="7427" width="13.7109375" style="228" customWidth="1"/>
    <col min="7428" max="7428" width="12.140625" style="228" customWidth="1"/>
    <col min="7429" max="7442" width="11" style="228" customWidth="1"/>
    <col min="7443" max="7445" width="10.42578125" style="228" customWidth="1"/>
    <col min="7446" max="7447" width="7.28515625" style="228" customWidth="1"/>
    <col min="7448" max="7448" width="7.85546875" style="228" bestFit="1" customWidth="1"/>
    <col min="7449" max="7461" width="7.28515625" style="228" customWidth="1"/>
    <col min="7462" max="7462" width="11.5703125" style="228" bestFit="1" customWidth="1"/>
    <col min="7463" max="7682" width="11.42578125" style="228"/>
    <col min="7683" max="7683" width="13.7109375" style="228" customWidth="1"/>
    <col min="7684" max="7684" width="12.140625" style="228" customWidth="1"/>
    <col min="7685" max="7698" width="11" style="228" customWidth="1"/>
    <col min="7699" max="7701" width="10.42578125" style="228" customWidth="1"/>
    <col min="7702" max="7703" width="7.28515625" style="228" customWidth="1"/>
    <col min="7704" max="7704" width="7.85546875" style="228" bestFit="1" customWidth="1"/>
    <col min="7705" max="7717" width="7.28515625" style="228" customWidth="1"/>
    <col min="7718" max="7718" width="11.5703125" style="228" bestFit="1" customWidth="1"/>
    <col min="7719" max="7938" width="11.42578125" style="228"/>
    <col min="7939" max="7939" width="13.7109375" style="228" customWidth="1"/>
    <col min="7940" max="7940" width="12.140625" style="228" customWidth="1"/>
    <col min="7941" max="7954" width="11" style="228" customWidth="1"/>
    <col min="7955" max="7957" width="10.42578125" style="228" customWidth="1"/>
    <col min="7958" max="7959" width="7.28515625" style="228" customWidth="1"/>
    <col min="7960" max="7960" width="7.85546875" style="228" bestFit="1" customWidth="1"/>
    <col min="7961" max="7973" width="7.28515625" style="228" customWidth="1"/>
    <col min="7974" max="7974" width="11.5703125" style="228" bestFit="1" customWidth="1"/>
    <col min="7975" max="8194" width="11.42578125" style="228"/>
    <col min="8195" max="8195" width="13.7109375" style="228" customWidth="1"/>
    <col min="8196" max="8196" width="12.140625" style="228" customWidth="1"/>
    <col min="8197" max="8210" width="11" style="228" customWidth="1"/>
    <col min="8211" max="8213" width="10.42578125" style="228" customWidth="1"/>
    <col min="8214" max="8215" width="7.28515625" style="228" customWidth="1"/>
    <col min="8216" max="8216" width="7.85546875" style="228" bestFit="1" customWidth="1"/>
    <col min="8217" max="8229" width="7.28515625" style="228" customWidth="1"/>
    <col min="8230" max="8230" width="11.5703125" style="228" bestFit="1" customWidth="1"/>
    <col min="8231" max="8450" width="11.42578125" style="228"/>
    <col min="8451" max="8451" width="13.7109375" style="228" customWidth="1"/>
    <col min="8452" max="8452" width="12.140625" style="228" customWidth="1"/>
    <col min="8453" max="8466" width="11" style="228" customWidth="1"/>
    <col min="8467" max="8469" width="10.42578125" style="228" customWidth="1"/>
    <col min="8470" max="8471" width="7.28515625" style="228" customWidth="1"/>
    <col min="8472" max="8472" width="7.85546875" style="228" bestFit="1" customWidth="1"/>
    <col min="8473" max="8485" width="7.28515625" style="228" customWidth="1"/>
    <col min="8486" max="8486" width="11.5703125" style="228" bestFit="1" customWidth="1"/>
    <col min="8487" max="8706" width="11.42578125" style="228"/>
    <col min="8707" max="8707" width="13.7109375" style="228" customWidth="1"/>
    <col min="8708" max="8708" width="12.140625" style="228" customWidth="1"/>
    <col min="8709" max="8722" width="11" style="228" customWidth="1"/>
    <col min="8723" max="8725" width="10.42578125" style="228" customWidth="1"/>
    <col min="8726" max="8727" width="7.28515625" style="228" customWidth="1"/>
    <col min="8728" max="8728" width="7.85546875" style="228" bestFit="1" customWidth="1"/>
    <col min="8729" max="8741" width="7.28515625" style="228" customWidth="1"/>
    <col min="8742" max="8742" width="11.5703125" style="228" bestFit="1" customWidth="1"/>
    <col min="8743" max="8962" width="11.42578125" style="228"/>
    <col min="8963" max="8963" width="13.7109375" style="228" customWidth="1"/>
    <col min="8964" max="8964" width="12.140625" style="228" customWidth="1"/>
    <col min="8965" max="8978" width="11" style="228" customWidth="1"/>
    <col min="8979" max="8981" width="10.42578125" style="228" customWidth="1"/>
    <col min="8982" max="8983" width="7.28515625" style="228" customWidth="1"/>
    <col min="8984" max="8984" width="7.85546875" style="228" bestFit="1" customWidth="1"/>
    <col min="8985" max="8997" width="7.28515625" style="228" customWidth="1"/>
    <col min="8998" max="8998" width="11.5703125" style="228" bestFit="1" customWidth="1"/>
    <col min="8999" max="9218" width="11.42578125" style="228"/>
    <col min="9219" max="9219" width="13.7109375" style="228" customWidth="1"/>
    <col min="9220" max="9220" width="12.140625" style="228" customWidth="1"/>
    <col min="9221" max="9234" width="11" style="228" customWidth="1"/>
    <col min="9235" max="9237" width="10.42578125" style="228" customWidth="1"/>
    <col min="9238" max="9239" width="7.28515625" style="228" customWidth="1"/>
    <col min="9240" max="9240" width="7.85546875" style="228" bestFit="1" customWidth="1"/>
    <col min="9241" max="9253" width="7.28515625" style="228" customWidth="1"/>
    <col min="9254" max="9254" width="11.5703125" style="228" bestFit="1" customWidth="1"/>
    <col min="9255" max="9474" width="11.42578125" style="228"/>
    <col min="9475" max="9475" width="13.7109375" style="228" customWidth="1"/>
    <col min="9476" max="9476" width="12.140625" style="228" customWidth="1"/>
    <col min="9477" max="9490" width="11" style="228" customWidth="1"/>
    <col min="9491" max="9493" width="10.42578125" style="228" customWidth="1"/>
    <col min="9494" max="9495" width="7.28515625" style="228" customWidth="1"/>
    <col min="9496" max="9496" width="7.85546875" style="228" bestFit="1" customWidth="1"/>
    <col min="9497" max="9509" width="7.28515625" style="228" customWidth="1"/>
    <col min="9510" max="9510" width="11.5703125" style="228" bestFit="1" customWidth="1"/>
    <col min="9511" max="9730" width="11.42578125" style="228"/>
    <col min="9731" max="9731" width="13.7109375" style="228" customWidth="1"/>
    <col min="9732" max="9732" width="12.140625" style="228" customWidth="1"/>
    <col min="9733" max="9746" width="11" style="228" customWidth="1"/>
    <col min="9747" max="9749" width="10.42578125" style="228" customWidth="1"/>
    <col min="9750" max="9751" width="7.28515625" style="228" customWidth="1"/>
    <col min="9752" max="9752" width="7.85546875" style="228" bestFit="1" customWidth="1"/>
    <col min="9753" max="9765" width="7.28515625" style="228" customWidth="1"/>
    <col min="9766" max="9766" width="11.5703125" style="228" bestFit="1" customWidth="1"/>
    <col min="9767" max="9986" width="11.42578125" style="228"/>
    <col min="9987" max="9987" width="13.7109375" style="228" customWidth="1"/>
    <col min="9988" max="9988" width="12.140625" style="228" customWidth="1"/>
    <col min="9989" max="10002" width="11" style="228" customWidth="1"/>
    <col min="10003" max="10005" width="10.42578125" style="228" customWidth="1"/>
    <col min="10006" max="10007" width="7.28515625" style="228" customWidth="1"/>
    <col min="10008" max="10008" width="7.85546875" style="228" bestFit="1" customWidth="1"/>
    <col min="10009" max="10021" width="7.28515625" style="228" customWidth="1"/>
    <col min="10022" max="10022" width="11.5703125" style="228" bestFit="1" customWidth="1"/>
    <col min="10023" max="10242" width="11.42578125" style="228"/>
    <col min="10243" max="10243" width="13.7109375" style="228" customWidth="1"/>
    <col min="10244" max="10244" width="12.140625" style="228" customWidth="1"/>
    <col min="10245" max="10258" width="11" style="228" customWidth="1"/>
    <col min="10259" max="10261" width="10.42578125" style="228" customWidth="1"/>
    <col min="10262" max="10263" width="7.28515625" style="228" customWidth="1"/>
    <col min="10264" max="10264" width="7.85546875" style="228" bestFit="1" customWidth="1"/>
    <col min="10265" max="10277" width="7.28515625" style="228" customWidth="1"/>
    <col min="10278" max="10278" width="11.5703125" style="228" bestFit="1" customWidth="1"/>
    <col min="10279" max="10498" width="11.42578125" style="228"/>
    <col min="10499" max="10499" width="13.7109375" style="228" customWidth="1"/>
    <col min="10500" max="10500" width="12.140625" style="228" customWidth="1"/>
    <col min="10501" max="10514" width="11" style="228" customWidth="1"/>
    <col min="10515" max="10517" width="10.42578125" style="228" customWidth="1"/>
    <col min="10518" max="10519" width="7.28515625" style="228" customWidth="1"/>
    <col min="10520" max="10520" width="7.85546875" style="228" bestFit="1" customWidth="1"/>
    <col min="10521" max="10533" width="7.28515625" style="228" customWidth="1"/>
    <col min="10534" max="10534" width="11.5703125" style="228" bestFit="1" customWidth="1"/>
    <col min="10535" max="10754" width="11.42578125" style="228"/>
    <col min="10755" max="10755" width="13.7109375" style="228" customWidth="1"/>
    <col min="10756" max="10756" width="12.140625" style="228" customWidth="1"/>
    <col min="10757" max="10770" width="11" style="228" customWidth="1"/>
    <col min="10771" max="10773" width="10.42578125" style="228" customWidth="1"/>
    <col min="10774" max="10775" width="7.28515625" style="228" customWidth="1"/>
    <col min="10776" max="10776" width="7.85546875" style="228" bestFit="1" customWidth="1"/>
    <col min="10777" max="10789" width="7.28515625" style="228" customWidth="1"/>
    <col min="10790" max="10790" width="11.5703125" style="228" bestFit="1" customWidth="1"/>
    <col min="10791" max="11010" width="11.42578125" style="228"/>
    <col min="11011" max="11011" width="13.7109375" style="228" customWidth="1"/>
    <col min="11012" max="11012" width="12.140625" style="228" customWidth="1"/>
    <col min="11013" max="11026" width="11" style="228" customWidth="1"/>
    <col min="11027" max="11029" width="10.42578125" style="228" customWidth="1"/>
    <col min="11030" max="11031" width="7.28515625" style="228" customWidth="1"/>
    <col min="11032" max="11032" width="7.85546875" style="228" bestFit="1" customWidth="1"/>
    <col min="11033" max="11045" width="7.28515625" style="228" customWidth="1"/>
    <col min="11046" max="11046" width="11.5703125" style="228" bestFit="1" customWidth="1"/>
    <col min="11047" max="11266" width="11.42578125" style="228"/>
    <col min="11267" max="11267" width="13.7109375" style="228" customWidth="1"/>
    <col min="11268" max="11268" width="12.140625" style="228" customWidth="1"/>
    <col min="11269" max="11282" width="11" style="228" customWidth="1"/>
    <col min="11283" max="11285" width="10.42578125" style="228" customWidth="1"/>
    <col min="11286" max="11287" width="7.28515625" style="228" customWidth="1"/>
    <col min="11288" max="11288" width="7.85546875" style="228" bestFit="1" customWidth="1"/>
    <col min="11289" max="11301" width="7.28515625" style="228" customWidth="1"/>
    <col min="11302" max="11302" width="11.5703125" style="228" bestFit="1" customWidth="1"/>
    <col min="11303" max="11522" width="11.42578125" style="228"/>
    <col min="11523" max="11523" width="13.7109375" style="228" customWidth="1"/>
    <col min="11524" max="11524" width="12.140625" style="228" customWidth="1"/>
    <col min="11525" max="11538" width="11" style="228" customWidth="1"/>
    <col min="11539" max="11541" width="10.42578125" style="228" customWidth="1"/>
    <col min="11542" max="11543" width="7.28515625" style="228" customWidth="1"/>
    <col min="11544" max="11544" width="7.85546875" style="228" bestFit="1" customWidth="1"/>
    <col min="11545" max="11557" width="7.28515625" style="228" customWidth="1"/>
    <col min="11558" max="11558" width="11.5703125" style="228" bestFit="1" customWidth="1"/>
    <col min="11559" max="11778" width="11.42578125" style="228"/>
    <col min="11779" max="11779" width="13.7109375" style="228" customWidth="1"/>
    <col min="11780" max="11780" width="12.140625" style="228" customWidth="1"/>
    <col min="11781" max="11794" width="11" style="228" customWidth="1"/>
    <col min="11795" max="11797" width="10.42578125" style="228" customWidth="1"/>
    <col min="11798" max="11799" width="7.28515625" style="228" customWidth="1"/>
    <col min="11800" max="11800" width="7.85546875" style="228" bestFit="1" customWidth="1"/>
    <col min="11801" max="11813" width="7.28515625" style="228" customWidth="1"/>
    <col min="11814" max="11814" width="11.5703125" style="228" bestFit="1" customWidth="1"/>
    <col min="11815" max="12034" width="11.42578125" style="228"/>
    <col min="12035" max="12035" width="13.7109375" style="228" customWidth="1"/>
    <col min="12036" max="12036" width="12.140625" style="228" customWidth="1"/>
    <col min="12037" max="12050" width="11" style="228" customWidth="1"/>
    <col min="12051" max="12053" width="10.42578125" style="228" customWidth="1"/>
    <col min="12054" max="12055" width="7.28515625" style="228" customWidth="1"/>
    <col min="12056" max="12056" width="7.85546875" style="228" bestFit="1" customWidth="1"/>
    <col min="12057" max="12069" width="7.28515625" style="228" customWidth="1"/>
    <col min="12070" max="12070" width="11.5703125" style="228" bestFit="1" customWidth="1"/>
    <col min="12071" max="12290" width="11.42578125" style="228"/>
    <col min="12291" max="12291" width="13.7109375" style="228" customWidth="1"/>
    <col min="12292" max="12292" width="12.140625" style="228" customWidth="1"/>
    <col min="12293" max="12306" width="11" style="228" customWidth="1"/>
    <col min="12307" max="12309" width="10.42578125" style="228" customWidth="1"/>
    <col min="12310" max="12311" width="7.28515625" style="228" customWidth="1"/>
    <col min="12312" max="12312" width="7.85546875" style="228" bestFit="1" customWidth="1"/>
    <col min="12313" max="12325" width="7.28515625" style="228" customWidth="1"/>
    <col min="12326" max="12326" width="11.5703125" style="228" bestFit="1" customWidth="1"/>
    <col min="12327" max="12546" width="11.42578125" style="228"/>
    <col min="12547" max="12547" width="13.7109375" style="228" customWidth="1"/>
    <col min="12548" max="12548" width="12.140625" style="228" customWidth="1"/>
    <col min="12549" max="12562" width="11" style="228" customWidth="1"/>
    <col min="12563" max="12565" width="10.42578125" style="228" customWidth="1"/>
    <col min="12566" max="12567" width="7.28515625" style="228" customWidth="1"/>
    <col min="12568" max="12568" width="7.85546875" style="228" bestFit="1" customWidth="1"/>
    <col min="12569" max="12581" width="7.28515625" style="228" customWidth="1"/>
    <col min="12582" max="12582" width="11.5703125" style="228" bestFit="1" customWidth="1"/>
    <col min="12583" max="12802" width="11.42578125" style="228"/>
    <col min="12803" max="12803" width="13.7109375" style="228" customWidth="1"/>
    <col min="12804" max="12804" width="12.140625" style="228" customWidth="1"/>
    <col min="12805" max="12818" width="11" style="228" customWidth="1"/>
    <col min="12819" max="12821" width="10.42578125" style="228" customWidth="1"/>
    <col min="12822" max="12823" width="7.28515625" style="228" customWidth="1"/>
    <col min="12824" max="12824" width="7.85546875" style="228" bestFit="1" customWidth="1"/>
    <col min="12825" max="12837" width="7.28515625" style="228" customWidth="1"/>
    <col min="12838" max="12838" width="11.5703125" style="228" bestFit="1" customWidth="1"/>
    <col min="12839" max="13058" width="11.42578125" style="228"/>
    <col min="13059" max="13059" width="13.7109375" style="228" customWidth="1"/>
    <col min="13060" max="13060" width="12.140625" style="228" customWidth="1"/>
    <col min="13061" max="13074" width="11" style="228" customWidth="1"/>
    <col min="13075" max="13077" width="10.42578125" style="228" customWidth="1"/>
    <col min="13078" max="13079" width="7.28515625" style="228" customWidth="1"/>
    <col min="13080" max="13080" width="7.85546875" style="228" bestFit="1" customWidth="1"/>
    <col min="13081" max="13093" width="7.28515625" style="228" customWidth="1"/>
    <col min="13094" max="13094" width="11.5703125" style="228" bestFit="1" customWidth="1"/>
    <col min="13095" max="13314" width="11.42578125" style="228"/>
    <col min="13315" max="13315" width="13.7109375" style="228" customWidth="1"/>
    <col min="13316" max="13316" width="12.140625" style="228" customWidth="1"/>
    <col min="13317" max="13330" width="11" style="228" customWidth="1"/>
    <col min="13331" max="13333" width="10.42578125" style="228" customWidth="1"/>
    <col min="13334" max="13335" width="7.28515625" style="228" customWidth="1"/>
    <col min="13336" max="13336" width="7.85546875" style="228" bestFit="1" customWidth="1"/>
    <col min="13337" max="13349" width="7.28515625" style="228" customWidth="1"/>
    <col min="13350" max="13350" width="11.5703125" style="228" bestFit="1" customWidth="1"/>
    <col min="13351" max="13570" width="11.42578125" style="228"/>
    <col min="13571" max="13571" width="13.7109375" style="228" customWidth="1"/>
    <col min="13572" max="13572" width="12.140625" style="228" customWidth="1"/>
    <col min="13573" max="13586" width="11" style="228" customWidth="1"/>
    <col min="13587" max="13589" width="10.42578125" style="228" customWidth="1"/>
    <col min="13590" max="13591" width="7.28515625" style="228" customWidth="1"/>
    <col min="13592" max="13592" width="7.85546875" style="228" bestFit="1" customWidth="1"/>
    <col min="13593" max="13605" width="7.28515625" style="228" customWidth="1"/>
    <col min="13606" max="13606" width="11.5703125" style="228" bestFit="1" customWidth="1"/>
    <col min="13607" max="13826" width="11.42578125" style="228"/>
    <col min="13827" max="13827" width="13.7109375" style="228" customWidth="1"/>
    <col min="13828" max="13828" width="12.140625" style="228" customWidth="1"/>
    <col min="13829" max="13842" width="11" style="228" customWidth="1"/>
    <col min="13843" max="13845" width="10.42578125" style="228" customWidth="1"/>
    <col min="13846" max="13847" width="7.28515625" style="228" customWidth="1"/>
    <col min="13848" max="13848" width="7.85546875" style="228" bestFit="1" customWidth="1"/>
    <col min="13849" max="13861" width="7.28515625" style="228" customWidth="1"/>
    <col min="13862" max="13862" width="11.5703125" style="228" bestFit="1" customWidth="1"/>
    <col min="13863" max="14082" width="11.42578125" style="228"/>
    <col min="14083" max="14083" width="13.7109375" style="228" customWidth="1"/>
    <col min="14084" max="14084" width="12.140625" style="228" customWidth="1"/>
    <col min="14085" max="14098" width="11" style="228" customWidth="1"/>
    <col min="14099" max="14101" width="10.42578125" style="228" customWidth="1"/>
    <col min="14102" max="14103" width="7.28515625" style="228" customWidth="1"/>
    <col min="14104" max="14104" width="7.85546875" style="228" bestFit="1" customWidth="1"/>
    <col min="14105" max="14117" width="7.28515625" style="228" customWidth="1"/>
    <col min="14118" max="14118" width="11.5703125" style="228" bestFit="1" customWidth="1"/>
    <col min="14119" max="14338" width="11.42578125" style="228"/>
    <col min="14339" max="14339" width="13.7109375" style="228" customWidth="1"/>
    <col min="14340" max="14340" width="12.140625" style="228" customWidth="1"/>
    <col min="14341" max="14354" width="11" style="228" customWidth="1"/>
    <col min="14355" max="14357" width="10.42578125" style="228" customWidth="1"/>
    <col min="14358" max="14359" width="7.28515625" style="228" customWidth="1"/>
    <col min="14360" max="14360" width="7.85546875" style="228" bestFit="1" customWidth="1"/>
    <col min="14361" max="14373" width="7.28515625" style="228" customWidth="1"/>
    <col min="14374" max="14374" width="11.5703125" style="228" bestFit="1" customWidth="1"/>
    <col min="14375" max="14594" width="11.42578125" style="228"/>
    <col min="14595" max="14595" width="13.7109375" style="228" customWidth="1"/>
    <col min="14596" max="14596" width="12.140625" style="228" customWidth="1"/>
    <col min="14597" max="14610" width="11" style="228" customWidth="1"/>
    <col min="14611" max="14613" width="10.42578125" style="228" customWidth="1"/>
    <col min="14614" max="14615" width="7.28515625" style="228" customWidth="1"/>
    <col min="14616" max="14616" width="7.85546875" style="228" bestFit="1" customWidth="1"/>
    <col min="14617" max="14629" width="7.28515625" style="228" customWidth="1"/>
    <col min="14630" max="14630" width="11.5703125" style="228" bestFit="1" customWidth="1"/>
    <col min="14631" max="14850" width="11.42578125" style="228"/>
    <col min="14851" max="14851" width="13.7109375" style="228" customWidth="1"/>
    <col min="14852" max="14852" width="12.140625" style="228" customWidth="1"/>
    <col min="14853" max="14866" width="11" style="228" customWidth="1"/>
    <col min="14867" max="14869" width="10.42578125" style="228" customWidth="1"/>
    <col min="14870" max="14871" width="7.28515625" style="228" customWidth="1"/>
    <col min="14872" max="14872" width="7.85546875" style="228" bestFit="1" customWidth="1"/>
    <col min="14873" max="14885" width="7.28515625" style="228" customWidth="1"/>
    <col min="14886" max="14886" width="11.5703125" style="228" bestFit="1" customWidth="1"/>
    <col min="14887" max="15106" width="11.42578125" style="228"/>
    <col min="15107" max="15107" width="13.7109375" style="228" customWidth="1"/>
    <col min="15108" max="15108" width="12.140625" style="228" customWidth="1"/>
    <col min="15109" max="15122" width="11" style="228" customWidth="1"/>
    <col min="15123" max="15125" width="10.42578125" style="228" customWidth="1"/>
    <col min="15126" max="15127" width="7.28515625" style="228" customWidth="1"/>
    <col min="15128" max="15128" width="7.85546875" style="228" bestFit="1" customWidth="1"/>
    <col min="15129" max="15141" width="7.28515625" style="228" customWidth="1"/>
    <col min="15142" max="15142" width="11.5703125" style="228" bestFit="1" customWidth="1"/>
    <col min="15143" max="15362" width="11.42578125" style="228"/>
    <col min="15363" max="15363" width="13.7109375" style="228" customWidth="1"/>
    <col min="15364" max="15364" width="12.140625" style="228" customWidth="1"/>
    <col min="15365" max="15378" width="11" style="228" customWidth="1"/>
    <col min="15379" max="15381" width="10.42578125" style="228" customWidth="1"/>
    <col min="15382" max="15383" width="7.28515625" style="228" customWidth="1"/>
    <col min="15384" max="15384" width="7.85546875" style="228" bestFit="1" customWidth="1"/>
    <col min="15385" max="15397" width="7.28515625" style="228" customWidth="1"/>
    <col min="15398" max="15398" width="11.5703125" style="228" bestFit="1" customWidth="1"/>
    <col min="15399" max="15618" width="11.42578125" style="228"/>
    <col min="15619" max="15619" width="13.7109375" style="228" customWidth="1"/>
    <col min="15620" max="15620" width="12.140625" style="228" customWidth="1"/>
    <col min="15621" max="15634" width="11" style="228" customWidth="1"/>
    <col min="15635" max="15637" width="10.42578125" style="228" customWidth="1"/>
    <col min="15638" max="15639" width="7.28515625" style="228" customWidth="1"/>
    <col min="15640" max="15640" width="7.85546875" style="228" bestFit="1" customWidth="1"/>
    <col min="15641" max="15653" width="7.28515625" style="228" customWidth="1"/>
    <col min="15654" max="15654" width="11.5703125" style="228" bestFit="1" customWidth="1"/>
    <col min="15655" max="15874" width="11.42578125" style="228"/>
    <col min="15875" max="15875" width="13.7109375" style="228" customWidth="1"/>
    <col min="15876" max="15876" width="12.140625" style="228" customWidth="1"/>
    <col min="15877" max="15890" width="11" style="228" customWidth="1"/>
    <col min="15891" max="15893" width="10.42578125" style="228" customWidth="1"/>
    <col min="15894" max="15895" width="7.28515625" style="228" customWidth="1"/>
    <col min="15896" max="15896" width="7.85546875" style="228" bestFit="1" customWidth="1"/>
    <col min="15897" max="15909" width="7.28515625" style="228" customWidth="1"/>
    <col min="15910" max="15910" width="11.5703125" style="228" bestFit="1" customWidth="1"/>
    <col min="15911" max="16130" width="11.42578125" style="228"/>
    <col min="16131" max="16131" width="13.7109375" style="228" customWidth="1"/>
    <col min="16132" max="16132" width="12.140625" style="228" customWidth="1"/>
    <col min="16133" max="16146" width="11" style="228" customWidth="1"/>
    <col min="16147" max="16149" width="10.42578125" style="228" customWidth="1"/>
    <col min="16150" max="16151" width="7.28515625" style="228" customWidth="1"/>
    <col min="16152" max="16152" width="7.85546875" style="228" bestFit="1" customWidth="1"/>
    <col min="16153" max="16165" width="7.28515625" style="228" customWidth="1"/>
    <col min="16166" max="16166" width="11.5703125" style="228" bestFit="1" customWidth="1"/>
    <col min="16167" max="16384" width="11.42578125" style="228"/>
  </cols>
  <sheetData>
    <row r="1" spans="2:12" ht="15" customHeight="1"/>
    <row r="2" spans="2:12" ht="15" customHeight="1"/>
    <row r="3" spans="2:12" ht="15" customHeight="1">
      <c r="B3" s="229"/>
    </row>
    <row r="4" spans="2:12" ht="15" customHeight="1" thickBot="1">
      <c r="B4" s="229"/>
    </row>
    <row r="5" spans="2:12" ht="25.5" customHeight="1" thickBot="1">
      <c r="B5" s="441" t="s">
        <v>253</v>
      </c>
      <c r="C5" s="441"/>
      <c r="D5" s="441"/>
      <c r="E5" s="441"/>
      <c r="F5" s="441"/>
      <c r="H5" s="58" t="s">
        <v>87</v>
      </c>
    </row>
    <row r="6" spans="2:12" ht="45" customHeight="1">
      <c r="B6" s="22"/>
      <c r="C6" s="212" t="s">
        <v>254</v>
      </c>
      <c r="D6" s="212" t="s">
        <v>217</v>
      </c>
      <c r="E6" s="213" t="s">
        <v>218</v>
      </c>
      <c r="F6" s="212" t="s">
        <v>219</v>
      </c>
    </row>
    <row r="7" spans="2:12" ht="15" customHeight="1">
      <c r="B7" s="214" t="s">
        <v>229</v>
      </c>
      <c r="C7" s="230">
        <v>30419</v>
      </c>
      <c r="D7" s="231">
        <f t="shared" ref="D7:D15" si="0">IFERROR((C7-C8)/C8,"-")</f>
        <v>8.6470462175869706E-2</v>
      </c>
      <c r="E7" s="232">
        <f t="shared" ref="E7:E57" si="1">C7/C20-1</f>
        <v>9.8000288766965094E-2</v>
      </c>
      <c r="F7" s="233">
        <f>((SUM(C7:C17,C19)/SUM(C20:C30,C32))-1)</f>
        <v>-9.0011273587867091E-2</v>
      </c>
    </row>
    <row r="8" spans="2:12" ht="15" customHeight="1">
      <c r="B8" s="214" t="s">
        <v>230</v>
      </c>
      <c r="C8" s="230">
        <v>27998</v>
      </c>
      <c r="D8" s="231">
        <f t="shared" si="0"/>
        <v>0.23950770320524173</v>
      </c>
      <c r="E8" s="232">
        <f t="shared" si="1"/>
        <v>-3.3551950293406962E-2</v>
      </c>
      <c r="F8" s="233">
        <f>((SUM(C8:C17,C19:C20)/SUM(C21:C30,C32:C33))-1)</f>
        <v>-0.13232882248130973</v>
      </c>
    </row>
    <row r="9" spans="2:12" ht="15" customHeight="1">
      <c r="B9" s="214" t="s">
        <v>231</v>
      </c>
      <c r="C9" s="230">
        <v>22588</v>
      </c>
      <c r="D9" s="231">
        <f t="shared" si="0"/>
        <v>-1.3705292011141077E-3</v>
      </c>
      <c r="E9" s="232">
        <f t="shared" si="1"/>
        <v>-0.12656123119755613</v>
      </c>
      <c r="F9" s="233">
        <f>((SUM(C9:C17,C19:C21)/SUM(C22:C30,C32:C34))-1)</f>
        <v>-0.16092099437029539</v>
      </c>
    </row>
    <row r="10" spans="2:12" ht="15" customHeight="1">
      <c r="B10" s="214" t="s">
        <v>220</v>
      </c>
      <c r="C10" s="230">
        <v>22619</v>
      </c>
      <c r="D10" s="231">
        <f t="shared" si="0"/>
        <v>-1.373506584110927E-2</v>
      </c>
      <c r="E10" s="232">
        <f t="shared" si="1"/>
        <v>5.7753460531238199E-2</v>
      </c>
      <c r="F10" s="233">
        <f>((SUM(C10:C17,C19:C22)/SUM(C23:C30,C32:C35))-1)</f>
        <v>-0.17003380354292852</v>
      </c>
      <c r="G10" s="18"/>
      <c r="H10" s="18"/>
      <c r="I10" s="18"/>
      <c r="J10" s="18"/>
      <c r="K10" s="18"/>
      <c r="L10" s="18"/>
    </row>
    <row r="11" spans="2:12" ht="15" customHeight="1">
      <c r="B11" s="214" t="s">
        <v>221</v>
      </c>
      <c r="C11" s="230">
        <v>22934</v>
      </c>
      <c r="D11" s="231">
        <f t="shared" si="0"/>
        <v>-0.12221073984766716</v>
      </c>
      <c r="E11" s="232">
        <f t="shared" si="1"/>
        <v>-0.15869405722670582</v>
      </c>
      <c r="F11" s="233">
        <f>((SUM(C11:C17,C19:C23)/SUM(C24:C30,C32:C36))-1)</f>
        <v>-0.19407603142896479</v>
      </c>
      <c r="G11" s="18"/>
      <c r="H11" s="18"/>
      <c r="I11" s="18"/>
      <c r="J11" s="18"/>
      <c r="K11" s="18"/>
      <c r="L11" s="18"/>
    </row>
    <row r="12" spans="2:12" ht="15" customHeight="1">
      <c r="B12" s="214" t="s">
        <v>222</v>
      </c>
      <c r="C12" s="230">
        <v>26127</v>
      </c>
      <c r="D12" s="231">
        <f t="shared" si="0"/>
        <v>3.2035076631379368E-2</v>
      </c>
      <c r="E12" s="232">
        <f t="shared" si="1"/>
        <v>-7.0279695395345509E-2</v>
      </c>
      <c r="F12" s="233">
        <f>((SUM(C12:C17,C19:C24)/SUM(C25:C30,C32:C37))-1)</f>
        <v>-0.21216154477305782</v>
      </c>
      <c r="G12" s="18"/>
      <c r="H12" s="18"/>
      <c r="I12" s="18"/>
      <c r="J12" s="18"/>
      <c r="K12" s="18"/>
      <c r="L12" s="18"/>
    </row>
    <row r="13" spans="2:12" ht="15" customHeight="1">
      <c r="B13" s="214" t="s">
        <v>223</v>
      </c>
      <c r="C13" s="230">
        <v>25316</v>
      </c>
      <c r="D13" s="231">
        <f t="shared" si="0"/>
        <v>-8.1088929219600731E-2</v>
      </c>
      <c r="E13" s="232">
        <f t="shared" si="1"/>
        <v>-0.16008095285491519</v>
      </c>
      <c r="F13" s="233">
        <f>((SUM(C13:C17,C19:C25)/SUM(C26:C30,C32:C38))-1)</f>
        <v>-0.22742829093586525</v>
      </c>
      <c r="G13" s="18"/>
      <c r="H13" s="18"/>
      <c r="I13" s="18"/>
      <c r="J13" s="18"/>
      <c r="K13" s="18"/>
      <c r="L13" s="18"/>
    </row>
    <row r="14" spans="2:12" ht="15" customHeight="1">
      <c r="B14" s="214" t="s">
        <v>224</v>
      </c>
      <c r="C14" s="230">
        <v>27550</v>
      </c>
      <c r="D14" s="231">
        <f t="shared" si="0"/>
        <v>-3.2144739153346216E-2</v>
      </c>
      <c r="E14" s="232">
        <f t="shared" si="1"/>
        <v>-7.6649797231625127E-2</v>
      </c>
      <c r="F14" s="233">
        <f>((SUM(C14:C17,C19:C26)/SUM(C27:C30,C32:C39))-1)</f>
        <v>-0.24607115758446441</v>
      </c>
      <c r="G14" s="18"/>
      <c r="H14" s="18"/>
      <c r="I14" s="18"/>
      <c r="J14" s="18"/>
      <c r="K14" s="18"/>
      <c r="L14" s="18"/>
    </row>
    <row r="15" spans="2:12" ht="15" customHeight="1">
      <c r="B15" s="214" t="s">
        <v>225</v>
      </c>
      <c r="C15" s="230">
        <v>28465</v>
      </c>
      <c r="D15" s="231">
        <f t="shared" si="0"/>
        <v>-0.17804856920100487</v>
      </c>
      <c r="E15" s="232">
        <f t="shared" si="1"/>
        <v>-0.22362535457124155</v>
      </c>
      <c r="F15" s="233">
        <f>((SUM(C15:C17,C19:C27)/SUM(C28:C30,C32:C40))-1)</f>
        <v>-0.26108135267016952</v>
      </c>
      <c r="G15" s="18"/>
      <c r="H15" s="18"/>
      <c r="I15" s="18"/>
      <c r="J15" s="18"/>
      <c r="K15" s="18"/>
      <c r="L15" s="18"/>
    </row>
    <row r="16" spans="2:12" ht="15" customHeight="1">
      <c r="B16" s="214" t="s">
        <v>226</v>
      </c>
      <c r="C16" s="230">
        <v>34631</v>
      </c>
      <c r="D16" s="231">
        <f>IFERROR((C16-C17)/C17,"-")</f>
        <v>0.20897189736428695</v>
      </c>
      <c r="E16" s="232">
        <f t="shared" si="1"/>
        <v>-0.11819825325287092</v>
      </c>
      <c r="F16" s="233">
        <f>((SUM(C16:C17,C19:C28)/SUM(C29:C30,C32:C41))-1)</f>
        <v>-0.26157290012553935</v>
      </c>
    </row>
    <row r="17" spans="2:6" ht="15" customHeight="1">
      <c r="B17" s="214" t="s">
        <v>227</v>
      </c>
      <c r="C17" s="230">
        <v>28645</v>
      </c>
      <c r="D17" s="231">
        <f>C17/C19-1</f>
        <v>-0.20598181616587208</v>
      </c>
      <c r="E17" s="232">
        <f t="shared" si="1"/>
        <v>-0.13141696230934841</v>
      </c>
      <c r="F17" s="233">
        <f>((SUM(C17,C19:C29)/SUM(C30,C32:C42))-1)</f>
        <v>-0.26607463295269163</v>
      </c>
    </row>
    <row r="18" spans="2:6" ht="30" customHeight="1">
      <c r="B18" s="155" t="str">
        <f>actualizaciones!A2</f>
        <v xml:space="preserve">acum. nov. 2010 </v>
      </c>
      <c r="C18" s="46">
        <v>325864</v>
      </c>
      <c r="D18" s="234"/>
      <c r="E18" s="216">
        <v>-9.4105279195551117E-2</v>
      </c>
      <c r="F18" s="216" t="s">
        <v>67</v>
      </c>
    </row>
    <row r="19" spans="2:6" ht="15" hidden="1" customHeight="1" outlineLevel="1">
      <c r="B19" s="214" t="s">
        <v>228</v>
      </c>
      <c r="C19" s="230">
        <v>36076</v>
      </c>
      <c r="D19" s="231">
        <f t="shared" ref="D19:D29" si="2">IFERROR((C19-C20)/C20,"-")</f>
        <v>0.30219462893444987</v>
      </c>
      <c r="E19" s="232">
        <f t="shared" si="1"/>
        <v>-5.4810312303500308E-2</v>
      </c>
      <c r="F19" s="233">
        <f>((SUM(C19:C30)/SUM(C32:C43))-1)</f>
        <v>-0.27214579024668051</v>
      </c>
    </row>
    <row r="20" spans="2:6" ht="15" hidden="1" customHeight="1" outlineLevel="1">
      <c r="B20" s="214" t="s">
        <v>229</v>
      </c>
      <c r="C20" s="230">
        <v>27704</v>
      </c>
      <c r="D20" s="231">
        <f t="shared" si="2"/>
        <v>-4.3700379703141182E-2</v>
      </c>
      <c r="E20" s="232">
        <f t="shared" si="1"/>
        <v>-0.34725036520427877</v>
      </c>
      <c r="F20" s="233">
        <f>((SUM(C20:C30,C32)/SUM(C33:C43,C45))-1)</f>
        <v>-0.27306694817216548</v>
      </c>
    </row>
    <row r="21" spans="2:6" ht="15" hidden="1" customHeight="1" outlineLevel="1">
      <c r="B21" s="214" t="s">
        <v>230</v>
      </c>
      <c r="C21" s="230">
        <v>28970</v>
      </c>
      <c r="D21" s="231">
        <f t="shared" si="2"/>
        <v>0.12021963574494413</v>
      </c>
      <c r="E21" s="232">
        <f t="shared" si="1"/>
        <v>-0.32806049079185418</v>
      </c>
      <c r="F21" s="233">
        <f>((SUM(C21:C30,C32:C33)/SUM(C34:C43,C45:C46))-1)</f>
        <v>-0.2450612539224698</v>
      </c>
    </row>
    <row r="22" spans="2:6" ht="15" hidden="1" customHeight="1" outlineLevel="1">
      <c r="B22" s="214" t="s">
        <v>231</v>
      </c>
      <c r="C22" s="230">
        <v>25861</v>
      </c>
      <c r="D22" s="231">
        <f t="shared" si="2"/>
        <v>0.20936213991769548</v>
      </c>
      <c r="E22" s="232">
        <f t="shared" si="1"/>
        <v>-0.24259020618556704</v>
      </c>
      <c r="F22" s="233">
        <f>((SUM(C22:C30,C32:C34)/SUM(C35:C43,C45:C47))-1)</f>
        <v>-0.21784553030557907</v>
      </c>
    </row>
    <row r="23" spans="2:6" ht="15" hidden="1" customHeight="1" outlineLevel="1">
      <c r="B23" s="214" t="s">
        <v>220</v>
      </c>
      <c r="C23" s="230">
        <v>21384</v>
      </c>
      <c r="D23" s="231">
        <f t="shared" si="2"/>
        <v>-0.21555392516507704</v>
      </c>
      <c r="E23" s="232">
        <f t="shared" si="1"/>
        <v>-0.32942393928941016</v>
      </c>
      <c r="F23" s="233">
        <f>((SUM(C23:C30,C32:C35)/SUM(C36:C43,C45:C48))-1)</f>
        <v>-0.20577733862935832</v>
      </c>
    </row>
    <row r="24" spans="2:6" ht="15" hidden="1" customHeight="1" outlineLevel="1">
      <c r="B24" s="214" t="s">
        <v>221</v>
      </c>
      <c r="C24" s="230">
        <v>27260</v>
      </c>
      <c r="D24" s="231">
        <f t="shared" si="2"/>
        <v>-2.9962280264749841E-2</v>
      </c>
      <c r="E24" s="232">
        <f t="shared" si="1"/>
        <v>-0.35486924624304816</v>
      </c>
      <c r="F24" s="233">
        <f>((SUM(C24:C30,C32:C36)/SUM(C37:C43,C45:C49))-1)</f>
        <v>-0.17733285379040931</v>
      </c>
    </row>
    <row r="25" spans="2:6" ht="15" hidden="1" customHeight="1" outlineLevel="1">
      <c r="B25" s="214" t="s">
        <v>222</v>
      </c>
      <c r="C25" s="230">
        <v>28102</v>
      </c>
      <c r="D25" s="231">
        <f t="shared" si="2"/>
        <v>-6.7648717693507179E-2</v>
      </c>
      <c r="E25" s="232">
        <f t="shared" si="1"/>
        <v>-0.28193990188062146</v>
      </c>
      <c r="F25" s="233">
        <f>((SUM(C25:C30,C32:C37)/SUM(C38:C43,C45:C50))-1)</f>
        <v>-0.14701660204791733</v>
      </c>
    </row>
    <row r="26" spans="2:6" ht="15" hidden="1" customHeight="1" outlineLevel="1">
      <c r="B26" s="214" t="s">
        <v>223</v>
      </c>
      <c r="C26" s="230">
        <v>30141</v>
      </c>
      <c r="D26" s="231">
        <f t="shared" si="2"/>
        <v>1.018869189261655E-2</v>
      </c>
      <c r="E26" s="232">
        <f t="shared" si="1"/>
        <v>-0.36440892412804182</v>
      </c>
      <c r="F26" s="233">
        <f>((SUM(C26:C30,C32:C38)/SUM(C39:C43,C45:C51))-1)</f>
        <v>-0.13050299552646971</v>
      </c>
    </row>
    <row r="27" spans="2:6" ht="15" hidden="1" customHeight="1" outlineLevel="1">
      <c r="B27" s="214" t="s">
        <v>224</v>
      </c>
      <c r="C27" s="230">
        <v>29837</v>
      </c>
      <c r="D27" s="231">
        <f t="shared" si="2"/>
        <v>-0.18620445123281693</v>
      </c>
      <c r="E27" s="232">
        <f t="shared" si="1"/>
        <v>-0.29333049121311161</v>
      </c>
      <c r="F27" s="233">
        <f>((SUM(C27:C30,C32:C39)/SUM(C40:C43,C45:C52))-1)</f>
        <v>-9.0023996848175192E-2</v>
      </c>
    </row>
    <row r="28" spans="2:6" ht="15" hidden="1" customHeight="1" outlineLevel="1">
      <c r="B28" s="214" t="s">
        <v>225</v>
      </c>
      <c r="C28" s="230">
        <v>36664</v>
      </c>
      <c r="D28" s="231">
        <f t="shared" si="2"/>
        <v>-6.6432409034196518E-2</v>
      </c>
      <c r="E28" s="232">
        <f t="shared" si="1"/>
        <v>-0.23743760399334446</v>
      </c>
      <c r="F28" s="233">
        <f>((SUM(C28:C30,C32:C40)/SUM(C41:C43,C45:C53))-1)</f>
        <v>-6.9474243081598441E-2</v>
      </c>
    </row>
    <row r="29" spans="2:6" ht="15" hidden="1" customHeight="1" outlineLevel="1">
      <c r="B29" s="214" t="s">
        <v>226</v>
      </c>
      <c r="C29" s="230">
        <v>39273</v>
      </c>
      <c r="D29" s="231">
        <f t="shared" si="2"/>
        <v>0.19084872191394525</v>
      </c>
      <c r="E29" s="232">
        <f t="shared" si="1"/>
        <v>-0.1910646975220911</v>
      </c>
      <c r="F29" s="233">
        <f>((SUM(C29:C30,C32:C41)/SUM(C42:C43,C45:C54))-1)</f>
        <v>-4.9590303183545736E-2</v>
      </c>
    </row>
    <row r="30" spans="2:6" ht="15" hidden="1" customHeight="1" outlineLevel="1">
      <c r="B30" s="214" t="s">
        <v>227</v>
      </c>
      <c r="C30" s="230">
        <v>32979</v>
      </c>
      <c r="D30" s="231">
        <f>C30/C32-1</f>
        <v>-0.13595158247746808</v>
      </c>
      <c r="E30" s="232">
        <f t="shared" si="1"/>
        <v>-0.23347433990330979</v>
      </c>
      <c r="F30" s="233">
        <f>((SUM(C30,C32:C42)/SUM(C43,C45:C55))-1)</f>
        <v>-1.508304713703279E-2</v>
      </c>
    </row>
    <row r="31" spans="2:6" ht="15" customHeight="1" collapsed="1">
      <c r="B31" s="217">
        <v>2009</v>
      </c>
      <c r="C31" s="235">
        <v>364251</v>
      </c>
      <c r="D31" s="236"/>
      <c r="E31" s="220">
        <f t="shared" si="1"/>
        <v>-0.27214579024668051</v>
      </c>
      <c r="F31" s="220">
        <f>C31/C44-1</f>
        <v>-0.27214579024668051</v>
      </c>
    </row>
    <row r="32" spans="2:6" ht="15" hidden="1" customHeight="1" outlineLevel="1">
      <c r="B32" s="214" t="s">
        <v>228</v>
      </c>
      <c r="C32" s="230">
        <v>38168</v>
      </c>
      <c r="D32" s="231">
        <f t="shared" ref="D32:D42" si="3">IFERROR((C32-C33)/C33,"-")</f>
        <v>-0.10070213467791339</v>
      </c>
      <c r="E32" s="232">
        <f t="shared" si="1"/>
        <v>-8.4261036468330164E-2</v>
      </c>
      <c r="F32" s="233">
        <f>((SUM(C32:C43)/SUM(C45:C56))-1)</f>
        <v>1.3586180496904188E-2</v>
      </c>
    </row>
    <row r="33" spans="2:6" ht="15" hidden="1" customHeight="1" outlineLevel="1">
      <c r="B33" s="214" t="s">
        <v>229</v>
      </c>
      <c r="C33" s="230">
        <v>42442</v>
      </c>
      <c r="D33" s="231">
        <f t="shared" si="3"/>
        <v>-1.5586584404137868E-2</v>
      </c>
      <c r="E33" s="232">
        <f t="shared" si="1"/>
        <v>-1.911299082483997E-2</v>
      </c>
      <c r="F33" s="233">
        <f>((SUM(C33:C43,C45)/SUM(C46:C56,C58))-1)</f>
        <v>1.2321648457383372E-2</v>
      </c>
    </row>
    <row r="34" spans="2:6" ht="15" hidden="1" customHeight="1" outlineLevel="1">
      <c r="B34" s="214" t="s">
        <v>230</v>
      </c>
      <c r="C34" s="230">
        <v>43114</v>
      </c>
      <c r="D34" s="231">
        <f t="shared" si="3"/>
        <v>0.26271087160262419</v>
      </c>
      <c r="E34" s="232">
        <f t="shared" si="1"/>
        <v>-1.1894666880572058E-2</v>
      </c>
      <c r="F34" s="233">
        <f>((SUM(C34:C43,C45:C46)/SUM(C47:C56,C58:C59))-1)</f>
        <v>8.8698620554577001E-3</v>
      </c>
    </row>
    <row r="35" spans="2:6" ht="15" hidden="1" customHeight="1" outlineLevel="1">
      <c r="B35" s="214" t="s">
        <v>231</v>
      </c>
      <c r="C35" s="230">
        <v>34144</v>
      </c>
      <c r="D35" s="231">
        <f t="shared" si="3"/>
        <v>7.0714039323904798E-2</v>
      </c>
      <c r="E35" s="232">
        <f t="shared" si="1"/>
        <v>-7.4562948909066229E-2</v>
      </c>
      <c r="F35" s="233">
        <f>((SUM(C35:C43,C45:C47)/SUM(C48:C56,C58:C60))-1)</f>
        <v>1.6141941296181628E-2</v>
      </c>
    </row>
    <row r="36" spans="2:6" ht="15" hidden="1" customHeight="1" outlineLevel="1">
      <c r="B36" s="214" t="s">
        <v>220</v>
      </c>
      <c r="C36" s="230">
        <v>31889</v>
      </c>
      <c r="D36" s="231">
        <f t="shared" si="3"/>
        <v>-0.24532008046385043</v>
      </c>
      <c r="E36" s="232">
        <f t="shared" si="1"/>
        <v>0.17706333973128596</v>
      </c>
      <c r="F36" s="233">
        <f>((SUM(C36:C43,C45:C48)/SUM(C49:C56,C58:C61))-1)</f>
        <v>1.9208432050296986E-2</v>
      </c>
    </row>
    <row r="37" spans="2:6" ht="15" hidden="1" customHeight="1" outlineLevel="1">
      <c r="B37" s="214" t="s">
        <v>221</v>
      </c>
      <c r="C37" s="230">
        <v>42255</v>
      </c>
      <c r="D37" s="231">
        <f t="shared" si="3"/>
        <v>7.9696443172526568E-2</v>
      </c>
      <c r="E37" s="232">
        <f t="shared" si="1"/>
        <v>7.318584914656201E-3</v>
      </c>
      <c r="F37" s="233">
        <f>((SUM(C37:C43,C45:C49)/SUM(C50:C56,C58:C62))-1)</f>
        <v>-2.1137247359330757E-3</v>
      </c>
    </row>
    <row r="38" spans="2:6" ht="15" hidden="1" customHeight="1" outlineLevel="1">
      <c r="B38" s="214" t="s">
        <v>222</v>
      </c>
      <c r="C38" s="230">
        <v>39136</v>
      </c>
      <c r="D38" s="231">
        <f t="shared" si="3"/>
        <v>-0.17472902872084686</v>
      </c>
      <c r="E38" s="232">
        <f t="shared" si="1"/>
        <v>-7.4230023182097704E-2</v>
      </c>
      <c r="F38" s="233">
        <f>((SUM(C38:C43,C45:C50)/SUM(C51:C56,C58:C63))-1)</f>
        <v>8.3866815567188446E-3</v>
      </c>
    </row>
    <row r="39" spans="2:6" ht="15" hidden="1" customHeight="1" outlineLevel="1">
      <c r="B39" s="214" t="s">
        <v>223</v>
      </c>
      <c r="C39" s="230">
        <v>47422</v>
      </c>
      <c r="D39" s="231">
        <f t="shared" si="3"/>
        <v>0.12315854293969969</v>
      </c>
      <c r="E39" s="232">
        <f t="shared" si="1"/>
        <v>8.0227790432801926E-2</v>
      </c>
      <c r="F39" s="233">
        <f>((SUM(C39:C43,C45:C51)/SUM(C52:C56,C58:C64))-1)</f>
        <v>2.9320359914739802E-2</v>
      </c>
    </row>
    <row r="40" spans="2:6" ht="15" hidden="1" customHeight="1" outlineLevel="1">
      <c r="B40" s="214" t="s">
        <v>224</v>
      </c>
      <c r="C40" s="230">
        <v>42222</v>
      </c>
      <c r="D40" s="231">
        <f t="shared" si="3"/>
        <v>-0.12183860232945092</v>
      </c>
      <c r="E40" s="232">
        <f t="shared" si="1"/>
        <v>-4.9760313280669766E-2</v>
      </c>
      <c r="F40" s="233">
        <f>((SUM(C40:C43,C45:C52)/SUM(C53:C56,C58:C65))-1)</f>
        <v>4.1941716977376808E-2</v>
      </c>
    </row>
    <row r="41" spans="2:6" ht="15" hidden="1" customHeight="1" outlineLevel="1">
      <c r="B41" s="214" t="s">
        <v>225</v>
      </c>
      <c r="C41" s="230">
        <v>48080</v>
      </c>
      <c r="D41" s="231">
        <f t="shared" si="3"/>
        <v>-9.6603431584584652E-3</v>
      </c>
      <c r="E41" s="232">
        <f t="shared" si="1"/>
        <v>-2.9294785084088781E-2</v>
      </c>
      <c r="F41" s="233">
        <f>((SUM(C41:C43,C45:C53)/SUM(C54:C56,C58:C66))-1)</f>
        <v>6.2433437027744842E-2</v>
      </c>
    </row>
    <row r="42" spans="2:6" ht="15" hidden="1" customHeight="1" outlineLevel="1">
      <c r="B42" s="214" t="s">
        <v>226</v>
      </c>
      <c r="C42" s="230">
        <v>48549</v>
      </c>
      <c r="D42" s="231">
        <f t="shared" si="3"/>
        <v>0.1284166976571216</v>
      </c>
      <c r="E42" s="232">
        <f t="shared" si="1"/>
        <v>0.20675598419129537</v>
      </c>
      <c r="F42" s="233">
        <f>((SUM(C42:C43,C45:C54)/SUM(C55:C56,C58:C67))-1)</f>
        <v>7.8407062302150221E-2</v>
      </c>
    </row>
    <row r="43" spans="2:6" ht="15" hidden="1" customHeight="1" outlineLevel="1">
      <c r="B43" s="214" t="s">
        <v>227</v>
      </c>
      <c r="C43" s="230">
        <v>43024</v>
      </c>
      <c r="D43" s="231">
        <f>C43/C45-1</f>
        <v>3.2245681381957825E-2</v>
      </c>
      <c r="E43" s="232">
        <f t="shared" si="1"/>
        <v>0.10741036266762771</v>
      </c>
      <c r="F43" s="233">
        <f>((SUM(C43,C45:C55)/SUM(C56,C58:C68))-1)</f>
        <v>5.4036546538409391E-2</v>
      </c>
    </row>
    <row r="44" spans="2:6" ht="15" customHeight="1" collapsed="1">
      <c r="B44" s="221">
        <v>2008</v>
      </c>
      <c r="C44" s="237">
        <v>500445</v>
      </c>
      <c r="D44" s="238"/>
      <c r="E44" s="222">
        <f t="shared" si="1"/>
        <v>1.3586180496904188E-2</v>
      </c>
      <c r="F44" s="222">
        <f>C44/C57-1</f>
        <v>1.3586180496904188E-2</v>
      </c>
    </row>
    <row r="45" spans="2:6" ht="15" hidden="1" customHeight="1" outlineLevel="1">
      <c r="B45" s="214" t="s">
        <v>228</v>
      </c>
      <c r="C45" s="230">
        <v>41680</v>
      </c>
      <c r="D45" s="231">
        <f t="shared" ref="D45:D55" si="4">IFERROR((C45-C46)/C46,"-")</f>
        <v>-3.6723751415563104E-2</v>
      </c>
      <c r="E45" s="232">
        <f t="shared" si="1"/>
        <v>-8.9280251715247116E-2</v>
      </c>
      <c r="F45" s="233" t="s">
        <v>67</v>
      </c>
    </row>
    <row r="46" spans="2:6" ht="15" hidden="1" customHeight="1" outlineLevel="1">
      <c r="B46" s="214" t="s">
        <v>229</v>
      </c>
      <c r="C46" s="230">
        <v>43269</v>
      </c>
      <c r="D46" s="231">
        <f t="shared" si="4"/>
        <v>-8.3423097197075601E-3</v>
      </c>
      <c r="E46" s="232">
        <f t="shared" si="1"/>
        <v>-5.5096960167714926E-2</v>
      </c>
      <c r="F46" s="233" t="s">
        <v>67</v>
      </c>
    </row>
    <row r="47" spans="2:6" ht="15" hidden="1" customHeight="1" outlineLevel="1">
      <c r="B47" s="214" t="s">
        <v>230</v>
      </c>
      <c r="C47" s="230">
        <v>43633</v>
      </c>
      <c r="D47" s="231">
        <f t="shared" si="4"/>
        <v>0.18262637213714594</v>
      </c>
      <c r="E47" s="232">
        <f t="shared" si="1"/>
        <v>7.5684737322190276E-2</v>
      </c>
      <c r="F47" s="233" t="s">
        <v>67</v>
      </c>
    </row>
    <row r="48" spans="2:6" ht="15" hidden="1" customHeight="1" outlineLevel="1">
      <c r="B48" s="214" t="s">
        <v>231</v>
      </c>
      <c r="C48" s="230">
        <v>36895</v>
      </c>
      <c r="D48" s="231">
        <f t="shared" si="4"/>
        <v>0.36184113391407058</v>
      </c>
      <c r="E48" s="232">
        <f t="shared" si="1"/>
        <v>-3.1576460706598808E-2</v>
      </c>
      <c r="F48" s="233" t="s">
        <v>67</v>
      </c>
    </row>
    <row r="49" spans="2:6" ht="15" hidden="1" customHeight="1" outlineLevel="1">
      <c r="B49" s="214" t="s">
        <v>220</v>
      </c>
      <c r="C49" s="230">
        <v>27092</v>
      </c>
      <c r="D49" s="231">
        <f t="shared" si="4"/>
        <v>-0.35415276056069417</v>
      </c>
      <c r="E49" s="232">
        <f t="shared" si="1"/>
        <v>-0.1774350255040078</v>
      </c>
      <c r="F49" s="233" t="s">
        <v>67</v>
      </c>
    </row>
    <row r="50" spans="2:6" ht="15" hidden="1" customHeight="1" outlineLevel="1">
      <c r="B50" s="214" t="s">
        <v>221</v>
      </c>
      <c r="C50" s="230">
        <v>41948</v>
      </c>
      <c r="D50" s="231">
        <f t="shared" si="4"/>
        <v>-7.7115957799120029E-3</v>
      </c>
      <c r="E50" s="232">
        <f t="shared" si="1"/>
        <v>0.15267091668498578</v>
      </c>
      <c r="F50" s="233" t="s">
        <v>67</v>
      </c>
    </row>
    <row r="51" spans="2:6" ht="15" hidden="1" customHeight="1" outlineLevel="1">
      <c r="B51" s="214" t="s">
        <v>222</v>
      </c>
      <c r="C51" s="230">
        <v>42274</v>
      </c>
      <c r="D51" s="231">
        <f t="shared" si="4"/>
        <v>-3.7038724373576311E-2</v>
      </c>
      <c r="E51" s="232">
        <f t="shared" si="1"/>
        <v>0.20168282213820743</v>
      </c>
      <c r="F51" s="233" t="s">
        <v>67</v>
      </c>
    </row>
    <row r="52" spans="2:6" ht="15" hidden="1" customHeight="1" outlineLevel="1">
      <c r="B52" s="214" t="s">
        <v>223</v>
      </c>
      <c r="C52" s="230">
        <v>43900</v>
      </c>
      <c r="D52" s="231">
        <f t="shared" si="4"/>
        <v>-1.1995588864132514E-2</v>
      </c>
      <c r="E52" s="232">
        <f t="shared" si="1"/>
        <v>0.27010762643212582</v>
      </c>
      <c r="F52" s="233" t="s">
        <v>67</v>
      </c>
    </row>
    <row r="53" spans="2:6" ht="15" hidden="1" customHeight="1" outlineLevel="1">
      <c r="B53" s="214" t="s">
        <v>224</v>
      </c>
      <c r="C53" s="230">
        <v>44433</v>
      </c>
      <c r="D53" s="231">
        <f t="shared" si="4"/>
        <v>-0.10292544063313884</v>
      </c>
      <c r="E53" s="232">
        <f t="shared" si="1"/>
        <v>0.19408239499072866</v>
      </c>
      <c r="F53" s="233" t="s">
        <v>67</v>
      </c>
    </row>
    <row r="54" spans="2:6" ht="15" hidden="1" customHeight="1" outlineLevel="1">
      <c r="B54" s="214" t="s">
        <v>225</v>
      </c>
      <c r="C54" s="230">
        <v>49531</v>
      </c>
      <c r="D54" s="231">
        <f t="shared" si="4"/>
        <v>0.23116502199796177</v>
      </c>
      <c r="E54" s="232">
        <f t="shared" si="1"/>
        <v>0.12983872807317676</v>
      </c>
      <c r="F54" s="233" t="s">
        <v>67</v>
      </c>
    </row>
    <row r="55" spans="2:6" ht="15" hidden="1" customHeight="1" outlineLevel="1">
      <c r="B55" s="214" t="s">
        <v>226</v>
      </c>
      <c r="C55" s="230">
        <v>40231</v>
      </c>
      <c r="D55" s="231">
        <f t="shared" si="4"/>
        <v>3.5520321227252835E-2</v>
      </c>
      <c r="E55" s="232">
        <f t="shared" si="1"/>
        <v>-6.8575926654782071E-2</v>
      </c>
      <c r="F55" s="233" t="s">
        <v>67</v>
      </c>
    </row>
    <row r="56" spans="2:6" ht="15" hidden="1" customHeight="1" outlineLevel="1">
      <c r="B56" s="214" t="s">
        <v>227</v>
      </c>
      <c r="C56" s="230">
        <v>38851</v>
      </c>
      <c r="D56" s="231">
        <f>C56/C58-1</f>
        <v>-0.15109469912161866</v>
      </c>
      <c r="E56" s="232">
        <f t="shared" si="1"/>
        <v>0.14889401466761298</v>
      </c>
      <c r="F56" s="233" t="s">
        <v>67</v>
      </c>
    </row>
    <row r="57" spans="2:6" ht="15" customHeight="1" collapsed="1">
      <c r="B57" s="221">
        <v>2007</v>
      </c>
      <c r="C57" s="237">
        <v>493737</v>
      </c>
      <c r="D57" s="238"/>
      <c r="E57" s="222">
        <f t="shared" si="1"/>
        <v>5.6463157083892268E-2</v>
      </c>
      <c r="F57" s="222">
        <f>C57/C70-1</f>
        <v>5.6463157083892268E-2</v>
      </c>
    </row>
    <row r="58" spans="2:6" ht="15" hidden="1" customHeight="1" outlineLevel="1">
      <c r="B58" s="214" t="s">
        <v>228</v>
      </c>
      <c r="C58" s="230">
        <v>45766</v>
      </c>
      <c r="D58" s="231">
        <f t="shared" ref="D58:D68" si="5">IFERROR((C58-C59)/C59,"-")</f>
        <v>-5.677847658979734E-4</v>
      </c>
      <c r="E58" s="232" t="s">
        <v>67</v>
      </c>
      <c r="F58" s="233" t="s">
        <v>67</v>
      </c>
    </row>
    <row r="59" spans="2:6" ht="15" hidden="1" customHeight="1" outlineLevel="1">
      <c r="B59" s="214" t="s">
        <v>229</v>
      </c>
      <c r="C59" s="230">
        <v>45792</v>
      </c>
      <c r="D59" s="231">
        <f t="shared" si="5"/>
        <v>0.12891058353672066</v>
      </c>
      <c r="E59" s="232" t="s">
        <v>67</v>
      </c>
      <c r="F59" s="233" t="s">
        <v>67</v>
      </c>
    </row>
    <row r="60" spans="2:6" ht="15" hidden="1" customHeight="1" outlineLevel="1">
      <c r="B60" s="214" t="s">
        <v>230</v>
      </c>
      <c r="C60" s="230">
        <v>40563</v>
      </c>
      <c r="D60" s="231">
        <f t="shared" si="5"/>
        <v>6.4701559136962572E-2</v>
      </c>
      <c r="E60" s="232" t="s">
        <v>67</v>
      </c>
      <c r="F60" s="233" t="s">
        <v>67</v>
      </c>
    </row>
    <row r="61" spans="2:6" ht="15" hidden="1" customHeight="1" outlineLevel="1">
      <c r="B61" s="214" t="s">
        <v>231</v>
      </c>
      <c r="C61" s="230">
        <v>38098</v>
      </c>
      <c r="D61" s="231">
        <f t="shared" si="5"/>
        <v>0.15672820014573718</v>
      </c>
      <c r="E61" s="232" t="s">
        <v>67</v>
      </c>
      <c r="F61" s="233" t="s">
        <v>67</v>
      </c>
    </row>
    <row r="62" spans="2:6" ht="15" hidden="1" customHeight="1" outlineLevel="1">
      <c r="B62" s="214" t="s">
        <v>220</v>
      </c>
      <c r="C62" s="230">
        <v>32936</v>
      </c>
      <c r="D62" s="231">
        <f t="shared" si="5"/>
        <v>-9.4965926577269724E-2</v>
      </c>
      <c r="E62" s="232" t="s">
        <v>67</v>
      </c>
      <c r="F62" s="233" t="s">
        <v>67</v>
      </c>
    </row>
    <row r="63" spans="2:6" ht="15" hidden="1" customHeight="1" outlineLevel="1">
      <c r="B63" s="214" t="s">
        <v>221</v>
      </c>
      <c r="C63" s="230">
        <v>36392</v>
      </c>
      <c r="D63" s="231">
        <f t="shared" si="5"/>
        <v>3.4480798203473662E-2</v>
      </c>
      <c r="E63" s="232" t="s">
        <v>67</v>
      </c>
      <c r="F63" s="233" t="s">
        <v>67</v>
      </c>
    </row>
    <row r="64" spans="2:6" ht="15" hidden="1" customHeight="1" outlineLevel="1">
      <c r="B64" s="214" t="s">
        <v>222</v>
      </c>
      <c r="C64" s="230">
        <v>35179</v>
      </c>
      <c r="D64" s="231">
        <f t="shared" si="5"/>
        <v>1.7793079504686959E-2</v>
      </c>
      <c r="E64" s="232" t="s">
        <v>67</v>
      </c>
      <c r="F64" s="233" t="s">
        <v>67</v>
      </c>
    </row>
    <row r="65" spans="2:6" ht="15" hidden="1" customHeight="1" outlineLevel="1">
      <c r="B65" s="214" t="s">
        <v>223</v>
      </c>
      <c r="C65" s="230">
        <v>34564</v>
      </c>
      <c r="D65" s="231">
        <f t="shared" si="5"/>
        <v>-7.1134879471124124E-2</v>
      </c>
      <c r="E65" s="232" t="s">
        <v>67</v>
      </c>
      <c r="F65" s="233" t="s">
        <v>67</v>
      </c>
    </row>
    <row r="66" spans="2:6" ht="15" hidden="1" customHeight="1" outlineLevel="1">
      <c r="B66" s="214" t="s">
        <v>224</v>
      </c>
      <c r="C66" s="230">
        <v>37211</v>
      </c>
      <c r="D66" s="231">
        <f t="shared" si="5"/>
        <v>-0.15118958005428956</v>
      </c>
      <c r="E66" s="232" t="s">
        <v>67</v>
      </c>
      <c r="F66" s="233" t="s">
        <v>67</v>
      </c>
    </row>
    <row r="67" spans="2:6" ht="15" hidden="1" customHeight="1" outlineLevel="1">
      <c r="B67" s="214" t="s">
        <v>225</v>
      </c>
      <c r="C67" s="230">
        <v>43839</v>
      </c>
      <c r="D67" s="231">
        <f t="shared" si="5"/>
        <v>1.4956127150232677E-2</v>
      </c>
      <c r="E67" s="232" t="s">
        <v>67</v>
      </c>
      <c r="F67" s="233" t="s">
        <v>67</v>
      </c>
    </row>
    <row r="68" spans="2:6" ht="15" hidden="1" customHeight="1" outlineLevel="1">
      <c r="B68" s="214" t="s">
        <v>226</v>
      </c>
      <c r="C68" s="230">
        <v>43193</v>
      </c>
      <c r="D68" s="231">
        <f t="shared" si="5"/>
        <v>0.27729477170570144</v>
      </c>
      <c r="E68" s="232" t="s">
        <v>67</v>
      </c>
      <c r="F68" s="233" t="s">
        <v>67</v>
      </c>
    </row>
    <row r="69" spans="2:6" ht="15" hidden="1" customHeight="1" outlineLevel="1">
      <c r="B69" s="214" t="s">
        <v>227</v>
      </c>
      <c r="C69" s="230">
        <v>33816</v>
      </c>
      <c r="D69" s="231"/>
      <c r="E69" s="232" t="s">
        <v>67</v>
      </c>
      <c r="F69" s="233" t="s">
        <v>67</v>
      </c>
    </row>
    <row r="70" spans="2:6" ht="15" customHeight="1" collapsed="1">
      <c r="B70" s="221">
        <v>2006</v>
      </c>
      <c r="C70" s="237">
        <v>467349</v>
      </c>
      <c r="D70" s="238"/>
      <c r="E70" s="222" t="s">
        <v>67</v>
      </c>
      <c r="F70" s="222" t="s">
        <v>67</v>
      </c>
    </row>
    <row r="71" spans="2:6" ht="15" customHeight="1">
      <c r="B71" s="451" t="s">
        <v>68</v>
      </c>
      <c r="C71" s="451"/>
      <c r="D71" s="451"/>
      <c r="E71" s="451"/>
      <c r="F71" s="451"/>
    </row>
  </sheetData>
  <mergeCells count="2">
    <mergeCell ref="B5:F5"/>
    <mergeCell ref="B71:F71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6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5" customHeight="1" thickBot="1"/>
    <row r="30" spans="2:12" ht="30" customHeight="1" thickBot="1">
      <c r="I30" s="58" t="s">
        <v>89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72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4.7109375" style="89" customWidth="1"/>
    <col min="2" max="2" width="13" style="89" customWidth="1"/>
    <col min="3" max="10" width="10.7109375" style="89" customWidth="1"/>
    <col min="11" max="16384" width="11.42578125" style="89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427" t="s">
        <v>255</v>
      </c>
      <c r="C5" s="427"/>
      <c r="D5" s="427"/>
      <c r="E5" s="427"/>
      <c r="F5" s="427"/>
      <c r="G5" s="427"/>
      <c r="H5" s="427"/>
      <c r="I5" s="427"/>
      <c r="J5" s="427"/>
    </row>
    <row r="6" spans="2:10" ht="15" customHeight="1">
      <c r="B6" s="428"/>
      <c r="C6" s="429" t="s">
        <v>122</v>
      </c>
      <c r="D6" s="429"/>
      <c r="E6" s="430" t="s">
        <v>125</v>
      </c>
      <c r="F6" s="430"/>
      <c r="G6" s="430"/>
      <c r="H6" s="430"/>
      <c r="I6" s="430"/>
      <c r="J6" s="430"/>
    </row>
    <row r="7" spans="2:10" ht="30" customHeight="1">
      <c r="B7" s="428"/>
      <c r="C7" s="91" t="s">
        <v>131</v>
      </c>
      <c r="D7" s="92" t="s">
        <v>128</v>
      </c>
      <c r="E7" s="91" t="s">
        <v>127</v>
      </c>
      <c r="F7" s="92" t="s">
        <v>128</v>
      </c>
      <c r="G7" s="91" t="s">
        <v>92</v>
      </c>
      <c r="H7" s="92" t="s">
        <v>129</v>
      </c>
      <c r="I7" s="91" t="s">
        <v>72</v>
      </c>
      <c r="J7" s="92" t="s">
        <v>126</v>
      </c>
    </row>
    <row r="8" spans="2:10">
      <c r="B8" s="39" t="s">
        <v>76</v>
      </c>
      <c r="C8" s="239">
        <v>52.08</v>
      </c>
      <c r="D8" s="94">
        <f t="shared" ref="D8:D58" si="0">C8/C21-1</f>
        <v>0.41216055443257282</v>
      </c>
      <c r="E8" s="240">
        <v>68.431356585991807</v>
      </c>
      <c r="F8" s="94">
        <f t="shared" ref="F8:F58" si="1">E8/E21-1</f>
        <v>7.8211254595192958E-2</v>
      </c>
      <c r="G8" s="240">
        <v>54.406122105735271</v>
      </c>
      <c r="H8" s="94">
        <f t="shared" ref="H8:H58" si="2">G8/G21-1</f>
        <v>0.15852869789270096</v>
      </c>
      <c r="I8" s="240">
        <v>61.290551546705636</v>
      </c>
      <c r="J8" s="94">
        <f t="shared" ref="J8:J58" si="3">I8/I21-1</f>
        <v>0.11613351176960762</v>
      </c>
    </row>
    <row r="9" spans="2:10">
      <c r="B9" s="39" t="s">
        <v>77</v>
      </c>
      <c r="C9" s="239">
        <v>46.39</v>
      </c>
      <c r="D9" s="94">
        <f t="shared" si="0"/>
        <v>0.24300219537452539</v>
      </c>
      <c r="E9" s="240">
        <v>66.541548160495338</v>
      </c>
      <c r="F9" s="94">
        <f t="shared" si="1"/>
        <v>0.11288226170579074</v>
      </c>
      <c r="G9" s="240">
        <v>46.569092517004343</v>
      </c>
      <c r="H9" s="94">
        <f t="shared" si="2"/>
        <v>8.684935476957345E-2</v>
      </c>
      <c r="I9" s="240">
        <v>56.372776144118234</v>
      </c>
      <c r="J9" s="94">
        <f t="shared" si="3"/>
        <v>0.1051149329562584</v>
      </c>
    </row>
    <row r="10" spans="2:10">
      <c r="B10" s="39" t="s">
        <v>78</v>
      </c>
      <c r="C10" s="239">
        <v>38.671460366375619</v>
      </c>
      <c r="D10" s="94">
        <f t="shared" si="0"/>
        <v>0.12319083259876917</v>
      </c>
      <c r="E10" s="240">
        <v>62.925694614051615</v>
      </c>
      <c r="F10" s="94">
        <f t="shared" si="1"/>
        <v>5.8193276842755992E-2</v>
      </c>
      <c r="G10" s="240">
        <v>42.88564967950515</v>
      </c>
      <c r="H10" s="94">
        <f t="shared" si="2"/>
        <v>5.1737083078047919E-2</v>
      </c>
      <c r="I10" s="240">
        <v>52.722510199732064</v>
      </c>
      <c r="J10" s="94">
        <f t="shared" si="3"/>
        <v>5.9118230753032686E-2</v>
      </c>
    </row>
    <row r="11" spans="2:10">
      <c r="B11" s="39" t="s">
        <v>79</v>
      </c>
      <c r="C11" s="239">
        <v>37.479999999999997</v>
      </c>
      <c r="D11" s="94">
        <f t="shared" si="0"/>
        <v>0.36043557168784024</v>
      </c>
      <c r="E11" s="240">
        <v>75.758073707743435</v>
      </c>
      <c r="F11" s="94">
        <f t="shared" si="1"/>
        <v>5.3936846887755019E-2</v>
      </c>
      <c r="G11" s="240">
        <v>57.308421964492076</v>
      </c>
      <c r="H11" s="94">
        <f t="shared" si="2"/>
        <v>3.6394428775246679E-2</v>
      </c>
      <c r="I11" s="240">
        <v>66.364621760345088</v>
      </c>
      <c r="J11" s="94">
        <f t="shared" si="3"/>
        <v>4.8647891791392839E-2</v>
      </c>
    </row>
    <row r="12" spans="2:10">
      <c r="B12" s="39" t="s">
        <v>80</v>
      </c>
      <c r="C12" s="239">
        <v>38</v>
      </c>
      <c r="D12" s="94">
        <f t="shared" si="0"/>
        <v>8.2004555808656177E-2</v>
      </c>
      <c r="E12" s="240">
        <v>69.497909001516803</v>
      </c>
      <c r="F12" s="94">
        <f t="shared" si="1"/>
        <v>5.284395530463315E-2</v>
      </c>
      <c r="G12" s="240">
        <v>50.674079070869361</v>
      </c>
      <c r="H12" s="94">
        <f t="shared" si="2"/>
        <v>6.9357846400430079E-2</v>
      </c>
      <c r="I12" s="240">
        <v>59.913948047662259</v>
      </c>
      <c r="J12" s="94">
        <f t="shared" si="3"/>
        <v>6.3081132242310378E-2</v>
      </c>
    </row>
    <row r="13" spans="2:10">
      <c r="B13" s="39" t="s">
        <v>81</v>
      </c>
      <c r="C13" s="239">
        <v>34.78</v>
      </c>
      <c r="D13" s="94">
        <f t="shared" si="0"/>
        <v>-6.0264251654686407E-2</v>
      </c>
      <c r="E13" s="240">
        <v>60.247435704848954</v>
      </c>
      <c r="F13" s="94">
        <f t="shared" si="1"/>
        <v>6.9817041760255716E-2</v>
      </c>
      <c r="G13" s="240">
        <v>39.683073628774395</v>
      </c>
      <c r="H13" s="94">
        <f t="shared" si="2"/>
        <v>6.9272393104034879E-2</v>
      </c>
      <c r="I13" s="240">
        <v>49.642168960120578</v>
      </c>
      <c r="J13" s="94">
        <f t="shared" si="3"/>
        <v>7.3443333386952414E-2</v>
      </c>
    </row>
    <row r="14" spans="2:10">
      <c r="B14" s="39" t="s">
        <v>82</v>
      </c>
      <c r="C14" s="239">
        <v>32.613624652169435</v>
      </c>
      <c r="D14" s="94">
        <f t="shared" si="0"/>
        <v>-0.15112897834020211</v>
      </c>
      <c r="E14" s="240">
        <v>55.604857813059709</v>
      </c>
      <c r="F14" s="94">
        <f t="shared" si="1"/>
        <v>6.9007013858599642E-2</v>
      </c>
      <c r="G14" s="240">
        <v>33.843419783284723</v>
      </c>
      <c r="H14" s="94">
        <f t="shared" si="2"/>
        <v>1.5306304370241497E-2</v>
      </c>
      <c r="I14" s="240">
        <v>44.382245888562132</v>
      </c>
      <c r="J14" s="94">
        <f t="shared" si="3"/>
        <v>5.1243076318947756E-2</v>
      </c>
    </row>
    <row r="15" spans="2:10">
      <c r="B15" s="39" t="s">
        <v>83</v>
      </c>
      <c r="C15" s="239">
        <v>36.674653887113948</v>
      </c>
      <c r="D15" s="94">
        <f t="shared" si="0"/>
        <v>-6.6802700073436361E-2</v>
      </c>
      <c r="E15" s="240">
        <v>60.733987358593033</v>
      </c>
      <c r="F15" s="94">
        <f t="shared" si="1"/>
        <v>-2.6782142167815937E-2</v>
      </c>
      <c r="G15" s="240">
        <v>40.7950287194178</v>
      </c>
      <c r="H15" s="94">
        <f t="shared" si="2"/>
        <v>-6.4336561498255285E-2</v>
      </c>
      <c r="I15" s="240">
        <v>50.451248015728673</v>
      </c>
      <c r="J15" s="94">
        <f t="shared" si="3"/>
        <v>-3.9832716267403034E-2</v>
      </c>
    </row>
    <row r="16" spans="2:10">
      <c r="B16" s="39" t="s">
        <v>84</v>
      </c>
      <c r="C16" s="239">
        <v>36.670359682572403</v>
      </c>
      <c r="D16" s="94">
        <f t="shared" si="0"/>
        <v>-0.21527156681848048</v>
      </c>
      <c r="E16" s="240">
        <v>65.049756389941592</v>
      </c>
      <c r="F16" s="94">
        <f t="shared" si="1"/>
        <v>2.766340058406902E-2</v>
      </c>
      <c r="G16" s="240">
        <v>50.162942500024499</v>
      </c>
      <c r="H16" s="94">
        <f t="shared" si="2"/>
        <v>-3.0716250176164528E-2</v>
      </c>
      <c r="I16" s="240">
        <v>57.372463425654566</v>
      </c>
      <c r="J16" s="94">
        <f t="shared" si="3"/>
        <v>2.2417830811127804E-3</v>
      </c>
    </row>
    <row r="17" spans="2:10">
      <c r="B17" s="39" t="s">
        <v>85</v>
      </c>
      <c r="C17" s="239">
        <v>49.39</v>
      </c>
      <c r="D17" s="94">
        <f t="shared" si="0"/>
        <v>-0.10880548538433776</v>
      </c>
      <c r="E17" s="240">
        <v>69.267910998420234</v>
      </c>
      <c r="F17" s="94">
        <f t="shared" si="1"/>
        <v>3.2201918099518112E-2</v>
      </c>
      <c r="G17" s="240">
        <v>53.139087137958619</v>
      </c>
      <c r="H17" s="94">
        <f t="shared" si="2"/>
        <v>-3.2014192254732565E-2</v>
      </c>
      <c r="I17" s="240">
        <v>60.950099889757524</v>
      </c>
      <c r="J17" s="94">
        <f t="shared" si="3"/>
        <v>4.05339196311294E-3</v>
      </c>
    </row>
    <row r="18" spans="2:10">
      <c r="B18" s="39" t="s">
        <v>86</v>
      </c>
      <c r="C18" s="239">
        <v>36.9</v>
      </c>
      <c r="D18" s="94">
        <f t="shared" si="0"/>
        <v>-0.12205567451820132</v>
      </c>
      <c r="E18" s="240">
        <v>66.662640978301908</v>
      </c>
      <c r="F18" s="94">
        <f t="shared" si="1"/>
        <v>-7.0077411458493444E-3</v>
      </c>
      <c r="G18" s="240">
        <v>50.378495650432853</v>
      </c>
      <c r="H18" s="94">
        <f t="shared" si="2"/>
        <v>-4.5185692372421538E-2</v>
      </c>
      <c r="I18" s="240">
        <v>58.264728887807387</v>
      </c>
      <c r="J18" s="94">
        <f t="shared" si="3"/>
        <v>-2.2362553070906399E-2</v>
      </c>
    </row>
    <row r="19" spans="2:10" ht="30" customHeight="1">
      <c r="B19" s="96" t="str">
        <f>actualizaciones!A2</f>
        <v xml:space="preserve">acum. nov. 2010 </v>
      </c>
      <c r="C19" s="241">
        <v>39.580090931481863</v>
      </c>
      <c r="D19" s="125">
        <f t="shared" si="0"/>
        <v>-1.5662877488512583E-3</v>
      </c>
      <c r="E19" s="241">
        <v>65.506268017427203</v>
      </c>
      <c r="F19" s="125">
        <f t="shared" si="1"/>
        <v>4.8947928320930645E-2</v>
      </c>
      <c r="G19" s="241">
        <v>47.192341927222337</v>
      </c>
      <c r="H19" s="125">
        <f t="shared" si="2"/>
        <v>2.379796271105139E-2</v>
      </c>
      <c r="I19" s="241">
        <v>56.116107872837844</v>
      </c>
      <c r="J19" s="125">
        <f t="shared" si="3"/>
        <v>4.065474627629273E-2</v>
      </c>
    </row>
    <row r="20" spans="2:10" ht="15" hidden="1" customHeight="1" outlineLevel="1">
      <c r="B20" s="39" t="s">
        <v>75</v>
      </c>
      <c r="C20" s="239">
        <v>46.475316912295163</v>
      </c>
      <c r="D20" s="94">
        <f t="shared" si="0"/>
        <v>5.2430183702336208E-2</v>
      </c>
      <c r="E20" s="240">
        <v>60.721348346029949</v>
      </c>
      <c r="F20" s="94">
        <f t="shared" si="1"/>
        <v>-6.0628297604490511E-2</v>
      </c>
      <c r="G20" s="240">
        <v>46.862482306330861</v>
      </c>
      <c r="H20" s="94">
        <f t="shared" si="2"/>
        <v>-9.6751631345300404E-2</v>
      </c>
      <c r="I20" s="240">
        <v>53.539055226095769</v>
      </c>
      <c r="J20" s="94">
        <f t="shared" si="3"/>
        <v>-7.6514199942942507E-2</v>
      </c>
    </row>
    <row r="21" spans="2:10" ht="15" hidden="1" customHeight="1" outlineLevel="1">
      <c r="B21" s="39" t="s">
        <v>76</v>
      </c>
      <c r="C21" s="239">
        <v>36.879659211927581</v>
      </c>
      <c r="D21" s="94">
        <f t="shared" si="0"/>
        <v>-0.27316398872826997</v>
      </c>
      <c r="E21" s="240">
        <v>63.467484961176638</v>
      </c>
      <c r="F21" s="94">
        <f t="shared" si="1"/>
        <v>-6.2358975251137649E-2</v>
      </c>
      <c r="G21" s="240">
        <v>46.961393537075921</v>
      </c>
      <c r="H21" s="94">
        <f t="shared" si="2"/>
        <v>-0.1351318529536264</v>
      </c>
      <c r="I21" s="240">
        <v>54.913279549801061</v>
      </c>
      <c r="J21" s="94">
        <f t="shared" si="3"/>
        <v>-9.5231853005462996E-2</v>
      </c>
    </row>
    <row r="22" spans="2:10" ht="15" hidden="1" customHeight="1" outlineLevel="1">
      <c r="B22" s="39" t="s">
        <v>77</v>
      </c>
      <c r="C22" s="239">
        <v>37.320931670617334</v>
      </c>
      <c r="D22" s="94">
        <f t="shared" si="0"/>
        <v>-0.25178565215282012</v>
      </c>
      <c r="E22" s="240">
        <v>59.792082639993346</v>
      </c>
      <c r="F22" s="94">
        <f t="shared" si="1"/>
        <v>-9.6925539197951327E-2</v>
      </c>
      <c r="G22" s="240">
        <v>42.847789633989905</v>
      </c>
      <c r="H22" s="94">
        <f t="shared" si="2"/>
        <v>-0.11182092508637309</v>
      </c>
      <c r="I22" s="240">
        <v>51.010781288890179</v>
      </c>
      <c r="J22" s="94">
        <f t="shared" si="3"/>
        <v>-0.10228116041542146</v>
      </c>
    </row>
    <row r="23" spans="2:10" ht="15" hidden="1" customHeight="1" outlineLevel="1">
      <c r="B23" s="39" t="s">
        <v>78</v>
      </c>
      <c r="C23" s="239">
        <v>34.43</v>
      </c>
      <c r="D23" s="94">
        <f t="shared" si="0"/>
        <v>-0.15654091131798142</v>
      </c>
      <c r="E23" s="240">
        <v>59.465218680842327</v>
      </c>
      <c r="F23" s="94">
        <f t="shared" si="1"/>
        <v>-0.10530589180506589</v>
      </c>
      <c r="G23" s="240">
        <v>40.776017475769336</v>
      </c>
      <c r="H23" s="94">
        <f t="shared" si="2"/>
        <v>-8.7214623177495842E-2</v>
      </c>
      <c r="I23" s="240">
        <v>49.779626739355038</v>
      </c>
      <c r="J23" s="94">
        <f t="shared" si="3"/>
        <v>-9.6216339181741883E-2</v>
      </c>
    </row>
    <row r="24" spans="2:10" ht="15" hidden="1" customHeight="1" outlineLevel="1">
      <c r="B24" s="39" t="s">
        <v>79</v>
      </c>
      <c r="C24" s="239">
        <v>27.55</v>
      </c>
      <c r="D24" s="94">
        <f t="shared" si="0"/>
        <v>-0.25338753387533874</v>
      </c>
      <c r="E24" s="240">
        <v>71.881037209634371</v>
      </c>
      <c r="F24" s="94">
        <f t="shared" si="1"/>
        <v>-0.1121541633274602</v>
      </c>
      <c r="G24" s="240">
        <v>55.295957189017301</v>
      </c>
      <c r="H24" s="94">
        <f t="shared" si="2"/>
        <v>-0.12720596534062967</v>
      </c>
      <c r="I24" s="240">
        <v>63.285896324051336</v>
      </c>
      <c r="J24" s="94">
        <f t="shared" si="3"/>
        <v>-0.11812677448346953</v>
      </c>
    </row>
    <row r="25" spans="2:10" ht="15" hidden="1" customHeight="1" outlineLevel="1">
      <c r="B25" s="39" t="s">
        <v>80</v>
      </c>
      <c r="C25" s="239">
        <v>35.119999999999997</v>
      </c>
      <c r="D25" s="94">
        <f t="shared" si="0"/>
        <v>-0.28165268971159751</v>
      </c>
      <c r="E25" s="240">
        <v>66.009695597680533</v>
      </c>
      <c r="F25" s="94">
        <f t="shared" si="1"/>
        <v>-0.13501929437830051</v>
      </c>
      <c r="G25" s="240">
        <v>47.387391640173199</v>
      </c>
      <c r="H25" s="94">
        <f t="shared" si="2"/>
        <v>-0.1521213939758681</v>
      </c>
      <c r="I25" s="240">
        <v>56.358772844823612</v>
      </c>
      <c r="J25" s="94">
        <f t="shared" si="3"/>
        <v>-0.14143615653805086</v>
      </c>
    </row>
    <row r="26" spans="2:10" ht="15" hidden="1" customHeight="1" outlineLevel="1">
      <c r="B26" s="39" t="s">
        <v>81</v>
      </c>
      <c r="C26" s="239">
        <v>37.010404319768206</v>
      </c>
      <c r="D26" s="94">
        <f t="shared" si="0"/>
        <v>-0.20901038000067951</v>
      </c>
      <c r="E26" s="240">
        <v>56.315644033599447</v>
      </c>
      <c r="F26" s="94">
        <f t="shared" si="1"/>
        <v>-0.15316143787072856</v>
      </c>
      <c r="G26" s="240">
        <v>37.112221249420614</v>
      </c>
      <c r="H26" s="94">
        <f t="shared" si="2"/>
        <v>-0.18639408255965206</v>
      </c>
      <c r="I26" s="240">
        <v>46.245728503887108</v>
      </c>
      <c r="J26" s="94">
        <f t="shared" si="3"/>
        <v>-0.16609189311090755</v>
      </c>
    </row>
    <row r="27" spans="2:10" ht="15" hidden="1" customHeight="1" outlineLevel="1">
      <c r="B27" s="39" t="s">
        <v>82</v>
      </c>
      <c r="C27" s="239">
        <v>38.42</v>
      </c>
      <c r="D27" s="94">
        <f t="shared" si="0"/>
        <v>-0.29979952615272454</v>
      </c>
      <c r="E27" s="240">
        <v>52.015428423011926</v>
      </c>
      <c r="F27" s="94">
        <f t="shared" si="1"/>
        <v>-0.18201943100019602</v>
      </c>
      <c r="G27" s="240">
        <v>33.333211502391485</v>
      </c>
      <c r="H27" s="94">
        <f t="shared" si="2"/>
        <v>-0.18558229154173478</v>
      </c>
      <c r="I27" s="240">
        <v>42.218823494154968</v>
      </c>
      <c r="J27" s="94">
        <f t="shared" si="3"/>
        <v>-0.18192074877661413</v>
      </c>
    </row>
    <row r="28" spans="2:10" ht="15" hidden="1" customHeight="1" outlineLevel="1">
      <c r="B28" s="39" t="s">
        <v>83</v>
      </c>
      <c r="C28" s="239">
        <v>39.299999999999997</v>
      </c>
      <c r="D28" s="94">
        <f t="shared" si="0"/>
        <v>-0.22147385103011097</v>
      </c>
      <c r="E28" s="240">
        <v>62.405335937707015</v>
      </c>
      <c r="F28" s="94">
        <f t="shared" si="1"/>
        <v>-0.14903539746940242</v>
      </c>
      <c r="G28" s="240">
        <v>43.600109869358469</v>
      </c>
      <c r="H28" s="94">
        <f t="shared" si="2"/>
        <v>-0.11687158638138651</v>
      </c>
      <c r="I28" s="240">
        <v>52.544227313809579</v>
      </c>
      <c r="J28" s="94">
        <f t="shared" si="3"/>
        <v>-0.13382983920848956</v>
      </c>
    </row>
    <row r="29" spans="2:10" ht="15" hidden="1" customHeight="1" outlineLevel="1">
      <c r="B29" s="39" t="s">
        <v>84</v>
      </c>
      <c r="C29" s="239">
        <v>46.73</v>
      </c>
      <c r="D29" s="94">
        <f t="shared" si="0"/>
        <v>-0.15998561927017807</v>
      </c>
      <c r="E29" s="240">
        <v>63.29869911974172</v>
      </c>
      <c r="F29" s="94">
        <f t="shared" si="1"/>
        <v>-0.18518488247492371</v>
      </c>
      <c r="G29" s="240">
        <v>51.752587938404488</v>
      </c>
      <c r="H29" s="94">
        <f t="shared" si="2"/>
        <v>-0.16144780441047446</v>
      </c>
      <c r="I29" s="240">
        <v>57.244134493454197</v>
      </c>
      <c r="J29" s="94">
        <f t="shared" si="3"/>
        <v>-0.1732634566793938</v>
      </c>
    </row>
    <row r="30" spans="2:10" ht="15" hidden="1" customHeight="1" outlineLevel="1">
      <c r="B30" s="39" t="s">
        <v>85</v>
      </c>
      <c r="C30" s="239">
        <v>55.42</v>
      </c>
      <c r="D30" s="94">
        <f t="shared" si="0"/>
        <v>-7.7102414654454554E-2</v>
      </c>
      <c r="E30" s="240">
        <v>67.106938849673668</v>
      </c>
      <c r="F30" s="94">
        <f t="shared" si="1"/>
        <v>-0.12626016778099058</v>
      </c>
      <c r="G30" s="240">
        <v>54.896556037051482</v>
      </c>
      <c r="H30" s="94">
        <f t="shared" si="2"/>
        <v>-0.1324695898637116</v>
      </c>
      <c r="I30" s="240">
        <v>60.704042611308388</v>
      </c>
      <c r="J30" s="94">
        <f t="shared" si="3"/>
        <v>-0.12847181637072957</v>
      </c>
    </row>
    <row r="31" spans="2:10" ht="15" hidden="1" customHeight="1" outlineLevel="1">
      <c r="B31" s="39" t="s">
        <v>86</v>
      </c>
      <c r="C31" s="239">
        <v>42.03</v>
      </c>
      <c r="D31" s="94">
        <f t="shared" si="0"/>
        <v>-0.15568501406187218</v>
      </c>
      <c r="E31" s="240">
        <v>67.133092311541603</v>
      </c>
      <c r="F31" s="94">
        <f t="shared" si="1"/>
        <v>-9.1391321763707012E-2</v>
      </c>
      <c r="G31" s="240">
        <v>52.762610748479467</v>
      </c>
      <c r="H31" s="94">
        <f t="shared" si="2"/>
        <v>-0.10679949884998796</v>
      </c>
      <c r="I31" s="240">
        <v>59.597480713147469</v>
      </c>
      <c r="J31" s="94">
        <f t="shared" si="3"/>
        <v>-9.7720527496153009E-2</v>
      </c>
    </row>
    <row r="32" spans="2:10" collapsed="1">
      <c r="B32" s="99">
        <v>2009</v>
      </c>
      <c r="C32" s="242">
        <v>39.642181995479113</v>
      </c>
      <c r="D32" s="101">
        <f t="shared" si="0"/>
        <v>-0.19169539818276027</v>
      </c>
      <c r="E32" s="242">
        <v>62.449494630571635</v>
      </c>
      <c r="F32" s="101">
        <f t="shared" si="1"/>
        <v>-0.12245605032118212</v>
      </c>
      <c r="G32" s="242">
        <v>46.095366123073184</v>
      </c>
      <c r="H32" s="101">
        <f t="shared" si="2"/>
        <v>-0.13338158388472598</v>
      </c>
      <c r="I32" s="242">
        <v>53.92384753313668</v>
      </c>
      <c r="J32" s="101">
        <f t="shared" si="3"/>
        <v>-0.12627383890505806</v>
      </c>
    </row>
    <row r="33" spans="2:10" ht="15" hidden="1" customHeight="1" outlineLevel="1">
      <c r="B33" s="39" t="s">
        <v>75</v>
      </c>
      <c r="C33" s="239">
        <v>44.16</v>
      </c>
      <c r="D33" s="94">
        <f t="shared" si="0"/>
        <v>-0.12692763938315543</v>
      </c>
      <c r="E33" s="240">
        <v>64.640384835079971</v>
      </c>
      <c r="F33" s="94">
        <f t="shared" si="1"/>
        <v>-6.0315973161212844E-2</v>
      </c>
      <c r="G33" s="240">
        <v>51.882166558604432</v>
      </c>
      <c r="H33" s="94">
        <f t="shared" si="2"/>
        <v>-9.7742533972117629E-2</v>
      </c>
      <c r="I33" s="240">
        <v>57.974963148093735</v>
      </c>
      <c r="J33" s="94">
        <f t="shared" si="3"/>
        <v>-7.7130545293367381E-2</v>
      </c>
    </row>
    <row r="34" spans="2:10" ht="15" hidden="1" customHeight="1" outlineLevel="1">
      <c r="B34" s="39" t="s">
        <v>76</v>
      </c>
      <c r="C34" s="239">
        <v>50.74</v>
      </c>
      <c r="D34" s="94">
        <f t="shared" si="0"/>
        <v>-6.4872834500552812E-2</v>
      </c>
      <c r="E34" s="240">
        <v>67.688468492700352</v>
      </c>
      <c r="F34" s="94">
        <f t="shared" si="1"/>
        <v>-8.1368039644258761E-2</v>
      </c>
      <c r="G34" s="240">
        <v>54.298905211684115</v>
      </c>
      <c r="H34" s="94">
        <f t="shared" si="2"/>
        <v>-6.3835057202440093E-2</v>
      </c>
      <c r="I34" s="240">
        <v>60.693206024341421</v>
      </c>
      <c r="J34" s="94">
        <f t="shared" si="3"/>
        <v>-7.1829271559538221E-2</v>
      </c>
    </row>
    <row r="35" spans="2:10" ht="15" hidden="1" customHeight="1" outlineLevel="1">
      <c r="B35" s="39" t="s">
        <v>77</v>
      </c>
      <c r="C35" s="239">
        <v>49.88</v>
      </c>
      <c r="D35" s="94">
        <f t="shared" si="0"/>
        <v>-5.7979225684608116E-2</v>
      </c>
      <c r="E35" s="240">
        <v>66.209471350668167</v>
      </c>
      <c r="F35" s="94">
        <f t="shared" si="1"/>
        <v>-4.1643478407860757E-2</v>
      </c>
      <c r="G35" s="240">
        <v>48.242286768754084</v>
      </c>
      <c r="H35" s="94">
        <f t="shared" si="2"/>
        <v>-6.2080409540705372E-2</v>
      </c>
      <c r="I35" s="240">
        <v>56.822669904639113</v>
      </c>
      <c r="J35" s="94">
        <f t="shared" si="3"/>
        <v>-4.9017781936257276E-2</v>
      </c>
    </row>
    <row r="36" spans="2:10" ht="15" hidden="1" customHeight="1" outlineLevel="1">
      <c r="B36" s="39" t="s">
        <v>78</v>
      </c>
      <c r="C36" s="239">
        <v>40.82</v>
      </c>
      <c r="D36" s="94">
        <f t="shared" si="0"/>
        <v>-0.11778690296088179</v>
      </c>
      <c r="E36" s="240">
        <v>66.464301190956505</v>
      </c>
      <c r="F36" s="94">
        <f t="shared" si="1"/>
        <v>-4.9336467780131121E-2</v>
      </c>
      <c r="G36" s="240">
        <v>44.672075726842458</v>
      </c>
      <c r="H36" s="94">
        <f t="shared" si="2"/>
        <v>-4.5480021539517579E-2</v>
      </c>
      <c r="I36" s="240">
        <v>55.079139950689175</v>
      </c>
      <c r="J36" s="94">
        <f t="shared" si="3"/>
        <v>-4.5257818262839034E-2</v>
      </c>
    </row>
    <row r="37" spans="2:10" ht="15" hidden="1" customHeight="1" outlineLevel="1">
      <c r="B37" s="39" t="s">
        <v>79</v>
      </c>
      <c r="C37" s="239">
        <v>36.9</v>
      </c>
      <c r="D37" s="94">
        <f t="shared" si="0"/>
        <v>0.12226277372262762</v>
      </c>
      <c r="E37" s="240">
        <v>80.961169428951138</v>
      </c>
      <c r="F37" s="94">
        <f t="shared" si="1"/>
        <v>-3.5368085990637899E-2</v>
      </c>
      <c r="G37" s="240">
        <v>63.355104403982239</v>
      </c>
      <c r="H37" s="94">
        <f t="shared" si="2"/>
        <v>-9.1130295540874373E-3</v>
      </c>
      <c r="I37" s="240">
        <v>71.763031797437264</v>
      </c>
      <c r="J37" s="94">
        <f t="shared" si="3"/>
        <v>-2.1725537089390734E-2</v>
      </c>
    </row>
    <row r="38" spans="2:10" ht="15" hidden="1" customHeight="1" outlineLevel="1">
      <c r="B38" s="39" t="s">
        <v>80</v>
      </c>
      <c r="C38" s="239">
        <v>48.89</v>
      </c>
      <c r="D38" s="94">
        <f t="shared" si="0"/>
        <v>-3.9677862895305394E-2</v>
      </c>
      <c r="E38" s="240">
        <v>76.313489039315016</v>
      </c>
      <c r="F38" s="94">
        <f t="shared" si="1"/>
        <v>2.7130630586603699E-2</v>
      </c>
      <c r="G38" s="240">
        <v>55.889358810905627</v>
      </c>
      <c r="H38" s="94">
        <f t="shared" si="2"/>
        <v>2.4315708643786627E-2</v>
      </c>
      <c r="I38" s="240">
        <v>65.643077418180823</v>
      </c>
      <c r="J38" s="94">
        <f t="shared" si="3"/>
        <v>2.7911086986943445E-2</v>
      </c>
    </row>
    <row r="39" spans="2:10" ht="15" hidden="1" customHeight="1" outlineLevel="1">
      <c r="B39" s="39" t="s">
        <v>81</v>
      </c>
      <c r="C39" s="239">
        <v>46.79</v>
      </c>
      <c r="D39" s="94">
        <f t="shared" si="0"/>
        <v>-0.12705223880597016</v>
      </c>
      <c r="E39" s="240">
        <v>66.501038748165513</v>
      </c>
      <c r="F39" s="94">
        <f t="shared" si="1"/>
        <v>3.8896391984761358E-2</v>
      </c>
      <c r="G39" s="240">
        <v>45.614492783161957</v>
      </c>
      <c r="H39" s="94">
        <f t="shared" si="2"/>
        <v>6.0714924637628398E-2</v>
      </c>
      <c r="I39" s="240">
        <v>55.456624203364015</v>
      </c>
      <c r="J39" s="94">
        <f t="shared" si="3"/>
        <v>5.0001488404924466E-2</v>
      </c>
    </row>
    <row r="40" spans="2:10" ht="15" hidden="1" customHeight="1" outlineLevel="1">
      <c r="B40" s="39" t="s">
        <v>82</v>
      </c>
      <c r="C40" s="239">
        <v>54.87</v>
      </c>
      <c r="D40" s="94">
        <f t="shared" si="0"/>
        <v>1.8563207722294361E-2</v>
      </c>
      <c r="E40" s="240">
        <v>63.590053840294082</v>
      </c>
      <c r="F40" s="94">
        <f t="shared" si="1"/>
        <v>0.12087633302721446</v>
      </c>
      <c r="G40" s="240">
        <v>40.92888840235679</v>
      </c>
      <c r="H40" s="94">
        <f t="shared" si="2"/>
        <v>5.1446538567741174E-2</v>
      </c>
      <c r="I40" s="240">
        <v>51.607253736137892</v>
      </c>
      <c r="J40" s="94">
        <f t="shared" si="3"/>
        <v>9.2375821819973281E-2</v>
      </c>
    </row>
    <row r="41" spans="2:10" ht="15" hidden="1" customHeight="1" outlineLevel="1">
      <c r="B41" s="39" t="s">
        <v>83</v>
      </c>
      <c r="C41" s="239">
        <v>50.48</v>
      </c>
      <c r="D41" s="94">
        <f t="shared" si="0"/>
        <v>-0.10401135960241403</v>
      </c>
      <c r="E41" s="240">
        <v>73.334819982083971</v>
      </c>
      <c r="F41" s="94">
        <f t="shared" si="1"/>
        <v>4.2338111588766658E-2</v>
      </c>
      <c r="G41" s="240">
        <v>49.370068041076017</v>
      </c>
      <c r="H41" s="94">
        <f t="shared" si="2"/>
        <v>-1.1537285241852047E-2</v>
      </c>
      <c r="I41" s="240">
        <v>60.662707736080876</v>
      </c>
      <c r="J41" s="94">
        <f t="shared" si="3"/>
        <v>1.989692699997514E-2</v>
      </c>
    </row>
    <row r="42" spans="2:10" ht="15" hidden="1" customHeight="1" outlineLevel="1">
      <c r="B42" s="39" t="s">
        <v>84</v>
      </c>
      <c r="C42" s="239">
        <v>55.63</v>
      </c>
      <c r="D42" s="94">
        <f t="shared" si="0"/>
        <v>-8.45812078328122E-2</v>
      </c>
      <c r="E42" s="240">
        <v>77.684738240995728</v>
      </c>
      <c r="F42" s="94">
        <f t="shared" si="1"/>
        <v>2.6376049317652583E-2</v>
      </c>
      <c r="G42" s="240">
        <v>61.716597023541247</v>
      </c>
      <c r="H42" s="94">
        <f t="shared" si="2"/>
        <v>2.7211645529771511E-2</v>
      </c>
      <c r="I42" s="240">
        <v>69.241084062320297</v>
      </c>
      <c r="J42" s="94">
        <f t="shared" si="3"/>
        <v>2.7754726081888892E-2</v>
      </c>
    </row>
    <row r="43" spans="2:10" ht="15" hidden="1" customHeight="1" outlineLevel="1">
      <c r="B43" s="39" t="s">
        <v>85</v>
      </c>
      <c r="C43" s="239">
        <v>60.05</v>
      </c>
      <c r="D43" s="94">
        <f t="shared" si="0"/>
        <v>9.8810612991765856E-2</v>
      </c>
      <c r="E43" s="240">
        <v>76.804257257271075</v>
      </c>
      <c r="F43" s="94">
        <f t="shared" si="1"/>
        <v>1.6918640067783874E-2</v>
      </c>
      <c r="G43" s="240">
        <v>63.279114363757316</v>
      </c>
      <c r="H43" s="94">
        <f t="shared" si="2"/>
        <v>2.0794621297386184E-2</v>
      </c>
      <c r="I43" s="240">
        <v>69.652414863419494</v>
      </c>
      <c r="J43" s="94">
        <f t="shared" si="3"/>
        <v>1.9612984767295005E-2</v>
      </c>
    </row>
    <row r="44" spans="2:10" ht="15" hidden="1" customHeight="1" outlineLevel="1">
      <c r="B44" s="39" t="s">
        <v>86</v>
      </c>
      <c r="C44" s="239">
        <v>49.78</v>
      </c>
      <c r="D44" s="94">
        <f t="shared" si="0"/>
        <v>4.4262638976295454E-2</v>
      </c>
      <c r="E44" s="240">
        <v>73.885594447385358</v>
      </c>
      <c r="F44" s="94">
        <f t="shared" si="1"/>
        <v>3.0235681433448125E-3</v>
      </c>
      <c r="G44" s="240">
        <v>59.071407461758739</v>
      </c>
      <c r="H44" s="94">
        <f t="shared" si="2"/>
        <v>1.9875757805446703E-2</v>
      </c>
      <c r="I44" s="240">
        <v>66.052129666391551</v>
      </c>
      <c r="J44" s="94">
        <f t="shared" si="3"/>
        <v>1.1932664685926131E-2</v>
      </c>
    </row>
    <row r="45" spans="2:10" collapsed="1">
      <c r="B45" s="102">
        <v>2008</v>
      </c>
      <c r="C45" s="239">
        <v>49.043617846978854</v>
      </c>
      <c r="D45" s="94">
        <f t="shared" si="0"/>
        <v>-4.1529867590950675E-2</v>
      </c>
      <c r="E45" s="239">
        <v>71.163950994623377</v>
      </c>
      <c r="F45" s="94">
        <f t="shared" si="1"/>
        <v>-1.9928606098897905E-3</v>
      </c>
      <c r="G45" s="239">
        <v>53.189922191708618</v>
      </c>
      <c r="H45" s="94">
        <f t="shared" si="2"/>
        <v>-8.6104971440255085E-3</v>
      </c>
      <c r="I45" s="239">
        <v>61.717103063000927</v>
      </c>
      <c r="J45" s="94">
        <f t="shared" si="3"/>
        <v>-3.5023520967877309E-3</v>
      </c>
    </row>
    <row r="46" spans="2:10" ht="15" hidden="1" customHeight="1" outlineLevel="1">
      <c r="B46" s="39" t="s">
        <v>75</v>
      </c>
      <c r="C46" s="239">
        <v>50.58</v>
      </c>
      <c r="D46" s="94">
        <f t="shared" si="0"/>
        <v>-9.9358974358974339E-2</v>
      </c>
      <c r="E46" s="240">
        <v>68.789489859201069</v>
      </c>
      <c r="F46" s="94">
        <f t="shared" si="1"/>
        <v>-1.2759417065445255E-2</v>
      </c>
      <c r="G46" s="240">
        <v>57.502618168416596</v>
      </c>
      <c r="H46" s="94">
        <f t="shared" si="2"/>
        <v>2.2854591170963223E-2</v>
      </c>
      <c r="I46" s="240">
        <v>62.820329411079243</v>
      </c>
      <c r="J46" s="94">
        <f t="shared" si="3"/>
        <v>5.1172792302491832E-3</v>
      </c>
    </row>
    <row r="47" spans="2:10" ht="15" hidden="1" customHeight="1" outlineLevel="1">
      <c r="B47" s="39" t="s">
        <v>76</v>
      </c>
      <c r="C47" s="239">
        <v>54.26</v>
      </c>
      <c r="D47" s="94">
        <f t="shared" si="0"/>
        <v>-6.5449534963830547E-2</v>
      </c>
      <c r="E47" s="240">
        <v>73.683990339817825</v>
      </c>
      <c r="F47" s="94">
        <f t="shared" si="1"/>
        <v>1.4892867142954236E-2</v>
      </c>
      <c r="G47" s="240">
        <v>58.001429800844328</v>
      </c>
      <c r="H47" s="94">
        <f t="shared" si="2"/>
        <v>6.8071697860010438E-3</v>
      </c>
      <c r="I47" s="240">
        <v>65.39013154004526</v>
      </c>
      <c r="J47" s="94">
        <f t="shared" si="3"/>
        <v>1.2115844891495975E-2</v>
      </c>
    </row>
    <row r="48" spans="2:10" ht="15" hidden="1" customHeight="1" outlineLevel="1">
      <c r="B48" s="39" t="s">
        <v>77</v>
      </c>
      <c r="C48" s="239">
        <v>52.95</v>
      </c>
      <c r="D48" s="94">
        <f t="shared" si="0"/>
        <v>6.3893911995177799E-2</v>
      </c>
      <c r="E48" s="240">
        <v>69.086472371130611</v>
      </c>
      <c r="F48" s="94">
        <f t="shared" si="1"/>
        <v>-6.5320015462092651E-2</v>
      </c>
      <c r="G48" s="240">
        <v>51.435418621685976</v>
      </c>
      <c r="H48" s="94">
        <f t="shared" si="2"/>
        <v>-8.0034199743010848E-2</v>
      </c>
      <c r="I48" s="240">
        <v>59.75155878343709</v>
      </c>
      <c r="J48" s="94">
        <f t="shared" si="3"/>
        <v>-7.0934011952755394E-2</v>
      </c>
    </row>
    <row r="49" spans="2:10" ht="15" hidden="1" customHeight="1" outlineLevel="1">
      <c r="B49" s="39" t="s">
        <v>78</v>
      </c>
      <c r="C49" s="239">
        <v>46.27</v>
      </c>
      <c r="D49" s="94">
        <f t="shared" si="0"/>
        <v>-4.2028985507246208E-2</v>
      </c>
      <c r="E49" s="240">
        <v>69.913590811417265</v>
      </c>
      <c r="F49" s="94">
        <f t="shared" si="1"/>
        <v>-6.1958876115664308E-2</v>
      </c>
      <c r="G49" s="240">
        <v>46.800566499291875</v>
      </c>
      <c r="H49" s="94">
        <f t="shared" si="2"/>
        <v>-0.11001242145335932</v>
      </c>
      <c r="I49" s="240">
        <v>57.690066495723741</v>
      </c>
      <c r="J49" s="94">
        <f t="shared" si="3"/>
        <v>-8.1787987863093048E-2</v>
      </c>
    </row>
    <row r="50" spans="2:10" ht="15" hidden="1" customHeight="1" outlineLevel="1">
      <c r="B50" s="39" t="s">
        <v>79</v>
      </c>
      <c r="C50" s="239">
        <v>32.880000000000003</v>
      </c>
      <c r="D50" s="94">
        <f t="shared" si="0"/>
        <v>-0.18634001484780982</v>
      </c>
      <c r="E50" s="240">
        <v>83.929598692673338</v>
      </c>
      <c r="F50" s="94">
        <f t="shared" si="1"/>
        <v>-4.9180490591834047E-2</v>
      </c>
      <c r="G50" s="240">
        <v>63.937771202573771</v>
      </c>
      <c r="H50" s="94">
        <f t="shared" si="2"/>
        <v>-0.10494243483596644</v>
      </c>
      <c r="I50" s="240">
        <v>73.356746514597177</v>
      </c>
      <c r="J50" s="94">
        <f t="shared" si="3"/>
        <v>-7.486000149323413E-2</v>
      </c>
    </row>
    <row r="51" spans="2:10" ht="15" hidden="1" customHeight="1" outlineLevel="1">
      <c r="B51" s="39" t="s">
        <v>80</v>
      </c>
      <c r="C51" s="239">
        <v>50.91</v>
      </c>
      <c r="D51" s="94">
        <f t="shared" si="0"/>
        <v>0.14020156774916015</v>
      </c>
      <c r="E51" s="240">
        <v>74.297744383040822</v>
      </c>
      <c r="F51" s="94">
        <f t="shared" si="1"/>
        <v>-7.7529898212994941E-2</v>
      </c>
      <c r="G51" s="240">
        <v>54.562629801806125</v>
      </c>
      <c r="H51" s="94">
        <f t="shared" si="2"/>
        <v>-0.10856922991970563</v>
      </c>
      <c r="I51" s="240">
        <v>63.860657063828924</v>
      </c>
      <c r="J51" s="94">
        <f t="shared" si="3"/>
        <v>-9.0719090399179803E-2</v>
      </c>
    </row>
    <row r="52" spans="2:10" ht="15" hidden="1" customHeight="1" outlineLevel="1">
      <c r="B52" s="39" t="s">
        <v>81</v>
      </c>
      <c r="C52" s="239">
        <v>53.6</v>
      </c>
      <c r="D52" s="94">
        <f t="shared" si="0"/>
        <v>0.20179372197309409</v>
      </c>
      <c r="E52" s="240">
        <v>64.01123274778007</v>
      </c>
      <c r="F52" s="94">
        <f t="shared" si="1"/>
        <v>-7.7589670126598342E-2</v>
      </c>
      <c r="G52" s="240">
        <v>43.003536316551042</v>
      </c>
      <c r="H52" s="94">
        <f t="shared" si="2"/>
        <v>-8.7333390097681818E-2</v>
      </c>
      <c r="I52" s="240">
        <v>52.815757706790627</v>
      </c>
      <c r="J52" s="94">
        <f t="shared" si="3"/>
        <v>-8.1411747683396096E-2</v>
      </c>
    </row>
    <row r="53" spans="2:10" ht="15" hidden="1" customHeight="1" outlineLevel="1">
      <c r="B53" s="39" t="s">
        <v>82</v>
      </c>
      <c r="C53" s="239">
        <v>53.87</v>
      </c>
      <c r="D53" s="94">
        <f t="shared" si="0"/>
        <v>0.27021928790379635</v>
      </c>
      <c r="E53" s="240">
        <v>56.732444040952146</v>
      </c>
      <c r="F53" s="94">
        <f t="shared" si="1"/>
        <v>-0.11339864201582606</v>
      </c>
      <c r="G53" s="240">
        <v>38.926266720235986</v>
      </c>
      <c r="H53" s="94">
        <f t="shared" si="2"/>
        <v>-7.1795887953440385E-2</v>
      </c>
      <c r="I53" s="240">
        <v>47.243130711330338</v>
      </c>
      <c r="J53" s="94">
        <f t="shared" si="3"/>
        <v>-9.5136023733904174E-2</v>
      </c>
    </row>
    <row r="54" spans="2:10" ht="15" hidden="1" customHeight="1" outlineLevel="1">
      <c r="B54" s="39" t="s">
        <v>83</v>
      </c>
      <c r="C54" s="239">
        <v>56.34</v>
      </c>
      <c r="D54" s="94">
        <f t="shared" si="0"/>
        <v>0.19415006358626541</v>
      </c>
      <c r="E54" s="240">
        <v>70.356076561668246</v>
      </c>
      <c r="F54" s="94">
        <f t="shared" si="1"/>
        <v>-6.3330440317017289E-2</v>
      </c>
      <c r="G54" s="240">
        <v>49.946312899779571</v>
      </c>
      <c r="H54" s="94">
        <f t="shared" si="2"/>
        <v>-0.10122017137004513</v>
      </c>
      <c r="I54" s="240">
        <v>59.479253373691513</v>
      </c>
      <c r="J54" s="94">
        <f t="shared" si="3"/>
        <v>-8.0337278871136064E-2</v>
      </c>
    </row>
    <row r="55" spans="2:10" ht="15" hidden="1" customHeight="1" outlineLevel="1">
      <c r="B55" s="39" t="s">
        <v>84</v>
      </c>
      <c r="C55" s="239">
        <v>60.77</v>
      </c>
      <c r="D55" s="94">
        <f t="shared" si="0"/>
        <v>0.12976389663506227</v>
      </c>
      <c r="E55" s="240">
        <v>75.688377853946903</v>
      </c>
      <c r="F55" s="94">
        <f t="shared" si="1"/>
        <v>-1.8179552732657811E-3</v>
      </c>
      <c r="G55" s="240">
        <v>60.081675759927442</v>
      </c>
      <c r="H55" s="94">
        <f t="shared" si="2"/>
        <v>-5.2454357014952713E-3</v>
      </c>
      <c r="I55" s="240">
        <v>67.371214459200985</v>
      </c>
      <c r="J55" s="94">
        <f t="shared" si="3"/>
        <v>-3.1740398771837874E-3</v>
      </c>
    </row>
    <row r="56" spans="2:10" ht="15" hidden="1" customHeight="1" outlineLevel="1">
      <c r="B56" s="39" t="s">
        <v>85</v>
      </c>
      <c r="C56" s="239">
        <v>54.65</v>
      </c>
      <c r="D56" s="94">
        <f t="shared" si="0"/>
        <v>-6.8677573278800308E-2</v>
      </c>
      <c r="E56" s="240">
        <v>75.526452393626698</v>
      </c>
      <c r="F56" s="94">
        <f t="shared" si="1"/>
        <v>2.9355350128563718E-3</v>
      </c>
      <c r="G56" s="240">
        <v>61.990054653043011</v>
      </c>
      <c r="H56" s="94">
        <f t="shared" si="2"/>
        <v>-2.7174367393778431E-2</v>
      </c>
      <c r="I56" s="240">
        <v>68.312600863273801</v>
      </c>
      <c r="J56" s="94">
        <f t="shared" si="3"/>
        <v>-1.1654096319740681E-2</v>
      </c>
    </row>
    <row r="57" spans="2:10" ht="15" hidden="1" customHeight="1" outlineLevel="1">
      <c r="B57" s="39" t="s">
        <v>86</v>
      </c>
      <c r="C57" s="239">
        <v>47.67</v>
      </c>
      <c r="D57" s="94">
        <f t="shared" si="0"/>
        <v>0.14895155459146792</v>
      </c>
      <c r="E57" s="240">
        <v>73.662869741088841</v>
      </c>
      <c r="F57" s="94">
        <f t="shared" si="1"/>
        <v>1.0119877698535396E-2</v>
      </c>
      <c r="G57" s="240">
        <v>57.920199602417945</v>
      </c>
      <c r="H57" s="94">
        <f t="shared" si="2"/>
        <v>-2.5133105556031543E-2</v>
      </c>
      <c r="I57" s="240">
        <v>65.27324590998569</v>
      </c>
      <c r="J57" s="94">
        <f t="shared" si="3"/>
        <v>-6.6156871770760572E-3</v>
      </c>
    </row>
    <row r="58" spans="2:10" collapsed="1">
      <c r="B58" s="102">
        <v>2007</v>
      </c>
      <c r="C58" s="239">
        <v>51.168644894245233</v>
      </c>
      <c r="D58" s="94">
        <f t="shared" si="0"/>
        <v>5.0620930200863112E-2</v>
      </c>
      <c r="E58" s="239">
        <v>71.306054020928357</v>
      </c>
      <c r="F58" s="94">
        <f t="shared" si="1"/>
        <v>-4.097905965887827E-2</v>
      </c>
      <c r="G58" s="239">
        <v>53.651891651545817</v>
      </c>
      <c r="H58" s="94">
        <f t="shared" si="2"/>
        <v>-5.7281679505599481E-2</v>
      </c>
      <c r="I58" s="239">
        <v>61.934017800105615</v>
      </c>
      <c r="J58" s="94">
        <f t="shared" si="3"/>
        <v>-4.782533547071699E-2</v>
      </c>
    </row>
    <row r="59" spans="2:10" ht="15" hidden="1" customHeight="1" outlineLevel="1">
      <c r="B59" s="39" t="s">
        <v>75</v>
      </c>
      <c r="C59" s="239">
        <v>56.16</v>
      </c>
      <c r="D59" s="104"/>
      <c r="E59" s="240">
        <v>69.678547507361941</v>
      </c>
      <c r="F59" s="104"/>
      <c r="G59" s="240">
        <v>56.217783705294451</v>
      </c>
      <c r="H59" s="104"/>
      <c r="I59" s="240">
        <v>62.500496916329055</v>
      </c>
      <c r="J59" s="104"/>
    </row>
    <row r="60" spans="2:10" ht="15" hidden="1" customHeight="1" outlineLevel="1">
      <c r="B60" s="39" t="s">
        <v>76</v>
      </c>
      <c r="C60" s="239">
        <v>58.06</v>
      </c>
      <c r="D60" s="104"/>
      <c r="E60" s="240">
        <v>72.602727563991209</v>
      </c>
      <c r="F60" s="104"/>
      <c r="G60" s="240">
        <v>57.609273693564027</v>
      </c>
      <c r="H60" s="104"/>
      <c r="I60" s="240">
        <v>64.607358801951591</v>
      </c>
      <c r="J60" s="104"/>
    </row>
    <row r="61" spans="2:10" ht="15" hidden="1" customHeight="1" outlineLevel="1">
      <c r="B61" s="39" t="s">
        <v>77</v>
      </c>
      <c r="C61" s="239">
        <v>49.77</v>
      </c>
      <c r="D61" s="104"/>
      <c r="E61" s="240">
        <v>73.914573451881495</v>
      </c>
      <c r="F61" s="104"/>
      <c r="G61" s="240">
        <v>55.910142102366933</v>
      </c>
      <c r="H61" s="104"/>
      <c r="I61" s="240">
        <v>64.313578962271322</v>
      </c>
      <c r="J61" s="104"/>
    </row>
    <row r="62" spans="2:10" ht="15" hidden="1" customHeight="1" outlineLevel="1">
      <c r="B62" s="39" t="s">
        <v>78</v>
      </c>
      <c r="C62" s="239">
        <v>48.3</v>
      </c>
      <c r="D62" s="104"/>
      <c r="E62" s="240">
        <v>74.531477385460448</v>
      </c>
      <c r="F62" s="104"/>
      <c r="G62" s="240">
        <v>52.585640100413208</v>
      </c>
      <c r="H62" s="104"/>
      <c r="I62" s="240">
        <v>62.828699399678577</v>
      </c>
      <c r="J62" s="104"/>
    </row>
    <row r="63" spans="2:10" ht="15" hidden="1" customHeight="1" outlineLevel="1">
      <c r="B63" s="39" t="s">
        <v>79</v>
      </c>
      <c r="C63" s="239">
        <v>40.409999999999997</v>
      </c>
      <c r="D63" s="104"/>
      <c r="E63" s="240">
        <v>88.270799938586663</v>
      </c>
      <c r="F63" s="104"/>
      <c r="G63" s="240">
        <v>71.434255952974553</v>
      </c>
      <c r="H63" s="104"/>
      <c r="I63" s="240">
        <v>79.292589913958508</v>
      </c>
      <c r="J63" s="104"/>
    </row>
    <row r="64" spans="2:10" ht="15" hidden="1" customHeight="1" outlineLevel="1">
      <c r="B64" s="39" t="s">
        <v>80</v>
      </c>
      <c r="C64" s="239">
        <v>44.65</v>
      </c>
      <c r="D64" s="104"/>
      <c r="E64" s="240">
        <v>80.542170677522833</v>
      </c>
      <c r="F64" s="104"/>
      <c r="G64" s="240">
        <v>61.207927337858749</v>
      </c>
      <c r="H64" s="104"/>
      <c r="I64" s="240">
        <v>70.232044233573689</v>
      </c>
      <c r="J64" s="104"/>
    </row>
    <row r="65" spans="2:10" ht="15" hidden="1" customHeight="1" outlineLevel="1">
      <c r="B65" s="39" t="s">
        <v>81</v>
      </c>
      <c r="C65" s="239">
        <v>44.6</v>
      </c>
      <c r="D65" s="104"/>
      <c r="E65" s="240">
        <v>69.395615676339446</v>
      </c>
      <c r="F65" s="104"/>
      <c r="G65" s="240">
        <v>47.118559888099412</v>
      </c>
      <c r="H65" s="104"/>
      <c r="I65" s="240">
        <v>57.496661397088019</v>
      </c>
      <c r="J65" s="104"/>
    </row>
    <row r="66" spans="2:10" ht="15" hidden="1" customHeight="1" outlineLevel="1">
      <c r="B66" s="39" t="s">
        <v>82</v>
      </c>
      <c r="C66" s="239">
        <v>42.41</v>
      </c>
      <c r="D66" s="104"/>
      <c r="E66" s="240">
        <v>63.988672620513668</v>
      </c>
      <c r="F66" s="104"/>
      <c r="G66" s="240">
        <v>41.937184090263337</v>
      </c>
      <c r="H66" s="104"/>
      <c r="I66" s="240">
        <v>52.210201699351792</v>
      </c>
      <c r="J66" s="104"/>
    </row>
    <row r="67" spans="2:10" ht="15" hidden="1" customHeight="1" outlineLevel="1">
      <c r="B67" s="39" t="s">
        <v>83</v>
      </c>
      <c r="C67" s="239">
        <v>47.18</v>
      </c>
      <c r="D67" s="104"/>
      <c r="E67" s="240">
        <v>75.113017001940761</v>
      </c>
      <c r="F67" s="104"/>
      <c r="G67" s="240">
        <v>55.571243711504607</v>
      </c>
      <c r="H67" s="104"/>
      <c r="I67" s="240">
        <v>64.675072727403972</v>
      </c>
      <c r="J67" s="104"/>
    </row>
    <row r="68" spans="2:10" ht="15" hidden="1" customHeight="1" outlineLevel="1">
      <c r="B68" s="39" t="s">
        <v>84</v>
      </c>
      <c r="C68" s="239">
        <v>53.79</v>
      </c>
      <c r="D68" s="104"/>
      <c r="E68" s="240">
        <v>75.826226542341402</v>
      </c>
      <c r="F68" s="104"/>
      <c r="G68" s="240">
        <v>60.398492167057007</v>
      </c>
      <c r="H68" s="104"/>
      <c r="I68" s="240">
        <v>67.585734274918323</v>
      </c>
      <c r="J68" s="104"/>
    </row>
    <row r="69" spans="2:10" ht="15" hidden="1" customHeight="1" outlineLevel="1">
      <c r="B69" s="39" t="s">
        <v>85</v>
      </c>
      <c r="C69" s="239">
        <v>58.68</v>
      </c>
      <c r="D69" s="104"/>
      <c r="E69" s="240">
        <v>75.305390782328345</v>
      </c>
      <c r="F69" s="104"/>
      <c r="G69" s="240">
        <v>63.72165018613898</v>
      </c>
      <c r="H69" s="104"/>
      <c r="I69" s="240">
        <v>69.118109974353345</v>
      </c>
      <c r="J69" s="104"/>
    </row>
    <row r="70" spans="2:10" ht="15" hidden="1" customHeight="1" outlineLevel="1">
      <c r="B70" s="39" t="s">
        <v>86</v>
      </c>
      <c r="C70" s="239">
        <v>41.49</v>
      </c>
      <c r="D70" s="104"/>
      <c r="E70" s="240">
        <v>72.924878885586196</v>
      </c>
      <c r="F70" s="104"/>
      <c r="G70" s="240">
        <v>59.413443960935503</v>
      </c>
      <c r="H70" s="104"/>
      <c r="I70" s="240">
        <v>65.707949146586728</v>
      </c>
      <c r="J70" s="104"/>
    </row>
    <row r="71" spans="2:10" collapsed="1">
      <c r="B71" s="102">
        <v>2006</v>
      </c>
      <c r="C71" s="239">
        <v>48.703241505442456</v>
      </c>
      <c r="D71" s="93"/>
      <c r="E71" s="239">
        <v>74.352968763711189</v>
      </c>
      <c r="F71" s="93"/>
      <c r="G71" s="239">
        <v>56.911900920105744</v>
      </c>
      <c r="H71" s="93"/>
      <c r="I71" s="239">
        <v>65.044807541401354</v>
      </c>
      <c r="J71" s="93"/>
    </row>
    <row r="72" spans="2:10" ht="15" customHeight="1">
      <c r="B72" s="431" t="s">
        <v>116</v>
      </c>
      <c r="C72" s="431"/>
      <c r="D72" s="431"/>
      <c r="E72" s="431"/>
      <c r="F72" s="431"/>
      <c r="G72" s="431"/>
      <c r="H72" s="431"/>
      <c r="I72" s="431"/>
      <c r="J72" s="431"/>
    </row>
  </sheetData>
  <mergeCells count="5">
    <mergeCell ref="B5:J5"/>
    <mergeCell ref="B6:B7"/>
    <mergeCell ref="C6:D6"/>
    <mergeCell ref="E6:J6"/>
    <mergeCell ref="B72:J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6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59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5.7109375" style="89" customWidth="1"/>
    <col min="2" max="4" width="11.42578125" style="89"/>
    <col min="5" max="5" width="14.28515625" style="89" customWidth="1"/>
    <col min="6" max="16384" width="11.42578125" style="89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427" t="s">
        <v>256</v>
      </c>
      <c r="C5" s="427"/>
      <c r="D5" s="427"/>
      <c r="E5" s="427"/>
      <c r="F5" s="427"/>
    </row>
    <row r="6" spans="2:6" ht="15" customHeight="1">
      <c r="B6" s="428"/>
      <c r="C6" s="107" t="s">
        <v>122</v>
      </c>
      <c r="D6" s="428" t="s">
        <v>125</v>
      </c>
      <c r="E6" s="428"/>
      <c r="F6" s="428"/>
    </row>
    <row r="7" spans="2:6" ht="25.5">
      <c r="B7" s="428"/>
      <c r="C7" s="107" t="s">
        <v>131</v>
      </c>
      <c r="D7" s="109" t="s">
        <v>127</v>
      </c>
      <c r="E7" s="109" t="s">
        <v>257</v>
      </c>
      <c r="F7" s="109" t="s">
        <v>258</v>
      </c>
    </row>
    <row r="8" spans="2:6">
      <c r="B8" s="39" t="s">
        <v>76</v>
      </c>
      <c r="C8" s="94">
        <f>IFERROR('Tablas evol IO zona'!C8/'Tablas evol IO zona'!C21-1,"-")</f>
        <v>0.41216055443257282</v>
      </c>
      <c r="D8" s="124">
        <f>IFERROR('Tablas evol IO zona'!E8/'Tablas evol IO zona'!E21-1,"-")</f>
        <v>7.8211254595192958E-2</v>
      </c>
      <c r="E8" s="124">
        <f>IFERROR('Tablas evol IO zona'!G8/'Tablas evol IO zona'!G21-1,"-")</f>
        <v>0.15852869789270096</v>
      </c>
      <c r="F8" s="124">
        <f>IFERROR('Tablas evol IO zona'!I8/'Tablas evol IO zona'!I21-1,"-")</f>
        <v>0.11613351176960762</v>
      </c>
    </row>
    <row r="9" spans="2:6">
      <c r="B9" s="39" t="s">
        <v>77</v>
      </c>
      <c r="C9" s="94">
        <f>IFERROR('Tablas evol IO zona'!C9/'Tablas evol IO zona'!C22-1,"-")</f>
        <v>0.24300219537452539</v>
      </c>
      <c r="D9" s="124">
        <f>IFERROR('Tablas evol IO zona'!E9/'Tablas evol IO zona'!E22-1,"-")</f>
        <v>0.11288226170579074</v>
      </c>
      <c r="E9" s="124">
        <f>IFERROR('Tablas evol IO zona'!G9/'Tablas evol IO zona'!G22-1,"-")</f>
        <v>8.684935476957345E-2</v>
      </c>
      <c r="F9" s="124">
        <f>IFERROR('Tablas evol IO zona'!I9/'Tablas evol IO zona'!I22-1,"-")</f>
        <v>0.1051149329562584</v>
      </c>
    </row>
    <row r="10" spans="2:6">
      <c r="B10" s="39" t="s">
        <v>78</v>
      </c>
      <c r="C10" s="94">
        <f>IFERROR('Tablas evol IO zona'!C10/'Tablas evol IO zona'!C23-1,"-")</f>
        <v>0.12319083259876917</v>
      </c>
      <c r="D10" s="124">
        <f>IFERROR('Tablas evol IO zona'!E10/'Tablas evol IO zona'!E23-1,"-")</f>
        <v>5.8193276842755992E-2</v>
      </c>
      <c r="E10" s="124">
        <f>IFERROR('Tablas evol IO zona'!G10/'Tablas evol IO zona'!G23-1,"-")</f>
        <v>5.1737083078047919E-2</v>
      </c>
      <c r="F10" s="124">
        <f>IFERROR('Tablas evol IO zona'!I10/'Tablas evol IO zona'!I23-1,"-")</f>
        <v>5.9118230753032686E-2</v>
      </c>
    </row>
    <row r="11" spans="2:6">
      <c r="B11" s="39" t="s">
        <v>79</v>
      </c>
      <c r="C11" s="94">
        <f>IFERROR('Tablas evol IO zona'!C11/'Tablas evol IO zona'!C24-1,"-")</f>
        <v>0.36043557168784024</v>
      </c>
      <c r="D11" s="124">
        <f>IFERROR('Tablas evol IO zona'!E11/'Tablas evol IO zona'!E24-1,"-")</f>
        <v>5.3936846887755019E-2</v>
      </c>
      <c r="E11" s="124">
        <f>IFERROR('Tablas evol IO zona'!G11/'Tablas evol IO zona'!G24-1,"-")</f>
        <v>3.6394428775246679E-2</v>
      </c>
      <c r="F11" s="124">
        <f>IFERROR('Tablas evol IO zona'!I11/'Tablas evol IO zona'!I24-1,"-")</f>
        <v>4.8647891791392839E-2</v>
      </c>
    </row>
    <row r="12" spans="2:6">
      <c r="B12" s="39" t="s">
        <v>80</v>
      </c>
      <c r="C12" s="94">
        <f>IFERROR('Tablas evol IO zona'!C12/'Tablas evol IO zona'!C25-1,"-")</f>
        <v>8.2004555808656177E-2</v>
      </c>
      <c r="D12" s="124">
        <f>IFERROR('Tablas evol IO zona'!E12/'Tablas evol IO zona'!E25-1,"-")</f>
        <v>5.284395530463315E-2</v>
      </c>
      <c r="E12" s="124">
        <f>IFERROR('Tablas evol IO zona'!G12/'Tablas evol IO zona'!G25-1,"-")</f>
        <v>6.9357846400430079E-2</v>
      </c>
      <c r="F12" s="124">
        <f>IFERROR('Tablas evol IO zona'!I12/'Tablas evol IO zona'!I25-1,"-")</f>
        <v>6.3081132242310378E-2</v>
      </c>
    </row>
    <row r="13" spans="2:6">
      <c r="B13" s="39" t="s">
        <v>81</v>
      </c>
      <c r="C13" s="94">
        <f>IFERROR('Tablas evol IO zona'!C13/'Tablas evol IO zona'!C26-1,"-")</f>
        <v>-6.0264251654686407E-2</v>
      </c>
      <c r="D13" s="124">
        <f>IFERROR('Tablas evol IO zona'!E13/'Tablas evol IO zona'!E26-1,"-")</f>
        <v>6.9817041760255716E-2</v>
      </c>
      <c r="E13" s="124">
        <f>IFERROR('Tablas evol IO zona'!G13/'Tablas evol IO zona'!G26-1,"-")</f>
        <v>6.9272393104034879E-2</v>
      </c>
      <c r="F13" s="124">
        <f>IFERROR('Tablas evol IO zona'!I13/'Tablas evol IO zona'!I26-1,"-")</f>
        <v>7.3443333386952414E-2</v>
      </c>
    </row>
    <row r="14" spans="2:6">
      <c r="B14" s="39" t="s">
        <v>82</v>
      </c>
      <c r="C14" s="94">
        <f>IFERROR('Tablas evol IO zona'!C14/'Tablas evol IO zona'!C27-1,"-")</f>
        <v>-0.15112897834020211</v>
      </c>
      <c r="D14" s="124">
        <f>IFERROR('Tablas evol IO zona'!E14/'Tablas evol IO zona'!E27-1,"-")</f>
        <v>6.9007013858599642E-2</v>
      </c>
      <c r="E14" s="124">
        <f>IFERROR('Tablas evol IO zona'!G14/'Tablas evol IO zona'!G27-1,"-")</f>
        <v>1.5306304370241497E-2</v>
      </c>
      <c r="F14" s="124">
        <f>IFERROR('Tablas evol IO zona'!I14/'Tablas evol IO zona'!I27-1,"-")</f>
        <v>5.1243076318947756E-2</v>
      </c>
    </row>
    <row r="15" spans="2:6">
      <c r="B15" s="39" t="s">
        <v>83</v>
      </c>
      <c r="C15" s="94">
        <f>IFERROR('Tablas evol IO zona'!C15/'Tablas evol IO zona'!C28-1,"-")</f>
        <v>-6.6802700073436361E-2</v>
      </c>
      <c r="D15" s="124">
        <f>IFERROR('Tablas evol IO zona'!E15/'Tablas evol IO zona'!E28-1,"-")</f>
        <v>-2.6782142167815937E-2</v>
      </c>
      <c r="E15" s="124">
        <f>IFERROR('Tablas evol IO zona'!G15/'Tablas evol IO zona'!G28-1,"-")</f>
        <v>-6.4336561498255285E-2</v>
      </c>
      <c r="F15" s="124">
        <f>IFERROR('Tablas evol IO zona'!I15/'Tablas evol IO zona'!I28-1,"-")</f>
        <v>-3.9832716267403034E-2</v>
      </c>
    </row>
    <row r="16" spans="2:6">
      <c r="B16" s="39" t="s">
        <v>84</v>
      </c>
      <c r="C16" s="94">
        <f>IFERROR('Tablas evol IO zona'!C16/'Tablas evol IO zona'!C29-1,"-")</f>
        <v>-0.21527156681848048</v>
      </c>
      <c r="D16" s="124">
        <f>IFERROR('Tablas evol IO zona'!E16/'Tablas evol IO zona'!E29-1,"-")</f>
        <v>2.766340058406902E-2</v>
      </c>
      <c r="E16" s="124">
        <f>IFERROR('Tablas evol IO zona'!G16/'Tablas evol IO zona'!G29-1,"-")</f>
        <v>-3.0716250176164528E-2</v>
      </c>
      <c r="F16" s="124">
        <f>IFERROR('Tablas evol IO zona'!I16/'Tablas evol IO zona'!I29-1,"-")</f>
        <v>2.2417830811127804E-3</v>
      </c>
    </row>
    <row r="17" spans="2:6">
      <c r="B17" s="39" t="s">
        <v>85</v>
      </c>
      <c r="C17" s="94">
        <f>IFERROR('Tablas evol IO zona'!C17/'Tablas evol IO zona'!C30-1,"-")</f>
        <v>-0.10880548538433776</v>
      </c>
      <c r="D17" s="124">
        <f>IFERROR('Tablas evol IO zona'!E17/'Tablas evol IO zona'!E30-1,"-")</f>
        <v>3.2201918099518112E-2</v>
      </c>
      <c r="E17" s="124">
        <f>IFERROR('Tablas evol IO zona'!G17/'Tablas evol IO zona'!G30-1,"-")</f>
        <v>-3.2014192254732565E-2</v>
      </c>
      <c r="F17" s="124">
        <f>IFERROR('Tablas evol IO zona'!I17/'Tablas evol IO zona'!I30-1,"-")</f>
        <v>4.05339196311294E-3</v>
      </c>
    </row>
    <row r="18" spans="2:6">
      <c r="B18" s="39" t="s">
        <v>86</v>
      </c>
      <c r="C18" s="94">
        <f>IFERROR('Tablas evol IO zona'!C18/'Tablas evol IO zona'!C31-1,"-")</f>
        <v>-0.12205567451820132</v>
      </c>
      <c r="D18" s="124">
        <f>IFERROR('Tablas evol IO zona'!E18/'Tablas evol IO zona'!E31-1,"-")</f>
        <v>-7.0077411458493444E-3</v>
      </c>
      <c r="E18" s="124">
        <f>IFERROR('Tablas evol IO zona'!G18/'Tablas evol IO zona'!G31-1,"-")</f>
        <v>-4.5185692372421538E-2</v>
      </c>
      <c r="F18" s="124">
        <f>IFERROR('Tablas evol IO zona'!I18/'Tablas evol IO zona'!I31-1,"-")</f>
        <v>-2.2362553070906399E-2</v>
      </c>
    </row>
    <row r="19" spans="2:6" ht="30" customHeight="1">
      <c r="B19" s="45" t="str">
        <f>actualizaciones!$A$2</f>
        <v xml:space="preserve">acum. nov. 2010 </v>
      </c>
      <c r="C19" s="125">
        <v>1.4570970782477932E-2</v>
      </c>
      <c r="D19" s="125">
        <v>4.6267215870244183E-2</v>
      </c>
      <c r="E19" s="125">
        <v>2.5356809721156948E-2</v>
      </c>
      <c r="F19" s="125">
        <v>3.9972420966916777E-2</v>
      </c>
    </row>
    <row r="20" spans="2:6" ht="15" hidden="1" customHeight="1" outlineLevel="1">
      <c r="B20" s="39" t="s">
        <v>75</v>
      </c>
      <c r="C20" s="94">
        <f>IFERROR('Tablas evol IO zona'!C20/'Tablas evol IO zona'!C33-1,"-")</f>
        <v>5.2430183702336208E-2</v>
      </c>
      <c r="D20" s="124">
        <f>IFERROR('Tablas evol IO zona'!E20/'Tablas evol IO zona'!E33-1,"-")</f>
        <v>-6.0628297604490511E-2</v>
      </c>
      <c r="E20" s="124">
        <f>IFERROR('Tablas evol IO zona'!G20/'Tablas evol IO zona'!G33-1,"-")</f>
        <v>-9.6751631345300404E-2</v>
      </c>
      <c r="F20" s="124">
        <f>IFERROR('Tablas evol IO zona'!I20/'Tablas evol IO zona'!I33-1,"-")</f>
        <v>-7.6514199942942507E-2</v>
      </c>
    </row>
    <row r="21" spans="2:6" ht="15" hidden="1" customHeight="1" outlineLevel="1">
      <c r="B21" s="39" t="s">
        <v>76</v>
      </c>
      <c r="C21" s="94">
        <f>IFERROR('Tablas evol IO zona'!C21/'Tablas evol IO zona'!C34-1,"-")</f>
        <v>-0.27316398872826997</v>
      </c>
      <c r="D21" s="124">
        <f>IFERROR('Tablas evol IO zona'!E21/'Tablas evol IO zona'!E34-1,"-")</f>
        <v>-6.2358975251137649E-2</v>
      </c>
      <c r="E21" s="124">
        <f>IFERROR('Tablas evol IO zona'!G21/'Tablas evol IO zona'!G34-1,"-")</f>
        <v>-0.1351318529536264</v>
      </c>
      <c r="F21" s="124">
        <f>IFERROR('Tablas evol IO zona'!I21/'Tablas evol IO zona'!I34-1,"-")</f>
        <v>-9.5231853005462996E-2</v>
      </c>
    </row>
    <row r="22" spans="2:6" ht="15" hidden="1" customHeight="1" outlineLevel="1">
      <c r="B22" s="39" t="s">
        <v>77</v>
      </c>
      <c r="C22" s="94">
        <f>IFERROR('Tablas evol IO zona'!C22/'Tablas evol IO zona'!C35-1,"-")</f>
        <v>-0.25178565215282012</v>
      </c>
      <c r="D22" s="124">
        <f>IFERROR('Tablas evol IO zona'!E22/'Tablas evol IO zona'!E35-1,"-")</f>
        <v>-9.6925539197951327E-2</v>
      </c>
      <c r="E22" s="124">
        <f>IFERROR('Tablas evol IO zona'!G22/'Tablas evol IO zona'!G35-1,"-")</f>
        <v>-0.11182092508637309</v>
      </c>
      <c r="F22" s="124">
        <f>IFERROR('Tablas evol IO zona'!I22/'Tablas evol IO zona'!I35-1,"-")</f>
        <v>-0.10228116041542146</v>
      </c>
    </row>
    <row r="23" spans="2:6" ht="15" hidden="1" customHeight="1" outlineLevel="1">
      <c r="B23" s="39" t="s">
        <v>78</v>
      </c>
      <c r="C23" s="94">
        <f>IFERROR('Tablas evol IO zona'!C23/'Tablas evol IO zona'!C36-1,"-")</f>
        <v>-0.15654091131798142</v>
      </c>
      <c r="D23" s="124">
        <f>IFERROR('Tablas evol IO zona'!E23/'Tablas evol IO zona'!E36-1,"-")</f>
        <v>-0.10530589180506589</v>
      </c>
      <c r="E23" s="124">
        <f>IFERROR('Tablas evol IO zona'!G23/'Tablas evol IO zona'!G36-1,"-")</f>
        <v>-8.7214623177495842E-2</v>
      </c>
      <c r="F23" s="124">
        <f>IFERROR('Tablas evol IO zona'!I23/'Tablas evol IO zona'!I36-1,"-")</f>
        <v>-9.6216339181741883E-2</v>
      </c>
    </row>
    <row r="24" spans="2:6" ht="15" hidden="1" customHeight="1" outlineLevel="1">
      <c r="B24" s="39" t="s">
        <v>79</v>
      </c>
      <c r="C24" s="94">
        <f>IFERROR('Tablas evol IO zona'!C24/'Tablas evol IO zona'!C37-1,"-")</f>
        <v>-0.25338753387533874</v>
      </c>
      <c r="D24" s="124">
        <f>IFERROR('Tablas evol IO zona'!E24/'Tablas evol IO zona'!E37-1,"-")</f>
        <v>-0.1121541633274602</v>
      </c>
      <c r="E24" s="124">
        <f>IFERROR('Tablas evol IO zona'!G24/'Tablas evol IO zona'!G37-1,"-")</f>
        <v>-0.12720596534062967</v>
      </c>
      <c r="F24" s="124">
        <f>IFERROR('Tablas evol IO zona'!I24/'Tablas evol IO zona'!I37-1,"-")</f>
        <v>-0.11812677448346953</v>
      </c>
    </row>
    <row r="25" spans="2:6" ht="15" hidden="1" customHeight="1" outlineLevel="1">
      <c r="B25" s="39" t="s">
        <v>80</v>
      </c>
      <c r="C25" s="94">
        <f>IFERROR('Tablas evol IO zona'!C25/'Tablas evol IO zona'!C38-1,"-")</f>
        <v>-0.28165268971159751</v>
      </c>
      <c r="D25" s="124">
        <f>IFERROR('Tablas evol IO zona'!E25/'Tablas evol IO zona'!E38-1,"-")</f>
        <v>-0.13501929437830051</v>
      </c>
      <c r="E25" s="124">
        <f>IFERROR('Tablas evol IO zona'!G25/'Tablas evol IO zona'!G38-1,"-")</f>
        <v>-0.1521213939758681</v>
      </c>
      <c r="F25" s="124">
        <f>IFERROR('Tablas evol IO zona'!I25/'Tablas evol IO zona'!I38-1,"-")</f>
        <v>-0.14143615653805086</v>
      </c>
    </row>
    <row r="26" spans="2:6" ht="15" hidden="1" customHeight="1" outlineLevel="1">
      <c r="B26" s="39" t="s">
        <v>81</v>
      </c>
      <c r="C26" s="94">
        <f>IFERROR('Tablas evol IO zona'!C26/'Tablas evol IO zona'!C39-1,"-")</f>
        <v>-0.20901038000067951</v>
      </c>
      <c r="D26" s="124">
        <f>IFERROR('Tablas evol IO zona'!E26/'Tablas evol IO zona'!E39-1,"-")</f>
        <v>-0.15316143787072856</v>
      </c>
      <c r="E26" s="124">
        <f>IFERROR('Tablas evol IO zona'!G26/'Tablas evol IO zona'!G39-1,"-")</f>
        <v>-0.18639408255965206</v>
      </c>
      <c r="F26" s="124">
        <f>IFERROR('Tablas evol IO zona'!I26/'Tablas evol IO zona'!I39-1,"-")</f>
        <v>-0.16609189311090755</v>
      </c>
    </row>
    <row r="27" spans="2:6" ht="15" hidden="1" customHeight="1" outlineLevel="1">
      <c r="B27" s="39" t="s">
        <v>82</v>
      </c>
      <c r="C27" s="94">
        <f>IFERROR('Tablas evol IO zona'!C27/'Tablas evol IO zona'!C40-1,"-")</f>
        <v>-0.29979952615272454</v>
      </c>
      <c r="D27" s="124">
        <f>IFERROR('Tablas evol IO zona'!E27/'Tablas evol IO zona'!E40-1,"-")</f>
        <v>-0.18201943100019602</v>
      </c>
      <c r="E27" s="124">
        <f>IFERROR('Tablas evol IO zona'!G27/'Tablas evol IO zona'!G40-1,"-")</f>
        <v>-0.18558229154173478</v>
      </c>
      <c r="F27" s="124">
        <f>IFERROR('Tablas evol IO zona'!I27/'Tablas evol IO zona'!I40-1,"-")</f>
        <v>-0.18192074877661413</v>
      </c>
    </row>
    <row r="28" spans="2:6" ht="15" hidden="1" customHeight="1" outlineLevel="1">
      <c r="B28" s="39" t="s">
        <v>83</v>
      </c>
      <c r="C28" s="94">
        <f>IFERROR('Tablas evol IO zona'!C28/'Tablas evol IO zona'!C41-1,"-")</f>
        <v>-0.22147385103011097</v>
      </c>
      <c r="D28" s="124">
        <f>IFERROR('Tablas evol IO zona'!E28/'Tablas evol IO zona'!E41-1,"-")</f>
        <v>-0.14903539746940242</v>
      </c>
      <c r="E28" s="124">
        <f>IFERROR('Tablas evol IO zona'!G28/'Tablas evol IO zona'!G41-1,"-")</f>
        <v>-0.11687158638138651</v>
      </c>
      <c r="F28" s="124">
        <f>IFERROR('Tablas evol IO zona'!I28/'Tablas evol IO zona'!I41-1,"-")</f>
        <v>-0.13382983920848956</v>
      </c>
    </row>
    <row r="29" spans="2:6" ht="15" hidden="1" customHeight="1" outlineLevel="1">
      <c r="B29" s="39" t="s">
        <v>84</v>
      </c>
      <c r="C29" s="94">
        <f>IFERROR('Tablas evol IO zona'!C29/'Tablas evol IO zona'!C42-1,"-")</f>
        <v>-0.15998561927017807</v>
      </c>
      <c r="D29" s="124">
        <f>IFERROR('Tablas evol IO zona'!E29/'Tablas evol IO zona'!E42-1,"-")</f>
        <v>-0.18518488247492371</v>
      </c>
      <c r="E29" s="124">
        <f>IFERROR('Tablas evol IO zona'!G29/'Tablas evol IO zona'!G42-1,"-")</f>
        <v>-0.16144780441047446</v>
      </c>
      <c r="F29" s="124">
        <f>IFERROR('Tablas evol IO zona'!I29/'Tablas evol IO zona'!I42-1,"-")</f>
        <v>-0.1732634566793938</v>
      </c>
    </row>
    <row r="30" spans="2:6" ht="15" hidden="1" customHeight="1" outlineLevel="1">
      <c r="B30" s="39" t="s">
        <v>85</v>
      </c>
      <c r="C30" s="94">
        <f>IFERROR('Tablas evol IO zona'!C30/'Tablas evol IO zona'!C43-1,"-")</f>
        <v>-7.7102414654454554E-2</v>
      </c>
      <c r="D30" s="124">
        <f>IFERROR('Tablas evol IO zona'!E30/'Tablas evol IO zona'!E43-1,"-")</f>
        <v>-0.12626016778099058</v>
      </c>
      <c r="E30" s="124">
        <f>IFERROR('Tablas evol IO zona'!G30/'Tablas evol IO zona'!G43-1,"-")</f>
        <v>-0.1324695898637116</v>
      </c>
      <c r="F30" s="124">
        <f>IFERROR('Tablas evol IO zona'!I30/'Tablas evol IO zona'!I43-1,"-")</f>
        <v>-0.12847181637072957</v>
      </c>
    </row>
    <row r="31" spans="2:6" ht="15" hidden="1" customHeight="1" outlineLevel="1">
      <c r="B31" s="39" t="s">
        <v>86</v>
      </c>
      <c r="C31" s="94">
        <f>IFERROR('Tablas evol IO zona'!C31/'Tablas evol IO zona'!C44-1,"-")</f>
        <v>-0.15568501406187218</v>
      </c>
      <c r="D31" s="124">
        <f>IFERROR('Tablas evol IO zona'!E31/'Tablas evol IO zona'!E44-1,"-")</f>
        <v>-9.1391321763707012E-2</v>
      </c>
      <c r="E31" s="124">
        <f>IFERROR('Tablas evol IO zona'!G31/'Tablas evol IO zona'!G44-1,"-")</f>
        <v>-0.10679949884998796</v>
      </c>
      <c r="F31" s="124">
        <f>IFERROR('Tablas evol IO zona'!I31/'Tablas evol IO zona'!I44-1,"-")</f>
        <v>-9.7720527496153009E-2</v>
      </c>
    </row>
    <row r="32" spans="2:6" collapsed="1">
      <c r="B32" s="50">
        <v>2009</v>
      </c>
      <c r="C32" s="101">
        <f>IFERROR('Tablas evol IO zona'!C32/'Tablas evol IO zona'!C45-1,"-")</f>
        <v>-0.19169539818276027</v>
      </c>
      <c r="D32" s="101">
        <f>IFERROR('Tablas evol IO zona'!E32/'Tablas evol IO zona'!E45-1,"-")</f>
        <v>-0.12245605032118212</v>
      </c>
      <c r="E32" s="101">
        <f>IFERROR('Tablas evol IO zona'!G32/'Tablas evol IO zona'!G45-1,"-")</f>
        <v>-0.13338158388472598</v>
      </c>
      <c r="F32" s="101">
        <f>IFERROR('Tablas evol IO zona'!I32/'Tablas evol IO zona'!I45-1,"-")</f>
        <v>-0.12627383890505806</v>
      </c>
    </row>
    <row r="33" spans="2:6" ht="15" hidden="1" customHeight="1" outlineLevel="1">
      <c r="B33" s="39" t="s">
        <v>75</v>
      </c>
      <c r="C33" s="94">
        <f>IFERROR('Tablas evol IO zona'!C33/'Tablas evol IO zona'!C46-1,"-")</f>
        <v>-0.12692763938315543</v>
      </c>
      <c r="D33" s="124">
        <f>IFERROR('Tablas evol IO zona'!E33/'Tablas evol IO zona'!E46-1,"-")</f>
        <v>-6.0315973161212844E-2</v>
      </c>
      <c r="E33" s="124">
        <f>IFERROR('Tablas evol IO zona'!G33/'Tablas evol IO zona'!G46-1,"-")</f>
        <v>-9.7742533972117629E-2</v>
      </c>
      <c r="F33" s="124">
        <f>IFERROR('Tablas evol IO zona'!I33/'Tablas evol IO zona'!I46-1,"-")</f>
        <v>-7.7130545293367381E-2</v>
      </c>
    </row>
    <row r="34" spans="2:6" ht="15" hidden="1" customHeight="1" outlineLevel="1">
      <c r="B34" s="39" t="s">
        <v>76</v>
      </c>
      <c r="C34" s="94">
        <f>IFERROR('Tablas evol IO zona'!C34/'Tablas evol IO zona'!C47-1,"-")</f>
        <v>-6.4872834500552812E-2</v>
      </c>
      <c r="D34" s="124">
        <f>IFERROR('Tablas evol IO zona'!E34/'Tablas evol IO zona'!E47-1,"-")</f>
        <v>-8.1368039644258761E-2</v>
      </c>
      <c r="E34" s="124">
        <f>IFERROR('Tablas evol IO zona'!G34/'Tablas evol IO zona'!G47-1,"-")</f>
        <v>-6.3835057202440093E-2</v>
      </c>
      <c r="F34" s="124">
        <f>IFERROR('Tablas evol IO zona'!I34/'Tablas evol IO zona'!I47-1,"-")</f>
        <v>-7.1829271559538221E-2</v>
      </c>
    </row>
    <row r="35" spans="2:6" ht="15" hidden="1" customHeight="1" outlineLevel="1">
      <c r="B35" s="39" t="s">
        <v>77</v>
      </c>
      <c r="C35" s="94">
        <f>IFERROR('Tablas evol IO zona'!C35/'Tablas evol IO zona'!C48-1,"-")</f>
        <v>-5.7979225684608116E-2</v>
      </c>
      <c r="D35" s="124">
        <f>IFERROR('Tablas evol IO zona'!E35/'Tablas evol IO zona'!E48-1,"-")</f>
        <v>-4.1643478407860757E-2</v>
      </c>
      <c r="E35" s="124">
        <f>IFERROR('Tablas evol IO zona'!G35/'Tablas evol IO zona'!G48-1,"-")</f>
        <v>-6.2080409540705372E-2</v>
      </c>
      <c r="F35" s="124">
        <f>IFERROR('Tablas evol IO zona'!I35/'Tablas evol IO zona'!I48-1,"-")</f>
        <v>-4.9017781936257276E-2</v>
      </c>
    </row>
    <row r="36" spans="2:6" ht="15" hidden="1" customHeight="1" outlineLevel="1">
      <c r="B36" s="39" t="s">
        <v>78</v>
      </c>
      <c r="C36" s="94">
        <f>IFERROR('Tablas evol IO zona'!C36/'Tablas evol IO zona'!C49-1,"-")</f>
        <v>-0.11778690296088179</v>
      </c>
      <c r="D36" s="124">
        <f>IFERROR('Tablas evol IO zona'!E36/'Tablas evol IO zona'!E49-1,"-")</f>
        <v>-4.9336467780131121E-2</v>
      </c>
      <c r="E36" s="124">
        <f>IFERROR('Tablas evol IO zona'!G36/'Tablas evol IO zona'!G49-1,"-")</f>
        <v>-4.5480021539517579E-2</v>
      </c>
      <c r="F36" s="124">
        <f>IFERROR('Tablas evol IO zona'!I36/'Tablas evol IO zona'!I49-1,"-")</f>
        <v>-4.5257818262839034E-2</v>
      </c>
    </row>
    <row r="37" spans="2:6" ht="15" hidden="1" customHeight="1" outlineLevel="1">
      <c r="B37" s="39" t="s">
        <v>79</v>
      </c>
      <c r="C37" s="94">
        <f>IFERROR('Tablas evol IO zona'!C37/'Tablas evol IO zona'!C50-1,"-")</f>
        <v>0.12226277372262762</v>
      </c>
      <c r="D37" s="124">
        <f>IFERROR('Tablas evol IO zona'!E37/'Tablas evol IO zona'!E50-1,"-")</f>
        <v>-3.5368085990637899E-2</v>
      </c>
      <c r="E37" s="124">
        <f>IFERROR('Tablas evol IO zona'!G37/'Tablas evol IO zona'!G50-1,"-")</f>
        <v>-9.1130295540874373E-3</v>
      </c>
      <c r="F37" s="124">
        <f>IFERROR('Tablas evol IO zona'!I37/'Tablas evol IO zona'!I50-1,"-")</f>
        <v>-2.1725537089390734E-2</v>
      </c>
    </row>
    <row r="38" spans="2:6" ht="15" hidden="1" customHeight="1" outlineLevel="1">
      <c r="B38" s="39" t="s">
        <v>80</v>
      </c>
      <c r="C38" s="94">
        <f>IFERROR('Tablas evol IO zona'!C38/'Tablas evol IO zona'!C51-1,"-")</f>
        <v>-3.9677862895305394E-2</v>
      </c>
      <c r="D38" s="124">
        <f>IFERROR('Tablas evol IO zona'!E38/'Tablas evol IO zona'!E51-1,"-")</f>
        <v>2.7130630586603699E-2</v>
      </c>
      <c r="E38" s="124">
        <f>IFERROR('Tablas evol IO zona'!G38/'Tablas evol IO zona'!G51-1,"-")</f>
        <v>2.4315708643786627E-2</v>
      </c>
      <c r="F38" s="124">
        <f>IFERROR('Tablas evol IO zona'!I38/'Tablas evol IO zona'!I51-1,"-")</f>
        <v>2.7911086986943445E-2</v>
      </c>
    </row>
    <row r="39" spans="2:6" ht="15" hidden="1" customHeight="1" outlineLevel="1">
      <c r="B39" s="39" t="s">
        <v>81</v>
      </c>
      <c r="C39" s="94">
        <f>IFERROR('Tablas evol IO zona'!C39/'Tablas evol IO zona'!C52-1,"-")</f>
        <v>-0.12705223880597016</v>
      </c>
      <c r="D39" s="124">
        <f>IFERROR('Tablas evol IO zona'!E39/'Tablas evol IO zona'!E52-1,"-")</f>
        <v>3.8896391984761358E-2</v>
      </c>
      <c r="E39" s="124">
        <f>IFERROR('Tablas evol IO zona'!G39/'Tablas evol IO zona'!G52-1,"-")</f>
        <v>6.0714924637628398E-2</v>
      </c>
      <c r="F39" s="124">
        <f>IFERROR('Tablas evol IO zona'!I39/'Tablas evol IO zona'!I52-1,"-")</f>
        <v>5.0001488404924466E-2</v>
      </c>
    </row>
    <row r="40" spans="2:6" ht="15" hidden="1" customHeight="1" outlineLevel="1">
      <c r="B40" s="39" t="s">
        <v>82</v>
      </c>
      <c r="C40" s="94">
        <f>IFERROR('Tablas evol IO zona'!C40/'Tablas evol IO zona'!C53-1,"-")</f>
        <v>1.8563207722294361E-2</v>
      </c>
      <c r="D40" s="124">
        <f>IFERROR('Tablas evol IO zona'!E40/'Tablas evol IO zona'!E53-1,"-")</f>
        <v>0.12087633302721446</v>
      </c>
      <c r="E40" s="124">
        <f>IFERROR('Tablas evol IO zona'!G40/'Tablas evol IO zona'!G53-1,"-")</f>
        <v>5.1446538567741174E-2</v>
      </c>
      <c r="F40" s="124">
        <f>IFERROR('Tablas evol IO zona'!I40/'Tablas evol IO zona'!I53-1,"-")</f>
        <v>9.2375821819973281E-2</v>
      </c>
    </row>
    <row r="41" spans="2:6" ht="15" hidden="1" customHeight="1" outlineLevel="1">
      <c r="B41" s="39" t="s">
        <v>83</v>
      </c>
      <c r="C41" s="94">
        <f>IFERROR('Tablas evol IO zona'!C41/'Tablas evol IO zona'!C54-1,"-")</f>
        <v>-0.10401135960241403</v>
      </c>
      <c r="D41" s="124">
        <f>IFERROR('Tablas evol IO zona'!E41/'Tablas evol IO zona'!E54-1,"-")</f>
        <v>4.2338111588766658E-2</v>
      </c>
      <c r="E41" s="124">
        <f>IFERROR('Tablas evol IO zona'!G41/'Tablas evol IO zona'!G54-1,"-")</f>
        <v>-1.1537285241852047E-2</v>
      </c>
      <c r="F41" s="124">
        <f>IFERROR('Tablas evol IO zona'!I41/'Tablas evol IO zona'!I54-1,"-")</f>
        <v>1.989692699997514E-2</v>
      </c>
    </row>
    <row r="42" spans="2:6" ht="15" hidden="1" customHeight="1" outlineLevel="1">
      <c r="B42" s="39" t="s">
        <v>84</v>
      </c>
      <c r="C42" s="94">
        <f>IFERROR('Tablas evol IO zona'!C42/'Tablas evol IO zona'!C55-1,"-")</f>
        <v>-8.45812078328122E-2</v>
      </c>
      <c r="D42" s="124">
        <f>IFERROR('Tablas evol IO zona'!E42/'Tablas evol IO zona'!E55-1,"-")</f>
        <v>2.6376049317652583E-2</v>
      </c>
      <c r="E42" s="124">
        <f>IFERROR('Tablas evol IO zona'!G42/'Tablas evol IO zona'!G55-1,"-")</f>
        <v>2.7211645529771511E-2</v>
      </c>
      <c r="F42" s="124">
        <f>IFERROR('Tablas evol IO zona'!I42/'Tablas evol IO zona'!I55-1,"-")</f>
        <v>2.7754726081888892E-2</v>
      </c>
    </row>
    <row r="43" spans="2:6" ht="15" hidden="1" customHeight="1" outlineLevel="1">
      <c r="B43" s="39" t="s">
        <v>85</v>
      </c>
      <c r="C43" s="94">
        <f>IFERROR('Tablas evol IO zona'!C43/'Tablas evol IO zona'!C56-1,"-")</f>
        <v>9.8810612991765856E-2</v>
      </c>
      <c r="D43" s="124">
        <f>IFERROR('Tablas evol IO zona'!E43/'Tablas evol IO zona'!E56-1,"-")</f>
        <v>1.6918640067783874E-2</v>
      </c>
      <c r="E43" s="124">
        <f>IFERROR('Tablas evol IO zona'!G43/'Tablas evol IO zona'!G56-1,"-")</f>
        <v>2.0794621297386184E-2</v>
      </c>
      <c r="F43" s="124">
        <f>IFERROR('Tablas evol IO zona'!I43/'Tablas evol IO zona'!I56-1,"-")</f>
        <v>1.9612984767295005E-2</v>
      </c>
    </row>
    <row r="44" spans="2:6" ht="15" hidden="1" customHeight="1" outlineLevel="1">
      <c r="B44" s="39" t="s">
        <v>86</v>
      </c>
      <c r="C44" s="94">
        <f>IFERROR('Tablas evol IO zona'!C44/'Tablas evol IO zona'!C57-1,"-")</f>
        <v>4.4262638976295454E-2</v>
      </c>
      <c r="D44" s="124">
        <f>IFERROR('Tablas evol IO zona'!E44/'Tablas evol IO zona'!E57-1,"-")</f>
        <v>3.0235681433448125E-3</v>
      </c>
      <c r="E44" s="124">
        <f>IFERROR('Tablas evol IO zona'!G44/'Tablas evol IO zona'!G57-1,"-")</f>
        <v>1.9875757805446703E-2</v>
      </c>
      <c r="F44" s="124">
        <f>IFERROR('Tablas evol IO zona'!I44/'Tablas evol IO zona'!I57-1,"-")</f>
        <v>1.1932664685926131E-2</v>
      </c>
    </row>
    <row r="45" spans="2:6" collapsed="1">
      <c r="B45" s="54">
        <v>2008</v>
      </c>
      <c r="C45" s="103">
        <f>IFERROR('Tablas evol IO zona'!C45/'Tablas evol IO zona'!C58-1,"-")</f>
        <v>-4.1529867590950675E-2</v>
      </c>
      <c r="D45" s="103">
        <f>IFERROR('Tablas evol IO zona'!E45/'Tablas evol IO zona'!E58-1,"-")</f>
        <v>-1.9928606098897905E-3</v>
      </c>
      <c r="E45" s="103">
        <f>IFERROR('Tablas evol IO zona'!G45/'Tablas evol IO zona'!G58-1,"-")</f>
        <v>-8.6104971440255085E-3</v>
      </c>
      <c r="F45" s="103">
        <f>IFERROR('Tablas evol IO zona'!I45/'Tablas evol IO zona'!I58-1,"-")</f>
        <v>-3.5023520967877309E-3</v>
      </c>
    </row>
    <row r="46" spans="2:6" ht="15" hidden="1" customHeight="1" outlineLevel="1">
      <c r="B46" s="39" t="s">
        <v>75</v>
      </c>
      <c r="C46" s="94">
        <f>IFERROR('Tablas evol IO zona'!C46/'Tablas evol IO zona'!C59-1,"-")</f>
        <v>-9.9358974358974339E-2</v>
      </c>
      <c r="D46" s="124">
        <f>IFERROR('Tablas evol IO zona'!E46/'Tablas evol IO zona'!E59-1,"-")</f>
        <v>-1.2759417065445255E-2</v>
      </c>
      <c r="E46" s="124">
        <f>IFERROR('Tablas evol IO zona'!G46/'Tablas evol IO zona'!G59-1,"-")</f>
        <v>2.2854591170963223E-2</v>
      </c>
      <c r="F46" s="124">
        <f>IFERROR('Tablas evol IO zona'!I46/'Tablas evol IO zona'!I59-1,"-")</f>
        <v>5.1172792302491832E-3</v>
      </c>
    </row>
    <row r="47" spans="2:6" ht="15" hidden="1" customHeight="1" outlineLevel="1">
      <c r="B47" s="39" t="s">
        <v>76</v>
      </c>
      <c r="C47" s="94">
        <f>IFERROR('Tablas evol IO zona'!C47/'Tablas evol IO zona'!C60-1,"-")</f>
        <v>-6.5449534963830547E-2</v>
      </c>
      <c r="D47" s="124">
        <f>IFERROR('Tablas evol IO zona'!E47/'Tablas evol IO zona'!E60-1,"-")</f>
        <v>1.4892867142954236E-2</v>
      </c>
      <c r="E47" s="124">
        <f>IFERROR('Tablas evol IO zona'!G47/'Tablas evol IO zona'!G60-1,"-")</f>
        <v>6.8071697860010438E-3</v>
      </c>
      <c r="F47" s="124">
        <f>IFERROR('Tablas evol IO zona'!I47/'Tablas evol IO zona'!I60-1,"-")</f>
        <v>1.2115844891495975E-2</v>
      </c>
    </row>
    <row r="48" spans="2:6" ht="15" hidden="1" customHeight="1" outlineLevel="1">
      <c r="B48" s="39" t="s">
        <v>77</v>
      </c>
      <c r="C48" s="94">
        <f>IFERROR('Tablas evol IO zona'!C48/'Tablas evol IO zona'!C61-1,"-")</f>
        <v>6.3893911995177799E-2</v>
      </c>
      <c r="D48" s="124">
        <f>IFERROR('Tablas evol IO zona'!E48/'Tablas evol IO zona'!E61-1,"-")</f>
        <v>-6.5320015462092651E-2</v>
      </c>
      <c r="E48" s="124">
        <f>IFERROR('Tablas evol IO zona'!G48/'Tablas evol IO zona'!G61-1,"-")</f>
        <v>-8.0034199743010848E-2</v>
      </c>
      <c r="F48" s="124">
        <f>IFERROR('Tablas evol IO zona'!I48/'Tablas evol IO zona'!I61-1,"-")</f>
        <v>-7.0934011952755394E-2</v>
      </c>
    </row>
    <row r="49" spans="2:6" ht="15" hidden="1" customHeight="1" outlineLevel="1">
      <c r="B49" s="39" t="s">
        <v>78</v>
      </c>
      <c r="C49" s="94">
        <f>IFERROR('Tablas evol IO zona'!C49/'Tablas evol IO zona'!C62-1,"-")</f>
        <v>-4.2028985507246208E-2</v>
      </c>
      <c r="D49" s="124">
        <f>IFERROR('Tablas evol IO zona'!E49/'Tablas evol IO zona'!E62-1,"-")</f>
        <v>-6.1958876115664308E-2</v>
      </c>
      <c r="E49" s="124">
        <f>IFERROR('Tablas evol IO zona'!G49/'Tablas evol IO zona'!G62-1,"-")</f>
        <v>-0.11001242145335932</v>
      </c>
      <c r="F49" s="124">
        <f>IFERROR('Tablas evol IO zona'!I49/'Tablas evol IO zona'!I62-1,"-")</f>
        <v>-8.1787987863093048E-2</v>
      </c>
    </row>
    <row r="50" spans="2:6" ht="15" hidden="1" customHeight="1" outlineLevel="1">
      <c r="B50" s="39" t="s">
        <v>79</v>
      </c>
      <c r="C50" s="94">
        <f>IFERROR('Tablas evol IO zona'!C50/'Tablas evol IO zona'!C63-1,"-")</f>
        <v>-0.18634001484780982</v>
      </c>
      <c r="D50" s="124">
        <f>IFERROR('Tablas evol IO zona'!E50/'Tablas evol IO zona'!E63-1,"-")</f>
        <v>-4.9180490591834047E-2</v>
      </c>
      <c r="E50" s="124">
        <f>IFERROR('Tablas evol IO zona'!G50/'Tablas evol IO zona'!G63-1,"-")</f>
        <v>-0.10494243483596644</v>
      </c>
      <c r="F50" s="124">
        <f>IFERROR('Tablas evol IO zona'!I50/'Tablas evol IO zona'!I63-1,"-")</f>
        <v>-7.486000149323413E-2</v>
      </c>
    </row>
    <row r="51" spans="2:6" ht="15" hidden="1" customHeight="1" outlineLevel="1">
      <c r="B51" s="39" t="s">
        <v>80</v>
      </c>
      <c r="C51" s="94">
        <f>IFERROR('Tablas evol IO zona'!C51/'Tablas evol IO zona'!C64-1,"-")</f>
        <v>0.14020156774916015</v>
      </c>
      <c r="D51" s="124">
        <f>IFERROR('Tablas evol IO zona'!E51/'Tablas evol IO zona'!E64-1,"-")</f>
        <v>-7.7529898212994941E-2</v>
      </c>
      <c r="E51" s="124">
        <f>IFERROR('Tablas evol IO zona'!G51/'Tablas evol IO zona'!G64-1,"-")</f>
        <v>-0.10856922991970563</v>
      </c>
      <c r="F51" s="124">
        <f>IFERROR('Tablas evol IO zona'!I51/'Tablas evol IO zona'!I64-1,"-")</f>
        <v>-9.0719090399179803E-2</v>
      </c>
    </row>
    <row r="52" spans="2:6" ht="15" hidden="1" customHeight="1" outlineLevel="1">
      <c r="B52" s="39" t="s">
        <v>81</v>
      </c>
      <c r="C52" s="94">
        <f>IFERROR('Tablas evol IO zona'!C52/'Tablas evol IO zona'!C65-1,"-")</f>
        <v>0.20179372197309409</v>
      </c>
      <c r="D52" s="124">
        <f>IFERROR('Tablas evol IO zona'!E52/'Tablas evol IO zona'!E65-1,"-")</f>
        <v>-7.7589670126598342E-2</v>
      </c>
      <c r="E52" s="124">
        <f>IFERROR('Tablas evol IO zona'!G52/'Tablas evol IO zona'!G65-1,"-")</f>
        <v>-8.7333390097681818E-2</v>
      </c>
      <c r="F52" s="124">
        <f>IFERROR('Tablas evol IO zona'!I52/'Tablas evol IO zona'!I65-1,"-")</f>
        <v>-8.1411747683396096E-2</v>
      </c>
    </row>
    <row r="53" spans="2:6" ht="15" hidden="1" customHeight="1" outlineLevel="1">
      <c r="B53" s="39" t="s">
        <v>82</v>
      </c>
      <c r="C53" s="94">
        <f>IFERROR('Tablas evol IO zona'!C53/'Tablas evol IO zona'!C66-1,"-")</f>
        <v>0.27021928790379635</v>
      </c>
      <c r="D53" s="124">
        <f>IFERROR('Tablas evol IO zona'!E53/'Tablas evol IO zona'!E66-1,"-")</f>
        <v>-0.11339864201582606</v>
      </c>
      <c r="E53" s="124">
        <f>IFERROR('Tablas evol IO zona'!G53/'Tablas evol IO zona'!G66-1,"-")</f>
        <v>-7.1795887953440385E-2</v>
      </c>
      <c r="F53" s="124">
        <f>IFERROR('Tablas evol IO zona'!I53/'Tablas evol IO zona'!I66-1,"-")</f>
        <v>-9.5136023733904174E-2</v>
      </c>
    </row>
    <row r="54" spans="2:6" ht="15" hidden="1" customHeight="1" outlineLevel="1">
      <c r="B54" s="39" t="s">
        <v>83</v>
      </c>
      <c r="C54" s="94">
        <f>IFERROR('Tablas evol IO zona'!C54/'Tablas evol IO zona'!C67-1,"-")</f>
        <v>0.19415006358626541</v>
      </c>
      <c r="D54" s="124">
        <f>IFERROR('Tablas evol IO zona'!E54/'Tablas evol IO zona'!E67-1,"-")</f>
        <v>-6.3330440317017289E-2</v>
      </c>
      <c r="E54" s="124">
        <f>IFERROR('Tablas evol IO zona'!G54/'Tablas evol IO zona'!G67-1,"-")</f>
        <v>-0.10122017137004513</v>
      </c>
      <c r="F54" s="124">
        <f>IFERROR('Tablas evol IO zona'!I54/'Tablas evol IO zona'!I67-1,"-")</f>
        <v>-8.0337278871136064E-2</v>
      </c>
    </row>
    <row r="55" spans="2:6" ht="15" hidden="1" customHeight="1" outlineLevel="1">
      <c r="B55" s="39" t="s">
        <v>84</v>
      </c>
      <c r="C55" s="94">
        <f>IFERROR('Tablas evol IO zona'!C55/'Tablas evol IO zona'!C68-1,"-")</f>
        <v>0.12976389663506227</v>
      </c>
      <c r="D55" s="124">
        <f>IFERROR('Tablas evol IO zona'!E55/'Tablas evol IO zona'!E68-1,"-")</f>
        <v>-1.8179552732657811E-3</v>
      </c>
      <c r="E55" s="124">
        <f>IFERROR('Tablas evol IO zona'!G55/'Tablas evol IO zona'!G68-1,"-")</f>
        <v>-5.2454357014952713E-3</v>
      </c>
      <c r="F55" s="124">
        <f>IFERROR('Tablas evol IO zona'!I55/'Tablas evol IO zona'!I68-1,"-")</f>
        <v>-3.1740398771837874E-3</v>
      </c>
    </row>
    <row r="56" spans="2:6" ht="15" hidden="1" customHeight="1" outlineLevel="1">
      <c r="B56" s="39" t="s">
        <v>85</v>
      </c>
      <c r="C56" s="94">
        <f>IFERROR('Tablas evol IO zona'!C56/'Tablas evol IO zona'!C69-1,"-")</f>
        <v>-6.8677573278800308E-2</v>
      </c>
      <c r="D56" s="124">
        <f>IFERROR('Tablas evol IO zona'!E56/'Tablas evol IO zona'!E69-1,"-")</f>
        <v>2.9355350128563718E-3</v>
      </c>
      <c r="E56" s="124">
        <f>IFERROR('Tablas evol IO zona'!G56/'Tablas evol IO zona'!G69-1,"-")</f>
        <v>-2.7174367393778431E-2</v>
      </c>
      <c r="F56" s="124">
        <f>IFERROR('Tablas evol IO zona'!I56/'Tablas evol IO zona'!I69-1,"-")</f>
        <v>-1.1654096319740681E-2</v>
      </c>
    </row>
    <row r="57" spans="2:6" ht="15" hidden="1" customHeight="1" outlineLevel="1">
      <c r="B57" s="39" t="s">
        <v>86</v>
      </c>
      <c r="C57" s="94">
        <f>IFERROR('Tablas evol IO zona'!C57/'Tablas evol IO zona'!C70-1,"-")</f>
        <v>0.14895155459146792</v>
      </c>
      <c r="D57" s="124">
        <f>IFERROR('Tablas evol IO zona'!E57/'Tablas evol IO zona'!E70-1,"-")</f>
        <v>1.0119877698535396E-2</v>
      </c>
      <c r="E57" s="124">
        <f>IFERROR('Tablas evol IO zona'!G57/'Tablas evol IO zona'!G70-1,"-")</f>
        <v>-2.5133105556031543E-2</v>
      </c>
      <c r="F57" s="124">
        <f>IFERROR('Tablas evol IO zona'!I57/'Tablas evol IO zona'!I70-1,"-")</f>
        <v>-6.6156871770760572E-3</v>
      </c>
    </row>
    <row r="58" spans="2:6" collapsed="1">
      <c r="B58" s="54">
        <v>2007</v>
      </c>
      <c r="C58" s="103">
        <f>IFERROR('Tablas evol IO zona'!C58/'Tablas evol IO zona'!C71-1,"-")</f>
        <v>5.0620930200863112E-2</v>
      </c>
      <c r="D58" s="103">
        <f>IFERROR('Tablas evol IO zona'!E58/'Tablas evol IO zona'!E71-1,"-")</f>
        <v>-4.097905965887827E-2</v>
      </c>
      <c r="E58" s="103">
        <f>IFERROR('Tablas evol IO zona'!G58/'Tablas evol IO zona'!G71-1,"-")</f>
        <v>-5.7281679505599481E-2</v>
      </c>
      <c r="F58" s="103">
        <f>IFERROR('Tablas evol IO zona'!I58/'Tablas evol IO zona'!I71-1,"-")</f>
        <v>-4.782533547071699E-2</v>
      </c>
    </row>
    <row r="59" spans="2:6" ht="15" customHeight="1">
      <c r="B59" s="431" t="s">
        <v>116</v>
      </c>
      <c r="C59" s="431"/>
      <c r="D59" s="431"/>
      <c r="E59" s="431"/>
      <c r="F59" s="431"/>
    </row>
  </sheetData>
  <mergeCells count="4">
    <mergeCell ref="B5:F5"/>
    <mergeCell ref="B6:B7"/>
    <mergeCell ref="D6:F6"/>
    <mergeCell ref="B59:F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6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75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5.85546875" style="89" customWidth="1"/>
    <col min="2" max="2" width="11.42578125" style="89"/>
    <col min="3" max="12" width="10.7109375" style="89" customWidth="1"/>
    <col min="13" max="13" width="11.42578125" style="89"/>
    <col min="14" max="14" width="14.28515625" style="89" customWidth="1"/>
    <col min="15" max="16384" width="11.42578125" style="89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427" t="s">
        <v>259</v>
      </c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ht="30" customHeight="1">
      <c r="B6" s="123"/>
      <c r="C6" s="107" t="s">
        <v>144</v>
      </c>
      <c r="D6" s="107" t="s">
        <v>74</v>
      </c>
      <c r="E6" s="109" t="s">
        <v>237</v>
      </c>
      <c r="F6" s="109" t="s">
        <v>74</v>
      </c>
      <c r="G6" s="107" t="s">
        <v>238</v>
      </c>
      <c r="H6" s="107" t="s">
        <v>74</v>
      </c>
      <c r="I6" s="109" t="s">
        <v>239</v>
      </c>
      <c r="J6" s="109" t="s">
        <v>74</v>
      </c>
      <c r="K6" s="107" t="s">
        <v>70</v>
      </c>
      <c r="L6" s="107" t="s">
        <v>74</v>
      </c>
    </row>
    <row r="7" spans="2:12">
      <c r="B7" s="39" t="s">
        <v>76</v>
      </c>
      <c r="C7" s="243">
        <v>40.22</v>
      </c>
      <c r="D7" s="94">
        <f t="shared" ref="D7:D57" si="0">C7/C20-1</f>
        <v>-8.6255206361226855E-2</v>
      </c>
      <c r="E7" s="240">
        <v>49.88</v>
      </c>
      <c r="F7" s="124">
        <f t="shared" ref="F7:F57" si="1">E7/E20-1</f>
        <v>0.12088641920426757</v>
      </c>
      <c r="G7" s="243">
        <v>50.38</v>
      </c>
      <c r="H7" s="94">
        <f t="shared" ref="H7:H57" si="2">G7/G20-1</f>
        <v>7.0083007812500098E-2</v>
      </c>
      <c r="I7" s="240">
        <v>61.89</v>
      </c>
      <c r="J7" s="124">
        <f t="shared" ref="J7:J57" si="3">I7/I20-1</f>
        <v>1.4762288835259749</v>
      </c>
      <c r="K7" s="243">
        <v>52.08</v>
      </c>
      <c r="L7" s="94">
        <f t="shared" ref="L7:L57" si="4">K7/K20-1</f>
        <v>0.41216055443257282</v>
      </c>
    </row>
    <row r="8" spans="2:12">
      <c r="B8" s="39" t="s">
        <v>77</v>
      </c>
      <c r="C8" s="243">
        <v>32.92</v>
      </c>
      <c r="D8" s="94">
        <f t="shared" si="0"/>
        <v>-0.2318253669552125</v>
      </c>
      <c r="E8" s="240">
        <v>48.46</v>
      </c>
      <c r="F8" s="124">
        <f t="shared" si="1"/>
        <v>0.17899771774569162</v>
      </c>
      <c r="G8" s="243">
        <v>50.04</v>
      </c>
      <c r="H8" s="94">
        <f t="shared" si="2"/>
        <v>4.5820295245844411E-2</v>
      </c>
      <c r="I8" s="240">
        <v>44.72</v>
      </c>
      <c r="J8" s="124">
        <f t="shared" si="3"/>
        <v>0.59574216180662121</v>
      </c>
      <c r="K8" s="243">
        <v>46.39</v>
      </c>
      <c r="L8" s="94">
        <f t="shared" si="4"/>
        <v>0.24300219537452539</v>
      </c>
    </row>
    <row r="9" spans="2:12">
      <c r="B9" s="39" t="s">
        <v>78</v>
      </c>
      <c r="C9" s="243">
        <v>35.083333333333336</v>
      </c>
      <c r="D9" s="94">
        <f t="shared" si="0"/>
        <v>-0.19404242285014162</v>
      </c>
      <c r="E9" s="240">
        <v>37.660731948565775</v>
      </c>
      <c r="F9" s="124">
        <f t="shared" si="1"/>
        <v>0.10864680449119146</v>
      </c>
      <c r="G9" s="243">
        <v>43.310344827586206</v>
      </c>
      <c r="H9" s="94">
        <f t="shared" si="2"/>
        <v>-7.4960597445830723E-2</v>
      </c>
      <c r="I9" s="240">
        <v>36.051386071670045</v>
      </c>
      <c r="J9" s="124">
        <f t="shared" si="3"/>
        <v>0.37918224588001759</v>
      </c>
      <c r="K9" s="243">
        <v>38.671460366375619</v>
      </c>
      <c r="L9" s="94">
        <f t="shared" si="4"/>
        <v>0.12319083259876917</v>
      </c>
    </row>
    <row r="10" spans="2:12">
      <c r="B10" s="39" t="s">
        <v>79</v>
      </c>
      <c r="C10" s="243">
        <v>30.951612903225808</v>
      </c>
      <c r="D10" s="94">
        <f t="shared" si="0"/>
        <v>-0.23538505673849286</v>
      </c>
      <c r="E10" s="240">
        <v>27.596439169139465</v>
      </c>
      <c r="F10" s="124">
        <f t="shared" si="1"/>
        <v>-3.8116445829924572E-2</v>
      </c>
      <c r="G10" s="243">
        <v>34.160177975528363</v>
      </c>
      <c r="H10" s="94">
        <f t="shared" si="2"/>
        <v>5.4001171722566133E-2</v>
      </c>
      <c r="I10" s="240">
        <v>57.53</v>
      </c>
      <c r="J10" s="124">
        <f t="shared" si="3"/>
        <v>1.6557956318252729</v>
      </c>
      <c r="K10" s="243">
        <v>37.479999999999997</v>
      </c>
      <c r="L10" s="94">
        <f t="shared" si="4"/>
        <v>0.36043557168784024</v>
      </c>
    </row>
    <row r="11" spans="2:12">
      <c r="B11" s="39" t="s">
        <v>80</v>
      </c>
      <c r="C11" s="243">
        <v>36</v>
      </c>
      <c r="D11" s="94">
        <f t="shared" si="0"/>
        <v>-9.9549774887443654E-2</v>
      </c>
      <c r="E11" s="240">
        <v>34.708528764238537</v>
      </c>
      <c r="F11" s="124">
        <f t="shared" si="1"/>
        <v>-0.18620096684083143</v>
      </c>
      <c r="G11" s="243">
        <v>37.302558398220242</v>
      </c>
      <c r="H11" s="94">
        <f t="shared" si="2"/>
        <v>-0.15067034612431152</v>
      </c>
      <c r="I11" s="240">
        <v>44.12</v>
      </c>
      <c r="J11" s="124">
        <f t="shared" si="3"/>
        <v>0.80121158911325696</v>
      </c>
      <c r="K11" s="243">
        <v>38</v>
      </c>
      <c r="L11" s="94">
        <f t="shared" si="4"/>
        <v>8.2004555808656177E-2</v>
      </c>
    </row>
    <row r="12" spans="2:12">
      <c r="B12" s="39" t="s">
        <v>81</v>
      </c>
      <c r="C12" s="243">
        <v>38.68333333333333</v>
      </c>
      <c r="D12" s="94">
        <f t="shared" si="0"/>
        <v>-2.7920664206642187E-2</v>
      </c>
      <c r="E12" s="240">
        <v>44.37190900098912</v>
      </c>
      <c r="F12" s="124">
        <f t="shared" si="1"/>
        <v>5.4784857747472326E-2</v>
      </c>
      <c r="G12" s="243">
        <v>49.126436781609193</v>
      </c>
      <c r="H12" s="94">
        <f t="shared" si="2"/>
        <v>0.1660073659800847</v>
      </c>
      <c r="I12" s="240">
        <v>19.96</v>
      </c>
      <c r="J12" s="124">
        <f t="shared" si="3"/>
        <v>-0.34197802197802196</v>
      </c>
      <c r="K12" s="243">
        <v>34.78</v>
      </c>
      <c r="L12" s="94">
        <f t="shared" si="4"/>
        <v>-6.0264251654686407E-2</v>
      </c>
    </row>
    <row r="13" spans="2:12">
      <c r="B13" s="39" t="s">
        <v>82</v>
      </c>
      <c r="C13" s="243">
        <v>35.274193548387096</v>
      </c>
      <c r="D13" s="94">
        <f t="shared" si="0"/>
        <v>-4.2242912072031014E-2</v>
      </c>
      <c r="E13" s="240">
        <v>39.709964583133917</v>
      </c>
      <c r="F13" s="124">
        <f t="shared" si="1"/>
        <v>-0.1766542694768003</v>
      </c>
      <c r="G13" s="243">
        <v>43.559510567296996</v>
      </c>
      <c r="H13" s="94">
        <f t="shared" si="2"/>
        <v>-7.5365939985204911E-2</v>
      </c>
      <c r="I13" s="240">
        <v>21.50537634408602</v>
      </c>
      <c r="J13" s="124">
        <f t="shared" si="3"/>
        <v>-0.22230863237418075</v>
      </c>
      <c r="K13" s="243">
        <v>32.613624652169435</v>
      </c>
      <c r="L13" s="94">
        <f t="shared" si="4"/>
        <v>-0.15112897834020211</v>
      </c>
    </row>
    <row r="14" spans="2:12">
      <c r="B14" s="39" t="s">
        <v>83</v>
      </c>
      <c r="C14" s="243">
        <v>36.333333333333336</v>
      </c>
      <c r="D14" s="94">
        <f t="shared" si="0"/>
        <v>-0.11403722669267646</v>
      </c>
      <c r="E14" s="240">
        <v>41.765578635014833</v>
      </c>
      <c r="F14" s="124">
        <f t="shared" si="1"/>
        <v>-0.16183867880764935</v>
      </c>
      <c r="G14" s="243">
        <v>52.143678160919542</v>
      </c>
      <c r="H14" s="94">
        <f t="shared" si="2"/>
        <v>0.14752812854136321</v>
      </c>
      <c r="I14" s="240">
        <v>24.926984126984127</v>
      </c>
      <c r="J14" s="124">
        <f t="shared" si="3"/>
        <v>-0.1335246082542485</v>
      </c>
      <c r="K14" s="243">
        <v>36.674653887113948</v>
      </c>
      <c r="L14" s="94">
        <f t="shared" si="4"/>
        <v>-6.6802700073436361E-2</v>
      </c>
    </row>
    <row r="15" spans="2:12">
      <c r="B15" s="39" t="s">
        <v>84</v>
      </c>
      <c r="C15" s="243">
        <v>42.274193548387096</v>
      </c>
      <c r="D15" s="94">
        <f t="shared" si="0"/>
        <v>-4.5082594344091009E-2</v>
      </c>
      <c r="E15" s="240">
        <v>41.212788360294823</v>
      </c>
      <c r="F15" s="124">
        <f t="shared" si="1"/>
        <v>-0.39879229233705582</v>
      </c>
      <c r="G15" s="243">
        <v>47.169076751946605</v>
      </c>
      <c r="H15" s="94">
        <f t="shared" si="2"/>
        <v>-9.185450997407385E-2</v>
      </c>
      <c r="I15" s="240">
        <v>26.887864823348693</v>
      </c>
      <c r="J15" s="124">
        <f t="shared" si="3"/>
        <v>-0.11497623622206499</v>
      </c>
      <c r="K15" s="243">
        <v>36.670359682572403</v>
      </c>
      <c r="L15" s="94">
        <f t="shared" si="4"/>
        <v>-0.21527156681848048</v>
      </c>
    </row>
    <row r="16" spans="2:12">
      <c r="B16" s="39" t="s">
        <v>85</v>
      </c>
      <c r="C16" s="243">
        <v>73.209999999999994</v>
      </c>
      <c r="D16" s="94">
        <f t="shared" si="0"/>
        <v>0.36815548495608286</v>
      </c>
      <c r="E16" s="240">
        <v>61.85</v>
      </c>
      <c r="F16" s="124">
        <f t="shared" si="1"/>
        <v>-3.2838154808444098E-2</v>
      </c>
      <c r="G16" s="243">
        <v>58.94</v>
      </c>
      <c r="H16" s="94">
        <f t="shared" si="2"/>
        <v>3.1140657802659177E-2</v>
      </c>
      <c r="I16" s="240">
        <v>31.585034013605441</v>
      </c>
      <c r="J16" s="124">
        <f t="shared" si="3"/>
        <v>-0.36051236140761667</v>
      </c>
      <c r="K16" s="243">
        <v>49.39</v>
      </c>
      <c r="L16" s="94">
        <f t="shared" si="4"/>
        <v>-0.10880548538433776</v>
      </c>
    </row>
    <row r="17" spans="2:12">
      <c r="B17" s="39" t="s">
        <v>86</v>
      </c>
      <c r="C17" s="243">
        <v>41.16</v>
      </c>
      <c r="D17" s="94">
        <f t="shared" si="0"/>
        <v>4.7594807839144826E-2</v>
      </c>
      <c r="E17" s="240">
        <v>40.799999999999997</v>
      </c>
      <c r="F17" s="124">
        <f t="shared" si="1"/>
        <v>-0.25547445255474455</v>
      </c>
      <c r="G17" s="243">
        <v>47.01</v>
      </c>
      <c r="H17" s="94">
        <f t="shared" si="2"/>
        <v>0.18264150943396218</v>
      </c>
      <c r="I17" s="240">
        <v>28.003072196620582</v>
      </c>
      <c r="J17" s="124">
        <f t="shared" si="3"/>
        <v>-0.21537402083154</v>
      </c>
      <c r="K17" s="243">
        <v>36.9</v>
      </c>
      <c r="L17" s="94">
        <f t="shared" si="4"/>
        <v>-0.12205567451820132</v>
      </c>
    </row>
    <row r="18" spans="2:12" ht="30" customHeight="1">
      <c r="B18" s="45" t="str">
        <f>actualizaciones!$A$2</f>
        <v xml:space="preserve">acum. nov. 2010 </v>
      </c>
      <c r="C18" s="241">
        <v>39.92664670658683</v>
      </c>
      <c r="D18" s="125">
        <v>-5.4592395555709383E-2</v>
      </c>
      <c r="E18" s="241">
        <v>42.363492599370986</v>
      </c>
      <c r="F18" s="125">
        <v>-9.9129991214895186E-2</v>
      </c>
      <c r="G18" s="241">
        <v>46.514557092711129</v>
      </c>
      <c r="H18" s="125">
        <v>2.2316515582986529E-2</v>
      </c>
      <c r="I18" s="241">
        <v>32.072593312465393</v>
      </c>
      <c r="J18" s="125">
        <v>8.2586620982272319E-2</v>
      </c>
      <c r="K18" s="241">
        <v>39.580090931481863</v>
      </c>
      <c r="L18" s="125">
        <v>1.4570970782477932E-2</v>
      </c>
    </row>
    <row r="19" spans="2:12" hidden="1" outlineLevel="1">
      <c r="B19" s="39" t="s">
        <v>75</v>
      </c>
      <c r="C19" s="243">
        <v>44.467741935483872</v>
      </c>
      <c r="D19" s="94">
        <f t="shared" si="0"/>
        <v>-0.13081036091704701</v>
      </c>
      <c r="E19" s="240">
        <v>47.961137168565138</v>
      </c>
      <c r="F19" s="124">
        <f t="shared" si="1"/>
        <v>-0.17705667178165518</v>
      </c>
      <c r="G19" s="243">
        <v>49.132369299221359</v>
      </c>
      <c r="H19" s="94">
        <f t="shared" si="2"/>
        <v>0.20688698843579845</v>
      </c>
      <c r="I19" s="240">
        <v>44.436251920122885</v>
      </c>
      <c r="J19" s="124">
        <f t="shared" si="3"/>
        <v>0.37008619873069981</v>
      </c>
      <c r="K19" s="243">
        <v>46.475316912295163</v>
      </c>
      <c r="L19" s="94">
        <f t="shared" si="4"/>
        <v>5.2430183702336208E-2</v>
      </c>
    </row>
    <row r="20" spans="2:12" hidden="1" outlineLevel="1">
      <c r="B20" s="39" t="s">
        <v>76</v>
      </c>
      <c r="C20" s="243">
        <v>44.016666666666666</v>
      </c>
      <c r="D20" s="94">
        <f t="shared" si="0"/>
        <v>-0.17909983836876786</v>
      </c>
      <c r="E20" s="240">
        <v>44.500494559841741</v>
      </c>
      <c r="F20" s="124">
        <f t="shared" si="1"/>
        <v>-0.29610100348241475</v>
      </c>
      <c r="G20" s="243">
        <v>47.080459770114942</v>
      </c>
      <c r="H20" s="94">
        <f t="shared" si="2"/>
        <v>-0.13803625466651515</v>
      </c>
      <c r="I20" s="240">
        <v>24.993650793650794</v>
      </c>
      <c r="J20" s="124">
        <f t="shared" si="3"/>
        <v>-0.31043962253489288</v>
      </c>
      <c r="K20" s="243">
        <v>36.879659211927581</v>
      </c>
      <c r="L20" s="94">
        <f t="shared" si="4"/>
        <v>-0.27316398872826997</v>
      </c>
    </row>
    <row r="21" spans="2:12" hidden="1" outlineLevel="1">
      <c r="B21" s="39" t="s">
        <v>77</v>
      </c>
      <c r="C21" s="243">
        <v>42.854838709677416</v>
      </c>
      <c r="D21" s="94">
        <f t="shared" si="0"/>
        <v>-0.23623527517951493</v>
      </c>
      <c r="E21" s="240">
        <v>41.10270891164928</v>
      </c>
      <c r="F21" s="124">
        <f t="shared" si="1"/>
        <v>-0.35077066953641955</v>
      </c>
      <c r="G21" s="243">
        <v>47.847608453837594</v>
      </c>
      <c r="H21" s="94">
        <f t="shared" si="2"/>
        <v>-0.1694565448040688</v>
      </c>
      <c r="I21" s="240">
        <v>28.02457757296467</v>
      </c>
      <c r="J21" s="124">
        <f t="shared" si="3"/>
        <v>-0.14483922377425695</v>
      </c>
      <c r="K21" s="243">
        <v>37.320931670617334</v>
      </c>
      <c r="L21" s="94">
        <f t="shared" si="4"/>
        <v>-0.25178565215282012</v>
      </c>
    </row>
    <row r="22" spans="2:12" hidden="1" outlineLevel="1">
      <c r="B22" s="39" t="s">
        <v>78</v>
      </c>
      <c r="C22" s="243">
        <v>43.53</v>
      </c>
      <c r="D22" s="94">
        <f t="shared" si="0"/>
        <v>-7.9898541534559331E-2</v>
      </c>
      <c r="E22" s="240">
        <v>33.97</v>
      </c>
      <c r="F22" s="124">
        <f t="shared" si="1"/>
        <v>-0.24072418417523478</v>
      </c>
      <c r="G22" s="243">
        <v>46.82</v>
      </c>
      <c r="H22" s="94">
        <f t="shared" si="2"/>
        <v>-8.6439024390243868E-2</v>
      </c>
      <c r="I22" s="240">
        <v>26.139682539682539</v>
      </c>
      <c r="J22" s="124">
        <f t="shared" si="3"/>
        <v>-0.10087005530311044</v>
      </c>
      <c r="K22" s="243">
        <v>34.43</v>
      </c>
      <c r="L22" s="94">
        <f t="shared" si="4"/>
        <v>-0.15654091131798142</v>
      </c>
    </row>
    <row r="23" spans="2:12" hidden="1" outlineLevel="1">
      <c r="B23" s="39" t="s">
        <v>79</v>
      </c>
      <c r="C23" s="243">
        <v>40.479999999999997</v>
      </c>
      <c r="D23" s="94">
        <f t="shared" si="0"/>
        <v>-0.19298245614035092</v>
      </c>
      <c r="E23" s="240">
        <v>28.69</v>
      </c>
      <c r="F23" s="124">
        <f t="shared" si="1"/>
        <v>-0.22228246137164542</v>
      </c>
      <c r="G23" s="243">
        <v>32.409999999999997</v>
      </c>
      <c r="H23" s="94">
        <f t="shared" si="2"/>
        <v>-0.30510291595197259</v>
      </c>
      <c r="I23" s="240">
        <v>21.662058371735792</v>
      </c>
      <c r="J23" s="124">
        <f t="shared" si="3"/>
        <v>-0.22380008806693075</v>
      </c>
      <c r="K23" s="243">
        <v>27.55</v>
      </c>
      <c r="L23" s="94">
        <f t="shared" si="4"/>
        <v>-0.25338753387533874</v>
      </c>
    </row>
    <row r="24" spans="2:12" hidden="1" outlineLevel="1">
      <c r="B24" s="39" t="s">
        <v>80</v>
      </c>
      <c r="C24" s="243">
        <v>39.979999999999997</v>
      </c>
      <c r="D24" s="94">
        <f t="shared" si="0"/>
        <v>-0.31104601068412896</v>
      </c>
      <c r="E24" s="240">
        <v>42.65</v>
      </c>
      <c r="F24" s="124">
        <f t="shared" si="1"/>
        <v>-0.29480820105820105</v>
      </c>
      <c r="G24" s="243">
        <v>43.92</v>
      </c>
      <c r="H24" s="94">
        <f t="shared" si="2"/>
        <v>-5.3652230122818279E-2</v>
      </c>
      <c r="I24" s="240">
        <v>24.49462365591398</v>
      </c>
      <c r="J24" s="124">
        <f t="shared" si="3"/>
        <v>-0.35779299234796613</v>
      </c>
      <c r="K24" s="243">
        <v>35.119999999999997</v>
      </c>
      <c r="L24" s="94">
        <f t="shared" si="4"/>
        <v>-0.28165268971159751</v>
      </c>
    </row>
    <row r="25" spans="2:12" hidden="1" outlineLevel="1">
      <c r="B25" s="39" t="s">
        <v>81</v>
      </c>
      <c r="C25" s="243">
        <v>39.794419970631424</v>
      </c>
      <c r="D25" s="94">
        <f t="shared" si="0"/>
        <v>-0.19930744525892508</v>
      </c>
      <c r="E25" s="240">
        <v>42.067260138476755</v>
      </c>
      <c r="F25" s="124">
        <f t="shared" si="1"/>
        <v>-0.22025467769273865</v>
      </c>
      <c r="G25" s="243">
        <v>42.132183908045974</v>
      </c>
      <c r="H25" s="94">
        <f t="shared" si="2"/>
        <v>-0.22792406252435449</v>
      </c>
      <c r="I25" s="240">
        <v>30.333333333333332</v>
      </c>
      <c r="J25" s="124">
        <f t="shared" si="3"/>
        <v>-0.12336855189558738</v>
      </c>
      <c r="K25" s="243">
        <v>37.010404319768206</v>
      </c>
      <c r="L25" s="94">
        <f t="shared" si="4"/>
        <v>-0.20901038000067951</v>
      </c>
    </row>
    <row r="26" spans="2:12" hidden="1" outlineLevel="1">
      <c r="B26" s="39" t="s">
        <v>82</v>
      </c>
      <c r="C26" s="243">
        <v>36.83</v>
      </c>
      <c r="D26" s="94">
        <f t="shared" si="0"/>
        <v>-0.25111834078893858</v>
      </c>
      <c r="E26" s="240">
        <v>48.23</v>
      </c>
      <c r="F26" s="124">
        <f t="shared" si="1"/>
        <v>-0.21856772521062873</v>
      </c>
      <c r="G26" s="243">
        <v>47.11</v>
      </c>
      <c r="H26" s="94">
        <f t="shared" si="2"/>
        <v>-5.9117235869782347E-2</v>
      </c>
      <c r="I26" s="240">
        <v>27.652841781874042</v>
      </c>
      <c r="J26" s="124">
        <f t="shared" si="3"/>
        <v>-0.48198664825046045</v>
      </c>
      <c r="K26" s="243">
        <v>38.42</v>
      </c>
      <c r="L26" s="94">
        <f t="shared" si="4"/>
        <v>-0.29979952615272454</v>
      </c>
    </row>
    <row r="27" spans="2:12" hidden="1" outlineLevel="1">
      <c r="B27" s="39" t="s">
        <v>83</v>
      </c>
      <c r="C27" s="243">
        <v>41.01</v>
      </c>
      <c r="D27" s="94">
        <f t="shared" si="0"/>
        <v>-0.21960038058991438</v>
      </c>
      <c r="E27" s="240">
        <v>49.83</v>
      </c>
      <c r="F27" s="124">
        <f t="shared" si="1"/>
        <v>-0.1739058355437666</v>
      </c>
      <c r="G27" s="243">
        <v>45.44</v>
      </c>
      <c r="H27" s="94">
        <f t="shared" si="2"/>
        <v>-0.14473931865236223</v>
      </c>
      <c r="I27" s="240">
        <v>28.768253968253969</v>
      </c>
      <c r="J27" s="124">
        <f t="shared" si="3"/>
        <v>-0.26203273176241881</v>
      </c>
      <c r="K27" s="243">
        <v>39.299999999999997</v>
      </c>
      <c r="L27" s="94">
        <f t="shared" si="4"/>
        <v>-0.22147385103011097</v>
      </c>
    </row>
    <row r="28" spans="2:12" hidden="1" outlineLevel="1">
      <c r="B28" s="39" t="s">
        <v>84</v>
      </c>
      <c r="C28" s="243">
        <v>44.27</v>
      </c>
      <c r="D28" s="94">
        <f t="shared" si="0"/>
        <v>-0.22564281966066113</v>
      </c>
      <c r="E28" s="240">
        <v>68.55</v>
      </c>
      <c r="F28" s="124">
        <f t="shared" si="1"/>
        <v>0.19175938803894277</v>
      </c>
      <c r="G28" s="243">
        <v>51.94</v>
      </c>
      <c r="H28" s="94">
        <f t="shared" si="2"/>
        <v>-2.87963140717995E-3</v>
      </c>
      <c r="I28" s="240">
        <v>30.38095238095238</v>
      </c>
      <c r="J28" s="124">
        <f t="shared" si="3"/>
        <v>-0.45352564102564097</v>
      </c>
      <c r="K28" s="243">
        <v>46.73</v>
      </c>
      <c r="L28" s="94">
        <f t="shared" si="4"/>
        <v>-0.15998561927017807</v>
      </c>
    </row>
    <row r="29" spans="2:12" hidden="1" outlineLevel="1">
      <c r="B29" s="39" t="s">
        <v>85</v>
      </c>
      <c r="C29" s="243">
        <v>53.51</v>
      </c>
      <c r="D29" s="94">
        <f t="shared" si="0"/>
        <v>-0.24623186364276661</v>
      </c>
      <c r="E29" s="240">
        <v>63.95</v>
      </c>
      <c r="F29" s="124">
        <f t="shared" si="1"/>
        <v>-0.14926167353997599</v>
      </c>
      <c r="G29" s="243">
        <v>57.16</v>
      </c>
      <c r="H29" s="94">
        <f t="shared" si="2"/>
        <v>-8.1914551879216257E-2</v>
      </c>
      <c r="I29" s="240">
        <v>49.391156462585037</v>
      </c>
      <c r="J29" s="124">
        <f t="shared" si="3"/>
        <v>0.21969664126935973</v>
      </c>
      <c r="K29" s="243">
        <v>55.42</v>
      </c>
      <c r="L29" s="94">
        <f t="shared" si="4"/>
        <v>-7.7102414654454554E-2</v>
      </c>
    </row>
    <row r="30" spans="2:12" hidden="1" outlineLevel="1">
      <c r="B30" s="39" t="s">
        <v>86</v>
      </c>
      <c r="C30" s="243">
        <v>39.29</v>
      </c>
      <c r="D30" s="94">
        <f t="shared" si="0"/>
        <v>-0.28407434402332365</v>
      </c>
      <c r="E30" s="240">
        <v>54.8</v>
      </c>
      <c r="F30" s="124">
        <f t="shared" si="1"/>
        <v>-0.17469879518072295</v>
      </c>
      <c r="G30" s="243">
        <v>39.75</v>
      </c>
      <c r="H30" s="94">
        <f t="shared" si="2"/>
        <v>-6.8213783403656691E-2</v>
      </c>
      <c r="I30" s="240">
        <v>35.689708141321042</v>
      </c>
      <c r="J30" s="124">
        <f t="shared" si="3"/>
        <v>-7.3604465709728895E-2</v>
      </c>
      <c r="K30" s="243">
        <v>42.03</v>
      </c>
      <c r="L30" s="94">
        <f t="shared" si="4"/>
        <v>-0.15568501406187218</v>
      </c>
    </row>
    <row r="31" spans="2:12" collapsed="1">
      <c r="B31" s="50">
        <v>2009</v>
      </c>
      <c r="C31" s="242">
        <v>42.410158306264201</v>
      </c>
      <c r="D31" s="101">
        <f t="shared" si="0"/>
        <v>-0.21731241191373052</v>
      </c>
      <c r="E31" s="242">
        <v>47.104589244339664</v>
      </c>
      <c r="F31" s="101">
        <f t="shared" si="1"/>
        <v>-0.19397343542524992</v>
      </c>
      <c r="G31" s="242">
        <v>45.807746811525746</v>
      </c>
      <c r="H31" s="101">
        <f t="shared" si="2"/>
        <v>-0.10031471247553392</v>
      </c>
      <c r="I31" s="242">
        <v>30.88375733855186</v>
      </c>
      <c r="J31" s="101">
        <f t="shared" si="3"/>
        <v>-0.20413682481573137</v>
      </c>
      <c r="K31" s="242">
        <v>39.642181995479113</v>
      </c>
      <c r="L31" s="101">
        <f t="shared" si="4"/>
        <v>-0.19169539818276027</v>
      </c>
    </row>
    <row r="32" spans="2:12" hidden="1" outlineLevel="1">
      <c r="B32" s="39" t="s">
        <v>75</v>
      </c>
      <c r="C32" s="243">
        <v>51.16</v>
      </c>
      <c r="D32" s="94">
        <f t="shared" si="0"/>
        <v>-3.4534817890168101E-2</v>
      </c>
      <c r="E32" s="240">
        <v>58.28</v>
      </c>
      <c r="F32" s="124">
        <f t="shared" si="1"/>
        <v>-7.7556188667299741E-2</v>
      </c>
      <c r="G32" s="243">
        <v>40.71</v>
      </c>
      <c r="H32" s="94">
        <f t="shared" si="2"/>
        <v>-0.27303571428571427</v>
      </c>
      <c r="I32" s="240">
        <v>32.433179723502306</v>
      </c>
      <c r="J32" s="124">
        <f t="shared" si="3"/>
        <v>-6.3779134772512069E-2</v>
      </c>
      <c r="K32" s="243">
        <v>44.16</v>
      </c>
      <c r="L32" s="94">
        <f t="shared" si="4"/>
        <v>-0.12692763938315543</v>
      </c>
    </row>
    <row r="33" spans="2:12" hidden="1" outlineLevel="1">
      <c r="B33" s="39" t="s">
        <v>76</v>
      </c>
      <c r="C33" s="243">
        <v>53.62</v>
      </c>
      <c r="D33" s="94">
        <f t="shared" si="0"/>
        <v>-2.7566195139644645E-2</v>
      </c>
      <c r="E33" s="240">
        <v>63.22</v>
      </c>
      <c r="F33" s="124">
        <f t="shared" si="1"/>
        <v>-9.9045176001140156E-2</v>
      </c>
      <c r="G33" s="243">
        <v>54.62</v>
      </c>
      <c r="H33" s="94">
        <f t="shared" si="2"/>
        <v>-0.10649435628987414</v>
      </c>
      <c r="I33" s="240">
        <v>36.245775729646695</v>
      </c>
      <c r="J33" s="124">
        <f t="shared" si="3"/>
        <v>7.7633811689206578E-2</v>
      </c>
      <c r="K33" s="243">
        <v>50.74</v>
      </c>
      <c r="L33" s="94">
        <f t="shared" si="4"/>
        <v>-6.4872834500552812E-2</v>
      </c>
    </row>
    <row r="34" spans="2:12" hidden="1" outlineLevel="1">
      <c r="B34" s="39" t="s">
        <v>77</v>
      </c>
      <c r="C34" s="243">
        <v>56.11</v>
      </c>
      <c r="D34" s="94">
        <f t="shared" si="0"/>
        <v>1.7407071622846715E-2</v>
      </c>
      <c r="E34" s="240">
        <v>63.31</v>
      </c>
      <c r="F34" s="124">
        <f t="shared" si="1"/>
        <v>-1.4936984596234493E-2</v>
      </c>
      <c r="G34" s="243">
        <v>57.61</v>
      </c>
      <c r="H34" s="94">
        <f t="shared" si="2"/>
        <v>1.3905788284374054E-3</v>
      </c>
      <c r="I34" s="240">
        <v>32.77112135176651</v>
      </c>
      <c r="J34" s="124">
        <f t="shared" si="3"/>
        <v>-0.15546034305507572</v>
      </c>
      <c r="K34" s="243">
        <v>49.88</v>
      </c>
      <c r="L34" s="94">
        <f t="shared" si="4"/>
        <v>-5.7979225684608116E-2</v>
      </c>
    </row>
    <row r="35" spans="2:12" hidden="1" outlineLevel="1">
      <c r="B35" s="39" t="s">
        <v>78</v>
      </c>
      <c r="C35" s="243">
        <v>47.31</v>
      </c>
      <c r="D35" s="94">
        <f t="shared" si="0"/>
        <v>6.0762331838565053E-2</v>
      </c>
      <c r="E35" s="240">
        <v>44.74</v>
      </c>
      <c r="F35" s="124">
        <f t="shared" si="1"/>
        <v>-0.20419779437922447</v>
      </c>
      <c r="G35" s="243">
        <v>51.25</v>
      </c>
      <c r="H35" s="94">
        <f t="shared" si="2"/>
        <v>5.4934275063762694E-3</v>
      </c>
      <c r="I35" s="240">
        <v>29.072196620583718</v>
      </c>
      <c r="J35" s="124">
        <f t="shared" si="3"/>
        <v>-0.12871241547978707</v>
      </c>
      <c r="K35" s="243">
        <v>40.82</v>
      </c>
      <c r="L35" s="94">
        <f t="shared" si="4"/>
        <v>-0.11778690296088179</v>
      </c>
    </row>
    <row r="36" spans="2:12" hidden="1" outlineLevel="1">
      <c r="B36" s="39" t="s">
        <v>79</v>
      </c>
      <c r="C36" s="243">
        <v>50.16</v>
      </c>
      <c r="D36" s="94">
        <f t="shared" si="0"/>
        <v>0.20722021660649825</v>
      </c>
      <c r="E36" s="240">
        <v>36.89</v>
      </c>
      <c r="F36" s="124">
        <f t="shared" si="1"/>
        <v>4.5634920634920695E-2</v>
      </c>
      <c r="G36" s="243">
        <v>46.64</v>
      </c>
      <c r="H36" s="94">
        <f t="shared" si="2"/>
        <v>3.1402034498009712E-2</v>
      </c>
      <c r="I36" s="240">
        <v>27.907834101382488</v>
      </c>
      <c r="J36" s="124">
        <f t="shared" si="3"/>
        <v>0.37404171047162671</v>
      </c>
      <c r="K36" s="243">
        <v>36.9</v>
      </c>
      <c r="L36" s="94">
        <f t="shared" si="4"/>
        <v>0.12226277372262762</v>
      </c>
    </row>
    <row r="37" spans="2:12" hidden="1" outlineLevel="1">
      <c r="B37" s="39" t="s">
        <v>80</v>
      </c>
      <c r="C37" s="243">
        <v>58.03</v>
      </c>
      <c r="D37" s="94">
        <f t="shared" si="0"/>
        <v>-3.9478201167181259E-3</v>
      </c>
      <c r="E37" s="240">
        <v>60.48</v>
      </c>
      <c r="F37" s="124">
        <f t="shared" si="1"/>
        <v>0.40455178820250803</v>
      </c>
      <c r="G37" s="243">
        <v>46.41</v>
      </c>
      <c r="H37" s="94">
        <f t="shared" si="2"/>
        <v>-3.8931455787947877E-2</v>
      </c>
      <c r="I37" s="240">
        <v>38.141321044546849</v>
      </c>
      <c r="J37" s="124">
        <f t="shared" si="3"/>
        <v>-0.33912574606425117</v>
      </c>
      <c r="K37" s="243">
        <v>48.89</v>
      </c>
      <c r="L37" s="94">
        <f t="shared" si="4"/>
        <v>-3.9677862895305394E-2</v>
      </c>
    </row>
    <row r="38" spans="2:12" hidden="1" outlineLevel="1">
      <c r="B38" s="39" t="s">
        <v>81</v>
      </c>
      <c r="C38" s="243">
        <v>49.7</v>
      </c>
      <c r="D38" s="94">
        <f t="shared" si="0"/>
        <v>-0.16160593792172739</v>
      </c>
      <c r="E38" s="240">
        <v>53.95</v>
      </c>
      <c r="F38" s="124">
        <f t="shared" si="1"/>
        <v>0.6533864541832668</v>
      </c>
      <c r="G38" s="243">
        <v>54.57</v>
      </c>
      <c r="H38" s="94">
        <f t="shared" si="2"/>
        <v>0.16852248394004277</v>
      </c>
      <c r="I38" s="240">
        <v>34.602150537634408</v>
      </c>
      <c r="J38" s="124">
        <f t="shared" si="3"/>
        <v>-0.52834817851925164</v>
      </c>
      <c r="K38" s="243">
        <v>46.79</v>
      </c>
      <c r="L38" s="94">
        <f t="shared" si="4"/>
        <v>-0.12705223880597016</v>
      </c>
    </row>
    <row r="39" spans="2:12" hidden="1" outlineLevel="1">
      <c r="B39" s="39" t="s">
        <v>82</v>
      </c>
      <c r="C39" s="243">
        <v>49.18</v>
      </c>
      <c r="D39" s="94">
        <f t="shared" si="0"/>
        <v>-0.13155571251986586</v>
      </c>
      <c r="E39" s="240">
        <v>61.72</v>
      </c>
      <c r="F39" s="124">
        <f t="shared" si="1"/>
        <v>0.32077894286325703</v>
      </c>
      <c r="G39" s="243">
        <v>50.07</v>
      </c>
      <c r="H39" s="94">
        <f t="shared" si="2"/>
        <v>1.6649746192893389E-2</v>
      </c>
      <c r="I39" s="240">
        <v>53.382488479262676</v>
      </c>
      <c r="J39" s="124">
        <f t="shared" si="3"/>
        <v>-0.14678287230011355</v>
      </c>
      <c r="K39" s="243">
        <v>54.87</v>
      </c>
      <c r="L39" s="94">
        <f t="shared" si="4"/>
        <v>1.8563207722294361E-2</v>
      </c>
    </row>
    <row r="40" spans="2:12" hidden="1" outlineLevel="1">
      <c r="B40" s="39" t="s">
        <v>83</v>
      </c>
      <c r="C40" s="243">
        <v>52.55</v>
      </c>
      <c r="D40" s="94">
        <f t="shared" si="0"/>
        <v>-0.1648124602670058</v>
      </c>
      <c r="E40" s="240">
        <v>60.32</v>
      </c>
      <c r="F40" s="124">
        <f t="shared" si="1"/>
        <v>0.17035312378734968</v>
      </c>
      <c r="G40" s="243">
        <v>53.13</v>
      </c>
      <c r="H40" s="94">
        <f t="shared" si="2"/>
        <v>-6.5928270042194037E-2</v>
      </c>
      <c r="I40" s="240">
        <v>38.983102918586788</v>
      </c>
      <c r="J40" s="124">
        <f t="shared" si="3"/>
        <v>-0.31345778133453961</v>
      </c>
      <c r="K40" s="243">
        <v>50.48</v>
      </c>
      <c r="L40" s="94">
        <f t="shared" si="4"/>
        <v>-0.10401135960241403</v>
      </c>
    </row>
    <row r="41" spans="2:12" hidden="1" outlineLevel="1">
      <c r="B41" s="39" t="s">
        <v>84</v>
      </c>
      <c r="C41" s="243">
        <v>57.17</v>
      </c>
      <c r="D41" s="94">
        <f t="shared" si="0"/>
        <v>-0.20575159766601836</v>
      </c>
      <c r="E41" s="240">
        <v>57.52</v>
      </c>
      <c r="F41" s="124">
        <f t="shared" si="1"/>
        <v>-5.5035321176277185E-2</v>
      </c>
      <c r="G41" s="243">
        <v>52.09</v>
      </c>
      <c r="H41" s="94">
        <f t="shared" si="2"/>
        <v>-0.11861252115059218</v>
      </c>
      <c r="I41" s="240">
        <v>55.594470046082947</v>
      </c>
      <c r="J41" s="124">
        <f t="shared" si="3"/>
        <v>-5.1407670849591747E-2</v>
      </c>
      <c r="K41" s="243">
        <v>55.63</v>
      </c>
      <c r="L41" s="94">
        <f t="shared" si="4"/>
        <v>-8.45812078328122E-2</v>
      </c>
    </row>
    <row r="42" spans="2:12" hidden="1" outlineLevel="1">
      <c r="B42" s="39" t="s">
        <v>85</v>
      </c>
      <c r="C42" s="243">
        <v>70.989999999999995</v>
      </c>
      <c r="D42" s="94">
        <f t="shared" si="0"/>
        <v>-8.3526981667957689E-2</v>
      </c>
      <c r="E42" s="240">
        <v>75.17</v>
      </c>
      <c r="F42" s="124">
        <f t="shared" si="1"/>
        <v>0.33162090345438444</v>
      </c>
      <c r="G42" s="243">
        <v>62.26</v>
      </c>
      <c r="H42" s="94">
        <f t="shared" si="2"/>
        <v>0.18771461274322765</v>
      </c>
      <c r="I42" s="240">
        <v>40.494623655913976</v>
      </c>
      <c r="J42" s="124">
        <f t="shared" si="3"/>
        <v>-6.6454646899410164E-2</v>
      </c>
      <c r="K42" s="243">
        <v>60.05</v>
      </c>
      <c r="L42" s="94">
        <f t="shared" si="4"/>
        <v>9.8810612991765856E-2</v>
      </c>
    </row>
    <row r="43" spans="2:12" hidden="1" outlineLevel="1">
      <c r="B43" s="39" t="s">
        <v>86</v>
      </c>
      <c r="C43" s="243">
        <v>54.88</v>
      </c>
      <c r="D43" s="94">
        <f t="shared" si="0"/>
        <v>-0.13397506706643514</v>
      </c>
      <c r="E43" s="240">
        <v>66.400000000000006</v>
      </c>
      <c r="F43" s="124">
        <f t="shared" si="1"/>
        <v>0.54670393664104378</v>
      </c>
      <c r="G43" s="243">
        <v>42.66</v>
      </c>
      <c r="H43" s="94">
        <f t="shared" si="2"/>
        <v>2.0818377602297211E-2</v>
      </c>
      <c r="I43" s="240">
        <v>38.525345622119815</v>
      </c>
      <c r="J43" s="124">
        <f t="shared" si="3"/>
        <v>-0.24934749971128312</v>
      </c>
      <c r="K43" s="243">
        <v>49.78</v>
      </c>
      <c r="L43" s="94">
        <f t="shared" si="4"/>
        <v>4.4262638976295454E-2</v>
      </c>
    </row>
    <row r="44" spans="2:12" collapsed="1">
      <c r="B44" s="54">
        <v>2008</v>
      </c>
      <c r="C44" s="239">
        <v>54.185295578738199</v>
      </c>
      <c r="D44" s="103">
        <f t="shared" si="0"/>
        <v>-6.4055645751993406E-2</v>
      </c>
      <c r="E44" s="239">
        <v>58.440492304607204</v>
      </c>
      <c r="F44" s="103">
        <f t="shared" si="1"/>
        <v>0.12599596168740312</v>
      </c>
      <c r="G44" s="239">
        <v>50.91530054644808</v>
      </c>
      <c r="H44" s="103">
        <f t="shared" si="2"/>
        <v>-2.2671816120479416E-2</v>
      </c>
      <c r="I44" s="239">
        <v>38.805360395524332</v>
      </c>
      <c r="J44" s="103">
        <f t="shared" si="3"/>
        <v>-0.1911034546133622</v>
      </c>
      <c r="K44" s="239">
        <v>49.043617846978854</v>
      </c>
      <c r="L44" s="103">
        <f t="shared" si="4"/>
        <v>-4.1529867590950675E-2</v>
      </c>
    </row>
    <row r="45" spans="2:12" hidden="1" outlineLevel="1">
      <c r="B45" s="39" t="s">
        <v>75</v>
      </c>
      <c r="C45" s="243">
        <v>52.99</v>
      </c>
      <c r="D45" s="94">
        <f t="shared" si="0"/>
        <v>-0.17563783447417547</v>
      </c>
      <c r="E45" s="240">
        <v>63.18</v>
      </c>
      <c r="F45" s="124">
        <f t="shared" si="1"/>
        <v>6.3815457147667898E-2</v>
      </c>
      <c r="G45" s="243">
        <v>56</v>
      </c>
      <c r="H45" s="94">
        <f t="shared" si="2"/>
        <v>0.23212321232123201</v>
      </c>
      <c r="I45" s="240">
        <v>34.642658509454947</v>
      </c>
      <c r="J45" s="124">
        <f t="shared" si="3"/>
        <v>-0.39629474479185067</v>
      </c>
      <c r="K45" s="243">
        <v>50.58</v>
      </c>
      <c r="L45" s="94">
        <f t="shared" si="4"/>
        <v>-9.9358974358974339E-2</v>
      </c>
    </row>
    <row r="46" spans="2:12" hidden="1" outlineLevel="1">
      <c r="B46" s="39" t="s">
        <v>76</v>
      </c>
      <c r="C46" s="243">
        <v>55.14</v>
      </c>
      <c r="D46" s="94">
        <f t="shared" si="0"/>
        <v>-0.17787386312807507</v>
      </c>
      <c r="E46" s="240">
        <v>70.17</v>
      </c>
      <c r="F46" s="124">
        <f t="shared" si="1"/>
        <v>0.15089388223716593</v>
      </c>
      <c r="G46" s="243">
        <v>61.13</v>
      </c>
      <c r="H46" s="94">
        <f t="shared" si="2"/>
        <v>0.189531037166764</v>
      </c>
      <c r="I46" s="240">
        <v>33.634593993325915</v>
      </c>
      <c r="J46" s="124">
        <f t="shared" si="3"/>
        <v>-0.38912818708385211</v>
      </c>
      <c r="K46" s="243">
        <v>54.26</v>
      </c>
      <c r="L46" s="94">
        <f t="shared" si="4"/>
        <v>-6.5449534963830547E-2</v>
      </c>
    </row>
    <row r="47" spans="2:12" hidden="1" outlineLevel="1">
      <c r="B47" s="39" t="s">
        <v>77</v>
      </c>
      <c r="C47" s="243">
        <v>55.15</v>
      </c>
      <c r="D47" s="94">
        <f t="shared" si="0"/>
        <v>-0.1246031746031746</v>
      </c>
      <c r="E47" s="240">
        <v>64.27</v>
      </c>
      <c r="F47" s="124">
        <f t="shared" si="1"/>
        <v>0.22279299847792977</v>
      </c>
      <c r="G47" s="243">
        <v>57.53</v>
      </c>
      <c r="H47" s="94">
        <f t="shared" si="2"/>
        <v>0.61873944850872253</v>
      </c>
      <c r="I47" s="240">
        <v>38.803531701890989</v>
      </c>
      <c r="J47" s="124">
        <f t="shared" si="3"/>
        <v>-0.255808933483328</v>
      </c>
      <c r="K47" s="243">
        <v>52.95</v>
      </c>
      <c r="L47" s="94">
        <f t="shared" si="4"/>
        <v>6.3893911995177799E-2</v>
      </c>
    </row>
    <row r="48" spans="2:12" hidden="1" outlineLevel="1">
      <c r="B48" s="39" t="s">
        <v>78</v>
      </c>
      <c r="C48" s="243">
        <v>44.6</v>
      </c>
      <c r="D48" s="94">
        <f t="shared" si="0"/>
        <v>-0.38363736871199561</v>
      </c>
      <c r="E48" s="240">
        <v>56.22</v>
      </c>
      <c r="F48" s="124">
        <f t="shared" si="1"/>
        <v>7.2286858668701104E-2</v>
      </c>
      <c r="G48" s="243">
        <v>50.97</v>
      </c>
      <c r="H48" s="94">
        <f t="shared" si="2"/>
        <v>0.35847547974413629</v>
      </c>
      <c r="I48" s="240">
        <v>33.366935483870968</v>
      </c>
      <c r="J48" s="124">
        <f t="shared" si="3"/>
        <v>-0.22240603094029487</v>
      </c>
      <c r="K48" s="243">
        <v>46.27</v>
      </c>
      <c r="L48" s="94">
        <f t="shared" si="4"/>
        <v>-4.2028985507246208E-2</v>
      </c>
    </row>
    <row r="49" spans="2:12" hidden="1" outlineLevel="1">
      <c r="B49" s="39" t="s">
        <v>79</v>
      </c>
      <c r="C49" s="243">
        <v>41.55</v>
      </c>
      <c r="D49" s="94">
        <f t="shared" si="0"/>
        <v>-0.37845923709798057</v>
      </c>
      <c r="E49" s="240">
        <v>35.28</v>
      </c>
      <c r="F49" s="124">
        <f t="shared" si="1"/>
        <v>-0.19433660653117146</v>
      </c>
      <c r="G49" s="243">
        <v>45.22</v>
      </c>
      <c r="H49" s="94">
        <f t="shared" si="2"/>
        <v>0.41978021978021962</v>
      </c>
      <c r="I49" s="240">
        <v>20.310761957730811</v>
      </c>
      <c r="J49" s="124">
        <f t="shared" si="3"/>
        <v>-0.42197366121868718</v>
      </c>
      <c r="K49" s="243">
        <v>32.880000000000003</v>
      </c>
      <c r="L49" s="94">
        <f t="shared" si="4"/>
        <v>-0.18634001484780982</v>
      </c>
    </row>
    <row r="50" spans="2:12" hidden="1" outlineLevel="1">
      <c r="B50" s="39" t="s">
        <v>80</v>
      </c>
      <c r="C50" s="243">
        <v>58.26</v>
      </c>
      <c r="D50" s="94">
        <f t="shared" si="0"/>
        <v>0.30015621513055102</v>
      </c>
      <c r="E50" s="240">
        <v>43.06</v>
      </c>
      <c r="F50" s="124">
        <f t="shared" si="1"/>
        <v>-0.12692619626926194</v>
      </c>
      <c r="G50" s="243">
        <v>48.29</v>
      </c>
      <c r="H50" s="94">
        <f t="shared" si="2"/>
        <v>0.21392659627953736</v>
      </c>
      <c r="I50" s="240">
        <v>57.713431590656285</v>
      </c>
      <c r="J50" s="124">
        <f t="shared" si="3"/>
        <v>0.33571703760626681</v>
      </c>
      <c r="K50" s="243">
        <v>50.91</v>
      </c>
      <c r="L50" s="94">
        <f t="shared" si="4"/>
        <v>0.14020156774916015</v>
      </c>
    </row>
    <row r="51" spans="2:12" hidden="1" outlineLevel="1">
      <c r="B51" s="39" t="s">
        <v>81</v>
      </c>
      <c r="C51" s="243">
        <v>59.28</v>
      </c>
      <c r="D51" s="94">
        <f t="shared" si="0"/>
        <v>0.35280693747147418</v>
      </c>
      <c r="E51" s="240">
        <v>32.630000000000003</v>
      </c>
      <c r="F51" s="124">
        <f t="shared" si="1"/>
        <v>-0.3747844414638819</v>
      </c>
      <c r="G51" s="243">
        <v>46.7</v>
      </c>
      <c r="H51" s="94">
        <f t="shared" si="2"/>
        <v>-6.0173073052928072E-2</v>
      </c>
      <c r="I51" s="240">
        <v>73.363758946167408</v>
      </c>
      <c r="J51" s="124">
        <f t="shared" si="3"/>
        <v>1.1178337591823699</v>
      </c>
      <c r="K51" s="243">
        <v>53.6</v>
      </c>
      <c r="L51" s="94">
        <f t="shared" si="4"/>
        <v>0.20179372197309409</v>
      </c>
    </row>
    <row r="52" spans="2:12" hidden="1" outlineLevel="1">
      <c r="B52" s="39" t="s">
        <v>82</v>
      </c>
      <c r="C52" s="243">
        <v>56.63</v>
      </c>
      <c r="D52" s="94">
        <f t="shared" si="0"/>
        <v>0.55448805929179246</v>
      </c>
      <c r="E52" s="240">
        <v>46.73</v>
      </c>
      <c r="F52" s="124">
        <f t="shared" si="1"/>
        <v>4.2817383857829405E-4</v>
      </c>
      <c r="G52" s="243">
        <v>49.25</v>
      </c>
      <c r="H52" s="94">
        <f t="shared" si="2"/>
        <v>-2.898264984227128E-2</v>
      </c>
      <c r="I52" s="240">
        <v>62.566123846074056</v>
      </c>
      <c r="J52" s="124">
        <f t="shared" si="3"/>
        <v>0.78743579612801251</v>
      </c>
      <c r="K52" s="243">
        <v>53.87</v>
      </c>
      <c r="L52" s="94">
        <f t="shared" si="4"/>
        <v>0.27021928790379635</v>
      </c>
    </row>
    <row r="53" spans="2:12" hidden="1" outlineLevel="1">
      <c r="B53" s="39" t="s">
        <v>83</v>
      </c>
      <c r="C53" s="243">
        <v>62.92</v>
      </c>
      <c r="D53" s="94">
        <f t="shared" si="0"/>
        <v>0.9773727215587682</v>
      </c>
      <c r="E53" s="240">
        <v>51.54</v>
      </c>
      <c r="F53" s="124">
        <f t="shared" si="1"/>
        <v>4.969450101832984E-2</v>
      </c>
      <c r="G53" s="243">
        <v>56.88</v>
      </c>
      <c r="H53" s="94">
        <f t="shared" si="2"/>
        <v>0.1579804560260587</v>
      </c>
      <c r="I53" s="240">
        <v>56.781799951595616</v>
      </c>
      <c r="J53" s="124">
        <f t="shared" si="3"/>
        <v>0.17180755042775298</v>
      </c>
      <c r="K53" s="243">
        <v>56.34</v>
      </c>
      <c r="L53" s="94">
        <f t="shared" si="4"/>
        <v>0.19415006358626541</v>
      </c>
    </row>
    <row r="54" spans="2:12" hidden="1" outlineLevel="1">
      <c r="B54" s="39" t="s">
        <v>84</v>
      </c>
      <c r="C54" s="243">
        <v>71.98</v>
      </c>
      <c r="D54" s="94">
        <f t="shared" si="0"/>
        <v>0.48259526261586005</v>
      </c>
      <c r="E54" s="240">
        <v>60.87</v>
      </c>
      <c r="F54" s="124">
        <f t="shared" si="1"/>
        <v>3.0995934959349603E-2</v>
      </c>
      <c r="G54" s="243">
        <v>59.1</v>
      </c>
      <c r="H54" s="94">
        <f t="shared" si="2"/>
        <v>0.10220067139127198</v>
      </c>
      <c r="I54" s="240">
        <v>58.607336721640216</v>
      </c>
      <c r="J54" s="124">
        <f t="shared" si="3"/>
        <v>0.1620621100980324</v>
      </c>
      <c r="K54" s="243">
        <v>60.77</v>
      </c>
      <c r="L54" s="94">
        <f t="shared" si="4"/>
        <v>0.12976389663506227</v>
      </c>
    </row>
    <row r="55" spans="2:12" hidden="1" outlineLevel="1">
      <c r="B55" s="39" t="s">
        <v>85</v>
      </c>
      <c r="C55" s="243">
        <v>77.459999999999994</v>
      </c>
      <c r="D55" s="94">
        <f t="shared" si="0"/>
        <v>0.65265628333688919</v>
      </c>
      <c r="E55" s="240">
        <v>56.45</v>
      </c>
      <c r="F55" s="124">
        <f t="shared" si="1"/>
        <v>-0.12181082762912254</v>
      </c>
      <c r="G55" s="243">
        <v>52.42</v>
      </c>
      <c r="H55" s="94">
        <f t="shared" si="2"/>
        <v>-0.14262348707883543</v>
      </c>
      <c r="I55" s="240">
        <v>43.377243024582512</v>
      </c>
      <c r="J55" s="124">
        <f t="shared" si="3"/>
        <v>-0.21431942260681303</v>
      </c>
      <c r="K55" s="243">
        <v>54.65</v>
      </c>
      <c r="L55" s="94">
        <f t="shared" si="4"/>
        <v>-6.8677573278800308E-2</v>
      </c>
    </row>
    <row r="56" spans="2:12" hidden="1" outlineLevel="1">
      <c r="B56" s="39" t="s">
        <v>86</v>
      </c>
      <c r="C56" s="243">
        <v>63.37</v>
      </c>
      <c r="D56" s="94">
        <f t="shared" si="0"/>
        <v>0.89901108780341632</v>
      </c>
      <c r="E56" s="240">
        <v>42.93</v>
      </c>
      <c r="F56" s="124">
        <f t="shared" si="1"/>
        <v>-0.1398517331196153</v>
      </c>
      <c r="G56" s="243">
        <v>41.79</v>
      </c>
      <c r="H56" s="94">
        <f t="shared" si="2"/>
        <v>-9.5258714007360856E-2</v>
      </c>
      <c r="I56" s="240">
        <v>51.322476921481176</v>
      </c>
      <c r="J56" s="124">
        <f t="shared" si="3"/>
        <v>0.5541828080829232</v>
      </c>
      <c r="K56" s="243">
        <v>47.67</v>
      </c>
      <c r="L56" s="94">
        <f t="shared" si="4"/>
        <v>0.14895155459146792</v>
      </c>
    </row>
    <row r="57" spans="2:12" collapsed="1">
      <c r="B57" s="54">
        <v>2007</v>
      </c>
      <c r="C57" s="239">
        <v>57.89371486969852</v>
      </c>
      <c r="D57" s="103">
        <f t="shared" si="0"/>
        <v>0.12154929629284306</v>
      </c>
      <c r="E57" s="239">
        <v>51.901156214653767</v>
      </c>
      <c r="F57" s="103">
        <f t="shared" si="1"/>
        <v>-2.4644997490626763E-2</v>
      </c>
      <c r="G57" s="239">
        <v>52.096421024449477</v>
      </c>
      <c r="H57" s="103">
        <f t="shared" si="2"/>
        <v>0.13582249350342113</v>
      </c>
      <c r="I57" s="239">
        <v>47.973205741626792</v>
      </c>
      <c r="J57" s="103">
        <f t="shared" si="3"/>
        <v>5.6606303876799213E-2</v>
      </c>
      <c r="K57" s="239">
        <v>51.168644894245233</v>
      </c>
      <c r="L57" s="103">
        <f t="shared" si="4"/>
        <v>5.0620930200863112E-2</v>
      </c>
    </row>
    <row r="58" spans="2:12" hidden="1" outlineLevel="1">
      <c r="B58" s="39" t="s">
        <v>75</v>
      </c>
      <c r="C58" s="243">
        <v>64.28</v>
      </c>
      <c r="D58" s="243"/>
      <c r="E58" s="240">
        <v>59.39</v>
      </c>
      <c r="F58" s="240"/>
      <c r="G58" s="243">
        <v>45.45</v>
      </c>
      <c r="H58" s="243"/>
      <c r="I58" s="240">
        <v>57.383397296269408</v>
      </c>
      <c r="J58" s="240"/>
      <c r="K58" s="243">
        <v>56.16</v>
      </c>
      <c r="L58" s="243"/>
    </row>
    <row r="59" spans="2:12" hidden="1" outlineLevel="1">
      <c r="B59" s="39" t="s">
        <v>76</v>
      </c>
      <c r="C59" s="243">
        <v>67.069999999999993</v>
      </c>
      <c r="D59" s="243"/>
      <c r="E59" s="240">
        <v>60.97</v>
      </c>
      <c r="F59" s="240"/>
      <c r="G59" s="243">
        <v>51.39</v>
      </c>
      <c r="H59" s="243"/>
      <c r="I59" s="240">
        <v>55.059986861667184</v>
      </c>
      <c r="J59" s="240"/>
      <c r="K59" s="243">
        <v>58.06</v>
      </c>
      <c r="L59" s="243"/>
    </row>
    <row r="60" spans="2:12" hidden="1" outlineLevel="1">
      <c r="B60" s="39" t="s">
        <v>77</v>
      </c>
      <c r="C60" s="243">
        <v>63</v>
      </c>
      <c r="D60" s="243"/>
      <c r="E60" s="240">
        <v>52.56</v>
      </c>
      <c r="F60" s="240"/>
      <c r="G60" s="243">
        <v>35.54</v>
      </c>
      <c r="H60" s="243"/>
      <c r="I60" s="240">
        <v>52.14189399439892</v>
      </c>
      <c r="J60" s="240"/>
      <c r="K60" s="243">
        <v>49.77</v>
      </c>
      <c r="L60" s="243"/>
    </row>
    <row r="61" spans="2:12" hidden="1" outlineLevel="1">
      <c r="B61" s="39" t="s">
        <v>78</v>
      </c>
      <c r="C61" s="243">
        <v>72.36</v>
      </c>
      <c r="D61" s="243"/>
      <c r="E61" s="240">
        <v>52.43</v>
      </c>
      <c r="F61" s="240"/>
      <c r="G61" s="243">
        <v>37.520000000000003</v>
      </c>
      <c r="H61" s="243"/>
      <c r="I61" s="240">
        <v>42.910486464059744</v>
      </c>
      <c r="J61" s="240"/>
      <c r="K61" s="243">
        <v>48.3</v>
      </c>
      <c r="L61" s="243"/>
    </row>
    <row r="62" spans="2:12" hidden="1" outlineLevel="1">
      <c r="B62" s="39" t="s">
        <v>79</v>
      </c>
      <c r="C62" s="243">
        <v>66.849999999999994</v>
      </c>
      <c r="D62" s="243"/>
      <c r="E62" s="240">
        <v>43.79</v>
      </c>
      <c r="F62" s="240"/>
      <c r="G62" s="243">
        <v>31.85</v>
      </c>
      <c r="H62" s="243"/>
      <c r="I62" s="240">
        <v>35.138125367354704</v>
      </c>
      <c r="J62" s="240"/>
      <c r="K62" s="243">
        <v>40.409999999999997</v>
      </c>
      <c r="L62" s="243"/>
    </row>
    <row r="63" spans="2:12" hidden="1" outlineLevel="1">
      <c r="B63" s="39" t="s">
        <v>80</v>
      </c>
      <c r="C63" s="243">
        <v>44.81</v>
      </c>
      <c r="D63" s="243"/>
      <c r="E63" s="240">
        <v>49.32</v>
      </c>
      <c r="F63" s="240"/>
      <c r="G63" s="243">
        <v>39.78</v>
      </c>
      <c r="H63" s="243"/>
      <c r="I63" s="240">
        <v>43.207827680392768</v>
      </c>
      <c r="J63" s="240"/>
      <c r="K63" s="243">
        <v>44.65</v>
      </c>
      <c r="L63" s="243"/>
    </row>
    <row r="64" spans="2:12" hidden="1" outlineLevel="1">
      <c r="B64" s="39" t="s">
        <v>81</v>
      </c>
      <c r="C64" s="243">
        <v>43.82</v>
      </c>
      <c r="D64" s="243"/>
      <c r="E64" s="240">
        <v>52.19</v>
      </c>
      <c r="F64" s="240"/>
      <c r="G64" s="243">
        <v>49.69</v>
      </c>
      <c r="H64" s="243"/>
      <c r="I64" s="240">
        <v>34.640943193997856</v>
      </c>
      <c r="J64" s="240"/>
      <c r="K64" s="243">
        <v>44.6</v>
      </c>
      <c r="L64" s="243"/>
    </row>
    <row r="65" spans="2:12" hidden="1" outlineLevel="1">
      <c r="B65" s="39" t="s">
        <v>82</v>
      </c>
      <c r="C65" s="243">
        <v>36.43</v>
      </c>
      <c r="D65" s="243"/>
      <c r="E65" s="240">
        <v>46.71</v>
      </c>
      <c r="F65" s="240"/>
      <c r="G65" s="243">
        <v>50.72</v>
      </c>
      <c r="H65" s="243"/>
      <c r="I65" s="240">
        <v>35.00328458320368</v>
      </c>
      <c r="J65" s="240"/>
      <c r="K65" s="243">
        <v>42.41</v>
      </c>
      <c r="L65" s="243"/>
    </row>
    <row r="66" spans="2:12" hidden="1" outlineLevel="1">
      <c r="B66" s="39" t="s">
        <v>83</v>
      </c>
      <c r="C66" s="243">
        <v>31.82</v>
      </c>
      <c r="D66" s="243"/>
      <c r="E66" s="240">
        <v>49.1</v>
      </c>
      <c r="F66" s="240"/>
      <c r="G66" s="243">
        <v>49.12</v>
      </c>
      <c r="H66" s="243"/>
      <c r="I66" s="240">
        <v>48.456591639871384</v>
      </c>
      <c r="J66" s="240"/>
      <c r="K66" s="243">
        <v>47.18</v>
      </c>
      <c r="L66" s="243"/>
    </row>
    <row r="67" spans="2:12" hidden="1" outlineLevel="1">
      <c r="B67" s="39" t="s">
        <v>84</v>
      </c>
      <c r="C67" s="243">
        <v>48.55</v>
      </c>
      <c r="D67" s="243"/>
      <c r="E67" s="240">
        <v>59.04</v>
      </c>
      <c r="F67" s="240"/>
      <c r="G67" s="243">
        <v>53.62</v>
      </c>
      <c r="H67" s="243"/>
      <c r="I67" s="240">
        <v>50.433910728485984</v>
      </c>
      <c r="J67" s="240"/>
      <c r="K67" s="243">
        <v>53.79</v>
      </c>
      <c r="L67" s="243"/>
    </row>
    <row r="68" spans="2:12" hidden="1" outlineLevel="1">
      <c r="B68" s="39" t="s">
        <v>85</v>
      </c>
      <c r="C68" s="243">
        <v>46.87</v>
      </c>
      <c r="D68" s="243"/>
      <c r="E68" s="240">
        <v>64.28</v>
      </c>
      <c r="F68" s="240"/>
      <c r="G68" s="243">
        <v>61.14</v>
      </c>
      <c r="H68" s="243"/>
      <c r="I68" s="240">
        <v>55.209768794977798</v>
      </c>
      <c r="J68" s="240"/>
      <c r="K68" s="243">
        <v>58.68</v>
      </c>
      <c r="L68" s="243"/>
    </row>
    <row r="69" spans="2:12" hidden="1" outlineLevel="1">
      <c r="B69" s="39" t="s">
        <v>86</v>
      </c>
      <c r="C69" s="243">
        <v>33.369999999999997</v>
      </c>
      <c r="D69" s="243"/>
      <c r="E69" s="240">
        <v>49.91</v>
      </c>
      <c r="F69" s="240"/>
      <c r="G69" s="243">
        <v>46.19</v>
      </c>
      <c r="H69" s="243"/>
      <c r="I69" s="240">
        <v>33.022162292984824</v>
      </c>
      <c r="J69" s="240"/>
      <c r="K69" s="243">
        <v>41.49</v>
      </c>
      <c r="L69" s="243"/>
    </row>
    <row r="70" spans="2:12" collapsed="1">
      <c r="B70" s="54">
        <v>2006</v>
      </c>
      <c r="C70" s="239">
        <v>51.619411702240626</v>
      </c>
      <c r="D70" s="239"/>
      <c r="E70" s="239">
        <v>53.21258011813498</v>
      </c>
      <c r="F70" s="239"/>
      <c r="G70" s="239">
        <v>45.866692482695193</v>
      </c>
      <c r="H70" s="239"/>
      <c r="I70" s="239">
        <v>45.403103848243262</v>
      </c>
      <c r="J70" s="239"/>
      <c r="K70" s="239">
        <v>48.703241505442456</v>
      </c>
      <c r="L70" s="239"/>
    </row>
    <row r="71" spans="2:12" ht="15" customHeight="1">
      <c r="B71" s="431" t="s">
        <v>68</v>
      </c>
      <c r="C71" s="431"/>
      <c r="D71" s="431"/>
      <c r="E71" s="431"/>
      <c r="F71" s="431"/>
      <c r="G71" s="431"/>
      <c r="H71" s="431"/>
      <c r="I71" s="431"/>
      <c r="J71" s="431"/>
      <c r="K71" s="431"/>
      <c r="L71" s="431"/>
    </row>
    <row r="73" spans="2:12" ht="30" customHeight="1"/>
    <row r="75" spans="2:12" ht="30" customHeight="1"/>
  </sheetData>
  <mergeCells count="2">
    <mergeCell ref="B5:L5"/>
    <mergeCell ref="B71:L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5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58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5.7109375" style="89" customWidth="1"/>
    <col min="2" max="2" width="13" style="89" customWidth="1"/>
    <col min="3" max="8" width="11.42578125" style="89"/>
    <col min="9" max="9" width="14.28515625" style="89" customWidth="1"/>
    <col min="10" max="16384" width="11.42578125" style="89"/>
  </cols>
  <sheetData>
    <row r="5" spans="2:7" ht="36" customHeight="1">
      <c r="B5" s="427" t="s">
        <v>260</v>
      </c>
      <c r="C5" s="427"/>
      <c r="D5" s="427"/>
      <c r="E5" s="427"/>
      <c r="F5" s="427"/>
      <c r="G5" s="427"/>
    </row>
    <row r="6" spans="2:7">
      <c r="B6" s="123"/>
      <c r="C6" s="109" t="s">
        <v>261</v>
      </c>
      <c r="D6" s="109" t="s">
        <v>145</v>
      </c>
      <c r="E6" s="109" t="s">
        <v>146</v>
      </c>
      <c r="F6" s="109" t="s">
        <v>262</v>
      </c>
      <c r="G6" s="226" t="s">
        <v>70</v>
      </c>
    </row>
    <row r="7" spans="2:7">
      <c r="B7" s="39" t="s">
        <v>76</v>
      </c>
      <c r="C7" s="124">
        <f>IFERROR('tablas evol IO CAT '!C7/'tablas evol IO CAT '!C20-1,"-")</f>
        <v>-8.6255206361226855E-2</v>
      </c>
      <c r="D7" s="124">
        <f>IFERROR('tablas evol IO CAT '!E7/'tablas evol IO CAT '!E20-1,"-")</f>
        <v>0.12088641920426757</v>
      </c>
      <c r="E7" s="124">
        <f>IFERROR('tablas evol IO CAT '!G7/'tablas evol IO CAT '!G20-1,"-")</f>
        <v>7.0083007812500098E-2</v>
      </c>
      <c r="F7" s="124">
        <f>IFERROR('tablas evol IO CAT '!I7/'tablas evol IO CAT '!I20-1,"-")</f>
        <v>1.4762288835259749</v>
      </c>
      <c r="G7" s="103">
        <f>IFERROR('tablas evol IO CAT '!K7/'tablas evol IO CAT '!K20-1,"-")</f>
        <v>0.41216055443257282</v>
      </c>
    </row>
    <row r="8" spans="2:7">
      <c r="B8" s="39" t="s">
        <v>77</v>
      </c>
      <c r="C8" s="124">
        <f>IFERROR('tablas evol IO CAT '!C8/'tablas evol IO CAT '!C21-1,"-")</f>
        <v>-0.2318253669552125</v>
      </c>
      <c r="D8" s="124">
        <f>IFERROR('tablas evol IO CAT '!E8/'tablas evol IO CAT '!E21-1,"-")</f>
        <v>0.17899771774569162</v>
      </c>
      <c r="E8" s="124">
        <f>IFERROR('tablas evol IO CAT '!G8/'tablas evol IO CAT '!G21-1,"-")</f>
        <v>4.5820295245844411E-2</v>
      </c>
      <c r="F8" s="124">
        <f>IFERROR('tablas evol IO CAT '!I8/'tablas evol IO CAT '!I21-1,"-")</f>
        <v>0.59574216180662121</v>
      </c>
      <c r="G8" s="103">
        <f>IFERROR('tablas evol IO CAT '!K8/'tablas evol IO CAT '!K21-1,"-")</f>
        <v>0.24300219537452539</v>
      </c>
    </row>
    <row r="9" spans="2:7">
      <c r="B9" s="39" t="s">
        <v>78</v>
      </c>
      <c r="C9" s="124">
        <f>IFERROR('tablas evol IO CAT '!C9/'tablas evol IO CAT '!C22-1,"-")</f>
        <v>-0.19404242285014162</v>
      </c>
      <c r="D9" s="124">
        <f>IFERROR('tablas evol IO CAT '!E9/'tablas evol IO CAT '!E22-1,"-")</f>
        <v>0.10864680449119146</v>
      </c>
      <c r="E9" s="124">
        <f>IFERROR('tablas evol IO CAT '!G9/'tablas evol IO CAT '!G22-1,"-")</f>
        <v>-7.4960597445830723E-2</v>
      </c>
      <c r="F9" s="124">
        <f>IFERROR('tablas evol IO CAT '!I9/'tablas evol IO CAT '!I22-1,"-")</f>
        <v>0.37918224588001759</v>
      </c>
      <c r="G9" s="103">
        <f>IFERROR('tablas evol IO CAT '!K9/'tablas evol IO CAT '!K22-1,"-")</f>
        <v>0.12319083259876917</v>
      </c>
    </row>
    <row r="10" spans="2:7">
      <c r="B10" s="39" t="s">
        <v>79</v>
      </c>
      <c r="C10" s="124">
        <f>IFERROR('tablas evol IO CAT '!C10/'tablas evol IO CAT '!C23-1,"-")</f>
        <v>-0.23538505673849286</v>
      </c>
      <c r="D10" s="124">
        <f>IFERROR('tablas evol IO CAT '!E10/'tablas evol IO CAT '!E23-1,"-")</f>
        <v>-3.8116445829924572E-2</v>
      </c>
      <c r="E10" s="124">
        <f>IFERROR('tablas evol IO CAT '!G10/'tablas evol IO CAT '!G23-1,"-")</f>
        <v>5.4001171722566133E-2</v>
      </c>
      <c r="F10" s="124">
        <f>IFERROR('tablas evol IO CAT '!I10/'tablas evol IO CAT '!I23-1,"-")</f>
        <v>1.6557956318252729</v>
      </c>
      <c r="G10" s="103">
        <f>IFERROR('tablas evol IO CAT '!K10/'tablas evol IO CAT '!K23-1,"-")</f>
        <v>0.36043557168784024</v>
      </c>
    </row>
    <row r="11" spans="2:7">
      <c r="B11" s="39" t="s">
        <v>80</v>
      </c>
      <c r="C11" s="124">
        <f>IFERROR('tablas evol IO CAT '!C11/'tablas evol IO CAT '!C24-1,"-")</f>
        <v>-9.9549774887443654E-2</v>
      </c>
      <c r="D11" s="124">
        <f>IFERROR('tablas evol IO CAT '!E11/'tablas evol IO CAT '!E24-1,"-")</f>
        <v>-0.18620096684083143</v>
      </c>
      <c r="E11" s="124">
        <f>IFERROR('tablas evol IO CAT '!G11/'tablas evol IO CAT '!G24-1,"-")</f>
        <v>-0.15067034612431152</v>
      </c>
      <c r="F11" s="124">
        <f>IFERROR('tablas evol IO CAT '!I11/'tablas evol IO CAT '!I24-1,"-")</f>
        <v>0.80121158911325696</v>
      </c>
      <c r="G11" s="103">
        <f>IFERROR('tablas evol IO CAT '!K11/'tablas evol IO CAT '!K24-1,"-")</f>
        <v>8.2004555808656177E-2</v>
      </c>
    </row>
    <row r="12" spans="2:7">
      <c r="B12" s="39" t="s">
        <v>81</v>
      </c>
      <c r="C12" s="124">
        <f>IFERROR('tablas evol IO CAT '!C12/'tablas evol IO CAT '!C25-1,"-")</f>
        <v>-2.7920664206642187E-2</v>
      </c>
      <c r="D12" s="124">
        <f>IFERROR('tablas evol IO CAT '!E12/'tablas evol IO CAT '!E25-1,"-")</f>
        <v>5.4784857747472326E-2</v>
      </c>
      <c r="E12" s="124">
        <f>IFERROR('tablas evol IO CAT '!G12/'tablas evol IO CAT '!G25-1,"-")</f>
        <v>0.1660073659800847</v>
      </c>
      <c r="F12" s="124">
        <f>IFERROR('tablas evol IO CAT '!I12/'tablas evol IO CAT '!I25-1,"-")</f>
        <v>-0.34197802197802196</v>
      </c>
      <c r="G12" s="103">
        <f>IFERROR('tablas evol IO CAT '!K12/'tablas evol IO CAT '!K25-1,"-")</f>
        <v>-6.0264251654686407E-2</v>
      </c>
    </row>
    <row r="13" spans="2:7">
      <c r="B13" s="39" t="s">
        <v>82</v>
      </c>
      <c r="C13" s="124">
        <f>IFERROR('tablas evol IO CAT '!C13/'tablas evol IO CAT '!C26-1,"-")</f>
        <v>-4.2242912072031014E-2</v>
      </c>
      <c r="D13" s="124">
        <f>IFERROR('tablas evol IO CAT '!E13/'tablas evol IO CAT '!E26-1,"-")</f>
        <v>-0.1766542694768003</v>
      </c>
      <c r="E13" s="124">
        <f>IFERROR('tablas evol IO CAT '!G13/'tablas evol IO CAT '!G26-1,"-")</f>
        <v>-7.5365939985204911E-2</v>
      </c>
      <c r="F13" s="124">
        <f>IFERROR('tablas evol IO CAT '!I13/'tablas evol IO CAT '!I26-1,"-")</f>
        <v>-0.22230863237418075</v>
      </c>
      <c r="G13" s="103">
        <f>IFERROR('tablas evol IO CAT '!K13/'tablas evol IO CAT '!K26-1,"-")</f>
        <v>-0.15112897834020211</v>
      </c>
    </row>
    <row r="14" spans="2:7">
      <c r="B14" s="39" t="s">
        <v>83</v>
      </c>
      <c r="C14" s="124">
        <f>IFERROR('tablas evol IO CAT '!C14/'tablas evol IO CAT '!C27-1,"-")</f>
        <v>-0.11403722669267646</v>
      </c>
      <c r="D14" s="124">
        <f>IFERROR('tablas evol IO CAT '!E14/'tablas evol IO CAT '!E27-1,"-")</f>
        <v>-0.16183867880764935</v>
      </c>
      <c r="E14" s="124">
        <f>IFERROR('tablas evol IO CAT '!G14/'tablas evol IO CAT '!G27-1,"-")</f>
        <v>0.14752812854136321</v>
      </c>
      <c r="F14" s="124">
        <f>IFERROR('tablas evol IO CAT '!I14/'tablas evol IO CAT '!I27-1,"-")</f>
        <v>-0.1335246082542485</v>
      </c>
      <c r="G14" s="103">
        <f>IFERROR('tablas evol IO CAT '!K14/'tablas evol IO CAT '!K27-1,"-")</f>
        <v>-6.6802700073436361E-2</v>
      </c>
    </row>
    <row r="15" spans="2:7">
      <c r="B15" s="39" t="s">
        <v>84</v>
      </c>
      <c r="C15" s="124">
        <f>IFERROR('tablas evol IO CAT '!C15/'tablas evol IO CAT '!C28-1,"-")</f>
        <v>-4.5082594344091009E-2</v>
      </c>
      <c r="D15" s="124">
        <f>IFERROR('tablas evol IO CAT '!E15/'tablas evol IO CAT '!E28-1,"-")</f>
        <v>-0.39879229233705582</v>
      </c>
      <c r="E15" s="124">
        <f>IFERROR('tablas evol IO CAT '!G15/'tablas evol IO CAT '!G28-1,"-")</f>
        <v>-9.185450997407385E-2</v>
      </c>
      <c r="F15" s="124">
        <f>IFERROR('tablas evol IO CAT '!I15/'tablas evol IO CAT '!I28-1,"-")</f>
        <v>-0.11497623622206499</v>
      </c>
      <c r="G15" s="103">
        <f>IFERROR('tablas evol IO CAT '!K15/'tablas evol IO CAT '!K28-1,"-")</f>
        <v>-0.21527156681848048</v>
      </c>
    </row>
    <row r="16" spans="2:7">
      <c r="B16" s="39" t="s">
        <v>85</v>
      </c>
      <c r="C16" s="124">
        <f>IFERROR('tablas evol IO CAT '!C16/'tablas evol IO CAT '!C29-1,"-")</f>
        <v>0.36815548495608286</v>
      </c>
      <c r="D16" s="124">
        <f>IFERROR('tablas evol IO CAT '!E16/'tablas evol IO CAT '!E29-1,"-")</f>
        <v>-3.2838154808444098E-2</v>
      </c>
      <c r="E16" s="124">
        <f>IFERROR('tablas evol IO CAT '!G16/'tablas evol IO CAT '!G29-1,"-")</f>
        <v>3.1140657802659177E-2</v>
      </c>
      <c r="F16" s="124">
        <f>IFERROR('tablas evol IO CAT '!I16/'tablas evol IO CAT '!I29-1,"-")</f>
        <v>-0.36051236140761667</v>
      </c>
      <c r="G16" s="103">
        <f>IFERROR('tablas evol IO CAT '!K16/'tablas evol IO CAT '!K29-1,"-")</f>
        <v>-0.10880548538433776</v>
      </c>
    </row>
    <row r="17" spans="2:7">
      <c r="B17" s="39" t="s">
        <v>86</v>
      </c>
      <c r="C17" s="124">
        <f>IFERROR('tablas evol IO CAT '!C17/'tablas evol IO CAT '!C30-1,"-")</f>
        <v>4.7594807839144826E-2</v>
      </c>
      <c r="D17" s="124">
        <f>IFERROR('tablas evol IO CAT '!E17/'tablas evol IO CAT '!E30-1,"-")</f>
        <v>-0.25547445255474455</v>
      </c>
      <c r="E17" s="124">
        <f>IFERROR('tablas evol IO CAT '!G17/'tablas evol IO CAT '!G30-1,"-")</f>
        <v>0.18264150943396218</v>
      </c>
      <c r="F17" s="124">
        <f>IFERROR('tablas evol IO CAT '!I17/'tablas evol IO CAT '!I30-1,"-")</f>
        <v>-0.21537402083154</v>
      </c>
      <c r="G17" s="103">
        <f>IFERROR('tablas evol IO CAT '!K17/'tablas evol IO CAT '!K30-1,"-")</f>
        <v>-0.12205567451820132</v>
      </c>
    </row>
    <row r="18" spans="2:7" ht="30" customHeight="1">
      <c r="B18" s="45" t="str">
        <f>actualizaciones!$A$2</f>
        <v xml:space="preserve">acum. nov. 2010 </v>
      </c>
      <c r="C18" s="125">
        <v>-5.4592395555709383E-2</v>
      </c>
      <c r="D18" s="125">
        <v>-9.9129991214895186E-2</v>
      </c>
      <c r="E18" s="125">
        <v>2.2316515582986529E-2</v>
      </c>
      <c r="F18" s="125">
        <v>8.2586620982272319E-2</v>
      </c>
      <c r="G18" s="125">
        <v>1.4570970782477932E-2</v>
      </c>
    </row>
    <row r="19" spans="2:7" ht="15" hidden="1" customHeight="1" outlineLevel="1">
      <c r="B19" s="39" t="s">
        <v>75</v>
      </c>
      <c r="C19" s="124">
        <f>IFERROR('tablas evol IO CAT '!C19/'tablas evol IO CAT '!C32-1,"-")</f>
        <v>-0.13081036091704701</v>
      </c>
      <c r="D19" s="124">
        <f>IFERROR('tablas evol IO CAT '!E19/'tablas evol IO CAT '!E32-1,"-")</f>
        <v>-0.17705667178165518</v>
      </c>
      <c r="E19" s="124">
        <f>IFERROR('tablas evol IO CAT '!G19/'tablas evol IO CAT '!G32-1,"-")</f>
        <v>0.20688698843579845</v>
      </c>
      <c r="F19" s="124">
        <f>IFERROR('tablas evol IO CAT '!I19/'tablas evol IO CAT '!I32-1,"-")</f>
        <v>0.37008619873069981</v>
      </c>
      <c r="G19" s="103">
        <f>IFERROR('tablas evol IO CAT '!K19/'tablas evol IO CAT '!K32-1,"-")</f>
        <v>5.2430183702336208E-2</v>
      </c>
    </row>
    <row r="20" spans="2:7" ht="15" hidden="1" customHeight="1" outlineLevel="1">
      <c r="B20" s="39" t="s">
        <v>76</v>
      </c>
      <c r="C20" s="124">
        <f>IFERROR('tablas evol IO CAT '!C20/'tablas evol IO CAT '!C33-1,"-")</f>
        <v>-0.17909983836876786</v>
      </c>
      <c r="D20" s="124">
        <f>IFERROR('tablas evol IO CAT '!E20/'tablas evol IO CAT '!E33-1,"-")</f>
        <v>-0.29610100348241475</v>
      </c>
      <c r="E20" s="124">
        <f>IFERROR('tablas evol IO CAT '!G20/'tablas evol IO CAT '!G33-1,"-")</f>
        <v>-0.13803625466651515</v>
      </c>
      <c r="F20" s="124">
        <f>IFERROR('tablas evol IO CAT '!I20/'tablas evol IO CAT '!I33-1,"-")</f>
        <v>-0.31043962253489288</v>
      </c>
      <c r="G20" s="103">
        <f>IFERROR('tablas evol IO CAT '!K20/'tablas evol IO CAT '!K33-1,"-")</f>
        <v>-0.27316398872826997</v>
      </c>
    </row>
    <row r="21" spans="2:7" ht="15" hidden="1" customHeight="1" outlineLevel="1">
      <c r="B21" s="39" t="s">
        <v>77</v>
      </c>
      <c r="C21" s="124">
        <f>IFERROR('tablas evol IO CAT '!C21/'tablas evol IO CAT '!C34-1,"-")</f>
        <v>-0.23623527517951493</v>
      </c>
      <c r="D21" s="124">
        <f>IFERROR('tablas evol IO CAT '!E21/'tablas evol IO CAT '!E34-1,"-")</f>
        <v>-0.35077066953641955</v>
      </c>
      <c r="E21" s="124">
        <f>IFERROR('tablas evol IO CAT '!G21/'tablas evol IO CAT '!G34-1,"-")</f>
        <v>-0.1694565448040688</v>
      </c>
      <c r="F21" s="124">
        <f>IFERROR('tablas evol IO CAT '!I21/'tablas evol IO CAT '!I34-1,"-")</f>
        <v>-0.14483922377425695</v>
      </c>
      <c r="G21" s="103">
        <f>IFERROR('tablas evol IO CAT '!K21/'tablas evol IO CAT '!K34-1,"-")</f>
        <v>-0.25178565215282012</v>
      </c>
    </row>
    <row r="22" spans="2:7" ht="15" hidden="1" customHeight="1" outlineLevel="1">
      <c r="B22" s="39" t="s">
        <v>78</v>
      </c>
      <c r="C22" s="124">
        <f>IFERROR('tablas evol IO CAT '!C22/'tablas evol IO CAT '!C35-1,"-")</f>
        <v>-7.9898541534559331E-2</v>
      </c>
      <c r="D22" s="124">
        <f>IFERROR('tablas evol IO CAT '!E22/'tablas evol IO CAT '!E35-1,"-")</f>
        <v>-0.24072418417523478</v>
      </c>
      <c r="E22" s="124">
        <f>IFERROR('tablas evol IO CAT '!G22/'tablas evol IO CAT '!G35-1,"-")</f>
        <v>-8.6439024390243868E-2</v>
      </c>
      <c r="F22" s="124">
        <f>IFERROR('tablas evol IO CAT '!I22/'tablas evol IO CAT '!I35-1,"-")</f>
        <v>-0.10087005530311044</v>
      </c>
      <c r="G22" s="103">
        <f>IFERROR('tablas evol IO CAT '!K22/'tablas evol IO CAT '!K35-1,"-")</f>
        <v>-0.15654091131798142</v>
      </c>
    </row>
    <row r="23" spans="2:7" ht="15" hidden="1" customHeight="1" outlineLevel="1">
      <c r="B23" s="39" t="s">
        <v>79</v>
      </c>
      <c r="C23" s="124">
        <f>IFERROR('tablas evol IO CAT '!C23/'tablas evol IO CAT '!C36-1,"-")</f>
        <v>-0.19298245614035092</v>
      </c>
      <c r="D23" s="124">
        <f>IFERROR('tablas evol IO CAT '!E23/'tablas evol IO CAT '!E36-1,"-")</f>
        <v>-0.22228246137164542</v>
      </c>
      <c r="E23" s="124">
        <f>IFERROR('tablas evol IO CAT '!G23/'tablas evol IO CAT '!G36-1,"-")</f>
        <v>-0.30510291595197259</v>
      </c>
      <c r="F23" s="124">
        <f>IFERROR('tablas evol IO CAT '!I23/'tablas evol IO CAT '!I36-1,"-")</f>
        <v>-0.22380008806693075</v>
      </c>
      <c r="G23" s="103">
        <f>IFERROR('tablas evol IO CAT '!K23/'tablas evol IO CAT '!K36-1,"-")</f>
        <v>-0.25338753387533874</v>
      </c>
    </row>
    <row r="24" spans="2:7" ht="15" hidden="1" customHeight="1" outlineLevel="1">
      <c r="B24" s="39" t="s">
        <v>80</v>
      </c>
      <c r="C24" s="124">
        <f>IFERROR('tablas evol IO CAT '!C24/'tablas evol IO CAT '!C37-1,"-")</f>
        <v>-0.31104601068412896</v>
      </c>
      <c r="D24" s="124">
        <f>IFERROR('tablas evol IO CAT '!E24/'tablas evol IO CAT '!E37-1,"-")</f>
        <v>-0.29480820105820105</v>
      </c>
      <c r="E24" s="124">
        <f>IFERROR('tablas evol IO CAT '!G24/'tablas evol IO CAT '!G37-1,"-")</f>
        <v>-5.3652230122818279E-2</v>
      </c>
      <c r="F24" s="124">
        <f>IFERROR('tablas evol IO CAT '!I24/'tablas evol IO CAT '!I37-1,"-")</f>
        <v>-0.35779299234796613</v>
      </c>
      <c r="G24" s="103">
        <f>IFERROR('tablas evol IO CAT '!K24/'tablas evol IO CAT '!K37-1,"-")</f>
        <v>-0.28165268971159751</v>
      </c>
    </row>
    <row r="25" spans="2:7" ht="15" hidden="1" customHeight="1" outlineLevel="1">
      <c r="B25" s="39" t="s">
        <v>81</v>
      </c>
      <c r="C25" s="124">
        <f>IFERROR('tablas evol IO CAT '!C25/'tablas evol IO CAT '!C38-1,"-")</f>
        <v>-0.19930744525892508</v>
      </c>
      <c r="D25" s="124">
        <f>IFERROR('tablas evol IO CAT '!E25/'tablas evol IO CAT '!E38-1,"-")</f>
        <v>-0.22025467769273865</v>
      </c>
      <c r="E25" s="124">
        <f>IFERROR('tablas evol IO CAT '!G25/'tablas evol IO CAT '!G38-1,"-")</f>
        <v>-0.22792406252435449</v>
      </c>
      <c r="F25" s="124">
        <f>IFERROR('tablas evol IO CAT '!I25/'tablas evol IO CAT '!I38-1,"-")</f>
        <v>-0.12336855189558738</v>
      </c>
      <c r="G25" s="103">
        <f>IFERROR('tablas evol IO CAT '!K25/'tablas evol IO CAT '!K38-1,"-")</f>
        <v>-0.20901038000067951</v>
      </c>
    </row>
    <row r="26" spans="2:7" ht="15" hidden="1" customHeight="1" outlineLevel="1">
      <c r="B26" s="39" t="s">
        <v>82</v>
      </c>
      <c r="C26" s="124">
        <f>IFERROR('tablas evol IO CAT '!C26/'tablas evol IO CAT '!C39-1,"-")</f>
        <v>-0.25111834078893858</v>
      </c>
      <c r="D26" s="124">
        <f>IFERROR('tablas evol IO CAT '!E26/'tablas evol IO CAT '!E39-1,"-")</f>
        <v>-0.21856772521062873</v>
      </c>
      <c r="E26" s="124">
        <f>IFERROR('tablas evol IO CAT '!G26/'tablas evol IO CAT '!G39-1,"-")</f>
        <v>-5.9117235869782347E-2</v>
      </c>
      <c r="F26" s="124">
        <f>IFERROR('tablas evol IO CAT '!I26/'tablas evol IO CAT '!I39-1,"-")</f>
        <v>-0.48198664825046045</v>
      </c>
      <c r="G26" s="103">
        <f>IFERROR('tablas evol IO CAT '!K26/'tablas evol IO CAT '!K39-1,"-")</f>
        <v>-0.29979952615272454</v>
      </c>
    </row>
    <row r="27" spans="2:7" ht="15" hidden="1" customHeight="1" outlineLevel="1">
      <c r="B27" s="39" t="s">
        <v>83</v>
      </c>
      <c r="C27" s="124">
        <f>IFERROR('tablas evol IO CAT '!C27/'tablas evol IO CAT '!C40-1,"-")</f>
        <v>-0.21960038058991438</v>
      </c>
      <c r="D27" s="124">
        <f>IFERROR('tablas evol IO CAT '!E27/'tablas evol IO CAT '!E40-1,"-")</f>
        <v>-0.1739058355437666</v>
      </c>
      <c r="E27" s="124">
        <f>IFERROR('tablas evol IO CAT '!G27/'tablas evol IO CAT '!G40-1,"-")</f>
        <v>-0.14473931865236223</v>
      </c>
      <c r="F27" s="124">
        <f>IFERROR('tablas evol IO CAT '!I27/'tablas evol IO CAT '!I40-1,"-")</f>
        <v>-0.26203273176241881</v>
      </c>
      <c r="G27" s="103">
        <f>IFERROR('tablas evol IO CAT '!K27/'tablas evol IO CAT '!K40-1,"-")</f>
        <v>-0.22147385103011097</v>
      </c>
    </row>
    <row r="28" spans="2:7" ht="15" hidden="1" customHeight="1" outlineLevel="1">
      <c r="B28" s="39" t="s">
        <v>84</v>
      </c>
      <c r="C28" s="124">
        <f>IFERROR('tablas evol IO CAT '!C28/'tablas evol IO CAT '!C41-1,"-")</f>
        <v>-0.22564281966066113</v>
      </c>
      <c r="D28" s="124">
        <f>IFERROR('tablas evol IO CAT '!E28/'tablas evol IO CAT '!E41-1,"-")</f>
        <v>0.19175938803894277</v>
      </c>
      <c r="E28" s="124">
        <f>IFERROR('tablas evol IO CAT '!G28/'tablas evol IO CAT '!G41-1,"-")</f>
        <v>-2.87963140717995E-3</v>
      </c>
      <c r="F28" s="124">
        <f>IFERROR('tablas evol IO CAT '!I28/'tablas evol IO CAT '!I41-1,"-")</f>
        <v>-0.45352564102564097</v>
      </c>
      <c r="G28" s="103">
        <f>IFERROR('tablas evol IO CAT '!K28/'tablas evol IO CAT '!K41-1,"-")</f>
        <v>-0.15998561927017807</v>
      </c>
    </row>
    <row r="29" spans="2:7" ht="15" hidden="1" customHeight="1" outlineLevel="1">
      <c r="B29" s="39" t="s">
        <v>85</v>
      </c>
      <c r="C29" s="124">
        <f>IFERROR('tablas evol IO CAT '!C29/'tablas evol IO CAT '!C42-1,"-")</f>
        <v>-0.24623186364276661</v>
      </c>
      <c r="D29" s="124">
        <f>IFERROR('tablas evol IO CAT '!E29/'tablas evol IO CAT '!E42-1,"-")</f>
        <v>-0.14926167353997599</v>
      </c>
      <c r="E29" s="124">
        <f>IFERROR('tablas evol IO CAT '!G29/'tablas evol IO CAT '!G42-1,"-")</f>
        <v>-8.1914551879216257E-2</v>
      </c>
      <c r="F29" s="124">
        <f>IFERROR('tablas evol IO CAT '!I29/'tablas evol IO CAT '!I42-1,"-")</f>
        <v>0.21969664126935973</v>
      </c>
      <c r="G29" s="103">
        <f>IFERROR('tablas evol IO CAT '!K29/'tablas evol IO CAT '!K42-1,"-")</f>
        <v>-7.7102414654454554E-2</v>
      </c>
    </row>
    <row r="30" spans="2:7" ht="15" hidden="1" customHeight="1" outlineLevel="1">
      <c r="B30" s="39" t="s">
        <v>86</v>
      </c>
      <c r="C30" s="124">
        <f>IFERROR('tablas evol IO CAT '!C30/'tablas evol IO CAT '!C43-1,"-")</f>
        <v>-0.28407434402332365</v>
      </c>
      <c r="D30" s="124">
        <f>IFERROR('tablas evol IO CAT '!E30/'tablas evol IO CAT '!E43-1,"-")</f>
        <v>-0.17469879518072295</v>
      </c>
      <c r="E30" s="124">
        <f>IFERROR('tablas evol IO CAT '!G30/'tablas evol IO CAT '!G43-1,"-")</f>
        <v>-6.8213783403656691E-2</v>
      </c>
      <c r="F30" s="124">
        <f>IFERROR('tablas evol IO CAT '!I30/'tablas evol IO CAT '!I43-1,"-")</f>
        <v>-7.3604465709728895E-2</v>
      </c>
      <c r="G30" s="103">
        <f>IFERROR('tablas evol IO CAT '!K30/'tablas evol IO CAT '!K43-1,"-")</f>
        <v>-0.15568501406187218</v>
      </c>
    </row>
    <row r="31" spans="2:7" collapsed="1">
      <c r="B31" s="50">
        <v>2009</v>
      </c>
      <c r="C31" s="101">
        <f>IFERROR('tablas evol IO CAT '!C31/'tablas evol IO CAT '!C44-1,"-")</f>
        <v>-0.21731241191373052</v>
      </c>
      <c r="D31" s="101">
        <f>IFERROR('tablas evol IO CAT '!E31/'tablas evol IO CAT '!E44-1,"-")</f>
        <v>-0.19397343542524992</v>
      </c>
      <c r="E31" s="101">
        <f>IFERROR('tablas evol IO CAT '!G31/'tablas evol IO CAT '!G44-1,"-")</f>
        <v>-0.10031471247553392</v>
      </c>
      <c r="F31" s="101">
        <f>IFERROR('tablas evol IO CAT '!I31/'tablas evol IO CAT '!I44-1,"-")</f>
        <v>-0.20413682481573137</v>
      </c>
      <c r="G31" s="101">
        <f>IFERROR('tablas evol IO CAT '!K31/'tablas evol IO CAT '!K44-1,"-")</f>
        <v>-0.19169539818276027</v>
      </c>
    </row>
    <row r="32" spans="2:7" ht="15" hidden="1" customHeight="1" outlineLevel="1">
      <c r="B32" s="39" t="s">
        <v>75</v>
      </c>
      <c r="C32" s="124">
        <f>IFERROR('tablas evol IO CAT '!C32/'tablas evol IO CAT '!C45-1,"-")</f>
        <v>-3.4534817890168101E-2</v>
      </c>
      <c r="D32" s="124">
        <f>IFERROR('tablas evol IO CAT '!E32/'tablas evol IO CAT '!E45-1,"-")</f>
        <v>-7.7556188667299741E-2</v>
      </c>
      <c r="E32" s="124">
        <f>IFERROR('tablas evol IO CAT '!G32/'tablas evol IO CAT '!G45-1,"-")</f>
        <v>-0.27303571428571427</v>
      </c>
      <c r="F32" s="124">
        <f>IFERROR('tablas evol IO CAT '!I32/'tablas evol IO CAT '!I45-1,"-")</f>
        <v>-6.3779134772512069E-2</v>
      </c>
      <c r="G32" s="103">
        <f>IFERROR('tablas evol IO CAT '!K32/'tablas evol IO CAT '!K45-1,"-")</f>
        <v>-0.12692763938315543</v>
      </c>
    </row>
    <row r="33" spans="2:7" ht="15" hidden="1" customHeight="1" outlineLevel="1">
      <c r="B33" s="39" t="s">
        <v>76</v>
      </c>
      <c r="C33" s="124">
        <f>IFERROR('tablas evol IO CAT '!C33/'tablas evol IO CAT '!C46-1,"-")</f>
        <v>-2.7566195139644645E-2</v>
      </c>
      <c r="D33" s="124">
        <f>IFERROR('tablas evol IO CAT '!E33/'tablas evol IO CAT '!E46-1,"-")</f>
        <v>-9.9045176001140156E-2</v>
      </c>
      <c r="E33" s="124">
        <f>IFERROR('tablas evol IO CAT '!G33/'tablas evol IO CAT '!G46-1,"-")</f>
        <v>-0.10649435628987414</v>
      </c>
      <c r="F33" s="124">
        <f>IFERROR('tablas evol IO CAT '!I33/'tablas evol IO CAT '!I46-1,"-")</f>
        <v>7.7633811689206578E-2</v>
      </c>
      <c r="G33" s="103">
        <f>IFERROR('tablas evol IO CAT '!K33/'tablas evol IO CAT '!K46-1,"-")</f>
        <v>-6.4872834500552812E-2</v>
      </c>
    </row>
    <row r="34" spans="2:7" ht="15" hidden="1" customHeight="1" outlineLevel="1">
      <c r="B34" s="39" t="s">
        <v>77</v>
      </c>
      <c r="C34" s="124">
        <f>IFERROR('tablas evol IO CAT '!C34/'tablas evol IO CAT '!C47-1,"-")</f>
        <v>1.7407071622846715E-2</v>
      </c>
      <c r="D34" s="124">
        <f>IFERROR('tablas evol IO CAT '!E34/'tablas evol IO CAT '!E47-1,"-")</f>
        <v>-1.4936984596234493E-2</v>
      </c>
      <c r="E34" s="124">
        <f>IFERROR('tablas evol IO CAT '!G34/'tablas evol IO CAT '!G47-1,"-")</f>
        <v>1.3905788284374054E-3</v>
      </c>
      <c r="F34" s="124">
        <f>IFERROR('tablas evol IO CAT '!I34/'tablas evol IO CAT '!I47-1,"-")</f>
        <v>-0.15546034305507572</v>
      </c>
      <c r="G34" s="103">
        <f>IFERROR('tablas evol IO CAT '!K34/'tablas evol IO CAT '!K47-1,"-")</f>
        <v>-5.7979225684608116E-2</v>
      </c>
    </row>
    <row r="35" spans="2:7" ht="15" hidden="1" customHeight="1" outlineLevel="1">
      <c r="B35" s="39" t="s">
        <v>78</v>
      </c>
      <c r="C35" s="124">
        <f>IFERROR('tablas evol IO CAT '!C35/'tablas evol IO CAT '!C48-1,"-")</f>
        <v>6.0762331838565053E-2</v>
      </c>
      <c r="D35" s="124">
        <f>IFERROR('tablas evol IO CAT '!E35/'tablas evol IO CAT '!E48-1,"-")</f>
        <v>-0.20419779437922447</v>
      </c>
      <c r="E35" s="124">
        <f>IFERROR('tablas evol IO CAT '!G35/'tablas evol IO CAT '!G48-1,"-")</f>
        <v>5.4934275063762694E-3</v>
      </c>
      <c r="F35" s="124">
        <f>IFERROR('tablas evol IO CAT '!I35/'tablas evol IO CAT '!I48-1,"-")</f>
        <v>-0.12871241547978707</v>
      </c>
      <c r="G35" s="103">
        <f>IFERROR('tablas evol IO CAT '!K35/'tablas evol IO CAT '!K48-1,"-")</f>
        <v>-0.11778690296088179</v>
      </c>
    </row>
    <row r="36" spans="2:7" ht="15" hidden="1" customHeight="1" outlineLevel="1">
      <c r="B36" s="39" t="s">
        <v>79</v>
      </c>
      <c r="C36" s="124">
        <f>IFERROR('tablas evol IO CAT '!C36/'tablas evol IO CAT '!C49-1,"-")</f>
        <v>0.20722021660649825</v>
      </c>
      <c r="D36" s="124">
        <f>IFERROR('tablas evol IO CAT '!E36/'tablas evol IO CAT '!E49-1,"-")</f>
        <v>4.5634920634920695E-2</v>
      </c>
      <c r="E36" s="124">
        <f>IFERROR('tablas evol IO CAT '!G36/'tablas evol IO CAT '!G49-1,"-")</f>
        <v>3.1402034498009712E-2</v>
      </c>
      <c r="F36" s="124">
        <f>IFERROR('tablas evol IO CAT '!I36/'tablas evol IO CAT '!I49-1,"-")</f>
        <v>0.37404171047162671</v>
      </c>
      <c r="G36" s="103">
        <f>IFERROR('tablas evol IO CAT '!K36/'tablas evol IO CAT '!K49-1,"-")</f>
        <v>0.12226277372262762</v>
      </c>
    </row>
    <row r="37" spans="2:7" ht="15" hidden="1" customHeight="1" outlineLevel="1">
      <c r="B37" s="39" t="s">
        <v>80</v>
      </c>
      <c r="C37" s="124">
        <f>IFERROR('tablas evol IO CAT '!C37/'tablas evol IO CAT '!C50-1,"-")</f>
        <v>-3.9478201167181259E-3</v>
      </c>
      <c r="D37" s="124">
        <f>IFERROR('tablas evol IO CAT '!E37/'tablas evol IO CAT '!E50-1,"-")</f>
        <v>0.40455178820250803</v>
      </c>
      <c r="E37" s="124">
        <f>IFERROR('tablas evol IO CAT '!G37/'tablas evol IO CAT '!G50-1,"-")</f>
        <v>-3.8931455787947877E-2</v>
      </c>
      <c r="F37" s="124">
        <f>IFERROR('tablas evol IO CAT '!I37/'tablas evol IO CAT '!I50-1,"-")</f>
        <v>-0.33912574606425117</v>
      </c>
      <c r="G37" s="103">
        <f>IFERROR('tablas evol IO CAT '!K37/'tablas evol IO CAT '!K50-1,"-")</f>
        <v>-3.9677862895305394E-2</v>
      </c>
    </row>
    <row r="38" spans="2:7" ht="15" hidden="1" customHeight="1" outlineLevel="1">
      <c r="B38" s="39" t="s">
        <v>81</v>
      </c>
      <c r="C38" s="124">
        <f>IFERROR('tablas evol IO CAT '!C38/'tablas evol IO CAT '!C51-1,"-")</f>
        <v>-0.16160593792172739</v>
      </c>
      <c r="D38" s="124">
        <f>IFERROR('tablas evol IO CAT '!E38/'tablas evol IO CAT '!E51-1,"-")</f>
        <v>0.6533864541832668</v>
      </c>
      <c r="E38" s="124">
        <f>IFERROR('tablas evol IO CAT '!G38/'tablas evol IO CAT '!G51-1,"-")</f>
        <v>0.16852248394004277</v>
      </c>
      <c r="F38" s="124">
        <f>IFERROR('tablas evol IO CAT '!I38/'tablas evol IO CAT '!I51-1,"-")</f>
        <v>-0.52834817851925164</v>
      </c>
      <c r="G38" s="103">
        <f>IFERROR('tablas evol IO CAT '!K38/'tablas evol IO CAT '!K51-1,"-")</f>
        <v>-0.12705223880597016</v>
      </c>
    </row>
    <row r="39" spans="2:7" ht="15" hidden="1" customHeight="1" outlineLevel="1">
      <c r="B39" s="39" t="s">
        <v>82</v>
      </c>
      <c r="C39" s="124">
        <f>IFERROR('tablas evol IO CAT '!C39/'tablas evol IO CAT '!C52-1,"-")</f>
        <v>-0.13155571251986586</v>
      </c>
      <c r="D39" s="124">
        <f>IFERROR('tablas evol IO CAT '!E39/'tablas evol IO CAT '!E52-1,"-")</f>
        <v>0.32077894286325703</v>
      </c>
      <c r="E39" s="124">
        <f>IFERROR('tablas evol IO CAT '!G39/'tablas evol IO CAT '!G52-1,"-")</f>
        <v>1.6649746192893389E-2</v>
      </c>
      <c r="F39" s="124">
        <f>IFERROR('tablas evol IO CAT '!I39/'tablas evol IO CAT '!I52-1,"-")</f>
        <v>-0.14678287230011355</v>
      </c>
      <c r="G39" s="103">
        <f>IFERROR('tablas evol IO CAT '!K39/'tablas evol IO CAT '!K52-1,"-")</f>
        <v>1.8563207722294361E-2</v>
      </c>
    </row>
    <row r="40" spans="2:7" ht="15" hidden="1" customHeight="1" outlineLevel="1">
      <c r="B40" s="39" t="s">
        <v>83</v>
      </c>
      <c r="C40" s="124">
        <f>IFERROR('tablas evol IO CAT '!C40/'tablas evol IO CAT '!C53-1,"-")</f>
        <v>-0.1648124602670058</v>
      </c>
      <c r="D40" s="124">
        <f>IFERROR('tablas evol IO CAT '!E40/'tablas evol IO CAT '!E53-1,"-")</f>
        <v>0.17035312378734968</v>
      </c>
      <c r="E40" s="124">
        <f>IFERROR('tablas evol IO CAT '!G40/'tablas evol IO CAT '!G53-1,"-")</f>
        <v>-6.5928270042194037E-2</v>
      </c>
      <c r="F40" s="124">
        <f>IFERROR('tablas evol IO CAT '!I40/'tablas evol IO CAT '!I53-1,"-")</f>
        <v>-0.31345778133453961</v>
      </c>
      <c r="G40" s="103">
        <f>IFERROR('tablas evol IO CAT '!K40/'tablas evol IO CAT '!K53-1,"-")</f>
        <v>-0.10401135960241403</v>
      </c>
    </row>
    <row r="41" spans="2:7" ht="15" hidden="1" customHeight="1" outlineLevel="1">
      <c r="B41" s="39" t="s">
        <v>84</v>
      </c>
      <c r="C41" s="124">
        <f>IFERROR('tablas evol IO CAT '!C41/'tablas evol IO CAT '!C54-1,"-")</f>
        <v>-0.20575159766601836</v>
      </c>
      <c r="D41" s="124">
        <f>IFERROR('tablas evol IO CAT '!E41/'tablas evol IO CAT '!E54-1,"-")</f>
        <v>-5.5035321176277185E-2</v>
      </c>
      <c r="E41" s="124">
        <f>IFERROR('tablas evol IO CAT '!G41/'tablas evol IO CAT '!G54-1,"-")</f>
        <v>-0.11861252115059218</v>
      </c>
      <c r="F41" s="124">
        <f>IFERROR('tablas evol IO CAT '!I41/'tablas evol IO CAT '!I54-1,"-")</f>
        <v>-5.1407670849591747E-2</v>
      </c>
      <c r="G41" s="103">
        <f>IFERROR('tablas evol IO CAT '!K41/'tablas evol IO CAT '!K54-1,"-")</f>
        <v>-8.45812078328122E-2</v>
      </c>
    </row>
    <row r="42" spans="2:7" ht="15" hidden="1" customHeight="1" outlineLevel="1">
      <c r="B42" s="39" t="s">
        <v>85</v>
      </c>
      <c r="C42" s="124">
        <f>IFERROR('tablas evol IO CAT '!C42/'tablas evol IO CAT '!C55-1,"-")</f>
        <v>-8.3526981667957689E-2</v>
      </c>
      <c r="D42" s="124">
        <f>IFERROR('tablas evol IO CAT '!E42/'tablas evol IO CAT '!E55-1,"-")</f>
        <v>0.33162090345438444</v>
      </c>
      <c r="E42" s="124">
        <f>IFERROR('tablas evol IO CAT '!G42/'tablas evol IO CAT '!G55-1,"-")</f>
        <v>0.18771461274322765</v>
      </c>
      <c r="F42" s="124">
        <f>IFERROR('tablas evol IO CAT '!I42/'tablas evol IO CAT '!I55-1,"-")</f>
        <v>-6.6454646899410164E-2</v>
      </c>
      <c r="G42" s="103">
        <f>IFERROR('tablas evol IO CAT '!K42/'tablas evol IO CAT '!K55-1,"-")</f>
        <v>9.8810612991765856E-2</v>
      </c>
    </row>
    <row r="43" spans="2:7" ht="15" hidden="1" customHeight="1" outlineLevel="1">
      <c r="B43" s="39" t="s">
        <v>86</v>
      </c>
      <c r="C43" s="124">
        <f>IFERROR('tablas evol IO CAT '!C43/'tablas evol IO CAT '!C56-1,"-")</f>
        <v>-0.13397506706643514</v>
      </c>
      <c r="D43" s="124">
        <f>IFERROR('tablas evol IO CAT '!E43/'tablas evol IO CAT '!E56-1,"-")</f>
        <v>0.54670393664104378</v>
      </c>
      <c r="E43" s="124">
        <f>IFERROR('tablas evol IO CAT '!G43/'tablas evol IO CAT '!G56-1,"-")</f>
        <v>2.0818377602297211E-2</v>
      </c>
      <c r="F43" s="124">
        <f>IFERROR('tablas evol IO CAT '!I43/'tablas evol IO CAT '!I56-1,"-")</f>
        <v>-0.24934749971128312</v>
      </c>
      <c r="G43" s="103">
        <f>IFERROR('tablas evol IO CAT '!K43/'tablas evol IO CAT '!K56-1,"-")</f>
        <v>4.4262638976295454E-2</v>
      </c>
    </row>
    <row r="44" spans="2:7" collapsed="1">
      <c r="B44" s="54">
        <v>2008</v>
      </c>
      <c r="C44" s="103">
        <f>IFERROR('tablas evol IO CAT '!C44/'tablas evol IO CAT '!C57-1,"-")</f>
        <v>-6.4055645751993406E-2</v>
      </c>
      <c r="D44" s="103">
        <f>IFERROR('tablas evol IO CAT '!E44/'tablas evol IO CAT '!E57-1,"-")</f>
        <v>0.12599596168740312</v>
      </c>
      <c r="E44" s="103">
        <f>IFERROR('tablas evol IO CAT '!G44/'tablas evol IO CAT '!G57-1,"-")</f>
        <v>-2.2671816120479416E-2</v>
      </c>
      <c r="F44" s="103">
        <f>IFERROR('tablas evol IO CAT '!I44/'tablas evol IO CAT '!I57-1,"-")</f>
        <v>-0.1911034546133622</v>
      </c>
      <c r="G44" s="103">
        <f>IFERROR('tablas evol IO CAT '!K44/'tablas evol IO CAT '!K57-1,"-")</f>
        <v>-4.1529867590950675E-2</v>
      </c>
    </row>
    <row r="45" spans="2:7" ht="15" hidden="1" customHeight="1" outlineLevel="1">
      <c r="B45" s="39" t="s">
        <v>75</v>
      </c>
      <c r="C45" s="124">
        <f>IFERROR('tablas evol IO CAT '!C45/'tablas evol IO CAT '!C58-1,"-")</f>
        <v>-0.17563783447417547</v>
      </c>
      <c r="D45" s="124">
        <f>IFERROR('tablas evol IO CAT '!E45/'tablas evol IO CAT '!E58-1,"-")</f>
        <v>6.3815457147667898E-2</v>
      </c>
      <c r="E45" s="124">
        <f>IFERROR('tablas evol IO CAT '!G45/'tablas evol IO CAT '!G58-1,"-")</f>
        <v>0.23212321232123201</v>
      </c>
      <c r="F45" s="124">
        <f>IFERROR('tablas evol IO CAT '!I45/'tablas evol IO CAT '!I58-1,"-")</f>
        <v>-0.39629474479185067</v>
      </c>
      <c r="G45" s="103">
        <f>IFERROR('tablas evol IO CAT '!K45/'tablas evol IO CAT '!K58-1,"-")</f>
        <v>-9.9358974358974339E-2</v>
      </c>
    </row>
    <row r="46" spans="2:7" ht="15" hidden="1" customHeight="1" outlineLevel="1">
      <c r="B46" s="39" t="s">
        <v>76</v>
      </c>
      <c r="C46" s="124">
        <f>IFERROR('tablas evol IO CAT '!C46/'tablas evol IO CAT '!C59-1,"-")</f>
        <v>-0.17787386312807507</v>
      </c>
      <c r="D46" s="124">
        <f>IFERROR('tablas evol IO CAT '!E46/'tablas evol IO CAT '!E59-1,"-")</f>
        <v>0.15089388223716593</v>
      </c>
      <c r="E46" s="124">
        <f>IFERROR('tablas evol IO CAT '!G46/'tablas evol IO CAT '!G59-1,"-")</f>
        <v>0.189531037166764</v>
      </c>
      <c r="F46" s="124">
        <f>IFERROR('tablas evol IO CAT '!I46/'tablas evol IO CAT '!I59-1,"-")</f>
        <v>-0.38912818708385211</v>
      </c>
      <c r="G46" s="103">
        <f>IFERROR('tablas evol IO CAT '!K46/'tablas evol IO CAT '!K59-1,"-")</f>
        <v>-6.5449534963830547E-2</v>
      </c>
    </row>
    <row r="47" spans="2:7" ht="15" hidden="1" customHeight="1" outlineLevel="1">
      <c r="B47" s="39" t="s">
        <v>77</v>
      </c>
      <c r="C47" s="124">
        <f>IFERROR('tablas evol IO CAT '!C47/'tablas evol IO CAT '!C60-1,"-")</f>
        <v>-0.1246031746031746</v>
      </c>
      <c r="D47" s="124">
        <f>IFERROR('tablas evol IO CAT '!E47/'tablas evol IO CAT '!E60-1,"-")</f>
        <v>0.22279299847792977</v>
      </c>
      <c r="E47" s="124">
        <f>IFERROR('tablas evol IO CAT '!G47/'tablas evol IO CAT '!G60-1,"-")</f>
        <v>0.61873944850872253</v>
      </c>
      <c r="F47" s="124">
        <f>IFERROR('tablas evol IO CAT '!I47/'tablas evol IO CAT '!I60-1,"-")</f>
        <v>-0.255808933483328</v>
      </c>
      <c r="G47" s="103">
        <f>IFERROR('tablas evol IO CAT '!K47/'tablas evol IO CAT '!K60-1,"-")</f>
        <v>6.3893911995177799E-2</v>
      </c>
    </row>
    <row r="48" spans="2:7" ht="15" hidden="1" customHeight="1" outlineLevel="1">
      <c r="B48" s="39" t="s">
        <v>78</v>
      </c>
      <c r="C48" s="124">
        <f>IFERROR('tablas evol IO CAT '!C48/'tablas evol IO CAT '!C61-1,"-")</f>
        <v>-0.38363736871199561</v>
      </c>
      <c r="D48" s="124">
        <f>IFERROR('tablas evol IO CAT '!E48/'tablas evol IO CAT '!E61-1,"-")</f>
        <v>7.2286858668701104E-2</v>
      </c>
      <c r="E48" s="124">
        <f>IFERROR('tablas evol IO CAT '!G48/'tablas evol IO CAT '!G61-1,"-")</f>
        <v>0.35847547974413629</v>
      </c>
      <c r="F48" s="124">
        <f>IFERROR('tablas evol IO CAT '!I48/'tablas evol IO CAT '!I61-1,"-")</f>
        <v>-0.22240603094029487</v>
      </c>
      <c r="G48" s="103">
        <f>IFERROR('tablas evol IO CAT '!K48/'tablas evol IO CAT '!K61-1,"-")</f>
        <v>-4.2028985507246208E-2</v>
      </c>
    </row>
    <row r="49" spans="2:7" ht="15" hidden="1" customHeight="1" outlineLevel="1">
      <c r="B49" s="39" t="s">
        <v>79</v>
      </c>
      <c r="C49" s="124">
        <f>IFERROR('tablas evol IO CAT '!C49/'tablas evol IO CAT '!C62-1,"-")</f>
        <v>-0.37845923709798057</v>
      </c>
      <c r="D49" s="124">
        <f>IFERROR('tablas evol IO CAT '!E49/'tablas evol IO CAT '!E62-1,"-")</f>
        <v>-0.19433660653117146</v>
      </c>
      <c r="E49" s="124">
        <f>IFERROR('tablas evol IO CAT '!G49/'tablas evol IO CAT '!G62-1,"-")</f>
        <v>0.41978021978021962</v>
      </c>
      <c r="F49" s="124">
        <f>IFERROR('tablas evol IO CAT '!I49/'tablas evol IO CAT '!I62-1,"-")</f>
        <v>-0.42197366121868718</v>
      </c>
      <c r="G49" s="103">
        <f>IFERROR('tablas evol IO CAT '!K49/'tablas evol IO CAT '!K62-1,"-")</f>
        <v>-0.18634001484780982</v>
      </c>
    </row>
    <row r="50" spans="2:7" ht="15" hidden="1" customHeight="1" outlineLevel="1">
      <c r="B50" s="39" t="s">
        <v>80</v>
      </c>
      <c r="C50" s="124">
        <f>IFERROR('tablas evol IO CAT '!C50/'tablas evol IO CAT '!C63-1,"-")</f>
        <v>0.30015621513055102</v>
      </c>
      <c r="D50" s="124">
        <f>IFERROR('tablas evol IO CAT '!E50/'tablas evol IO CAT '!E63-1,"-")</f>
        <v>-0.12692619626926194</v>
      </c>
      <c r="E50" s="124">
        <f>IFERROR('tablas evol IO CAT '!G50/'tablas evol IO CAT '!G63-1,"-")</f>
        <v>0.21392659627953736</v>
      </c>
      <c r="F50" s="124">
        <f>IFERROR('tablas evol IO CAT '!I50/'tablas evol IO CAT '!I63-1,"-")</f>
        <v>0.33571703760626681</v>
      </c>
      <c r="G50" s="103">
        <f>IFERROR('tablas evol IO CAT '!K50/'tablas evol IO CAT '!K63-1,"-")</f>
        <v>0.14020156774916015</v>
      </c>
    </row>
    <row r="51" spans="2:7" ht="15" hidden="1" customHeight="1" outlineLevel="1">
      <c r="B51" s="39" t="s">
        <v>81</v>
      </c>
      <c r="C51" s="124">
        <f>IFERROR('tablas evol IO CAT '!C51/'tablas evol IO CAT '!C64-1,"-")</f>
        <v>0.35280693747147418</v>
      </c>
      <c r="D51" s="124">
        <f>IFERROR('tablas evol IO CAT '!E51/'tablas evol IO CAT '!E64-1,"-")</f>
        <v>-0.3747844414638819</v>
      </c>
      <c r="E51" s="124">
        <f>IFERROR('tablas evol IO CAT '!G51/'tablas evol IO CAT '!G64-1,"-")</f>
        <v>-6.0173073052928072E-2</v>
      </c>
      <c r="F51" s="124">
        <f>IFERROR('tablas evol IO CAT '!I51/'tablas evol IO CAT '!I64-1,"-")</f>
        <v>1.1178337591823699</v>
      </c>
      <c r="G51" s="103">
        <f>IFERROR('tablas evol IO CAT '!K51/'tablas evol IO CAT '!K64-1,"-")</f>
        <v>0.20179372197309409</v>
      </c>
    </row>
    <row r="52" spans="2:7" ht="15" hidden="1" customHeight="1" outlineLevel="1">
      <c r="B52" s="39" t="s">
        <v>82</v>
      </c>
      <c r="C52" s="124">
        <f>IFERROR('tablas evol IO CAT '!C52/'tablas evol IO CAT '!C65-1,"-")</f>
        <v>0.55448805929179246</v>
      </c>
      <c r="D52" s="124">
        <f>IFERROR('tablas evol IO CAT '!E52/'tablas evol IO CAT '!E65-1,"-")</f>
        <v>4.2817383857829405E-4</v>
      </c>
      <c r="E52" s="124">
        <f>IFERROR('tablas evol IO CAT '!G52/'tablas evol IO CAT '!G65-1,"-")</f>
        <v>-2.898264984227128E-2</v>
      </c>
      <c r="F52" s="124">
        <f>IFERROR('tablas evol IO CAT '!I52/'tablas evol IO CAT '!I65-1,"-")</f>
        <v>0.78743579612801251</v>
      </c>
      <c r="G52" s="103">
        <f>IFERROR('tablas evol IO CAT '!K52/'tablas evol IO CAT '!K65-1,"-")</f>
        <v>0.27021928790379635</v>
      </c>
    </row>
    <row r="53" spans="2:7" ht="15" hidden="1" customHeight="1" outlineLevel="1">
      <c r="B53" s="39" t="s">
        <v>83</v>
      </c>
      <c r="C53" s="124">
        <f>IFERROR('tablas evol IO CAT '!C53/'tablas evol IO CAT '!C66-1,"-")</f>
        <v>0.9773727215587682</v>
      </c>
      <c r="D53" s="124">
        <f>IFERROR('tablas evol IO CAT '!E53/'tablas evol IO CAT '!E66-1,"-")</f>
        <v>4.969450101832984E-2</v>
      </c>
      <c r="E53" s="124">
        <f>IFERROR('tablas evol IO CAT '!G53/'tablas evol IO CAT '!G66-1,"-")</f>
        <v>0.1579804560260587</v>
      </c>
      <c r="F53" s="124">
        <f>IFERROR('tablas evol IO CAT '!I53/'tablas evol IO CAT '!I66-1,"-")</f>
        <v>0.17180755042775298</v>
      </c>
      <c r="G53" s="103">
        <f>IFERROR('tablas evol IO CAT '!K53/'tablas evol IO CAT '!K66-1,"-")</f>
        <v>0.19415006358626541</v>
      </c>
    </row>
    <row r="54" spans="2:7" ht="15" hidden="1" customHeight="1" outlineLevel="1">
      <c r="B54" s="39" t="s">
        <v>84</v>
      </c>
      <c r="C54" s="124">
        <f>IFERROR('tablas evol IO CAT '!C54/'tablas evol IO CAT '!C67-1,"-")</f>
        <v>0.48259526261586005</v>
      </c>
      <c r="D54" s="124">
        <f>IFERROR('tablas evol IO CAT '!E54/'tablas evol IO CAT '!E67-1,"-")</f>
        <v>3.0995934959349603E-2</v>
      </c>
      <c r="E54" s="124">
        <f>IFERROR('tablas evol IO CAT '!G54/'tablas evol IO CAT '!G67-1,"-")</f>
        <v>0.10220067139127198</v>
      </c>
      <c r="F54" s="124">
        <f>IFERROR('tablas evol IO CAT '!I54/'tablas evol IO CAT '!I67-1,"-")</f>
        <v>0.1620621100980324</v>
      </c>
      <c r="G54" s="103">
        <f>IFERROR('tablas evol IO CAT '!K54/'tablas evol IO CAT '!K67-1,"-")</f>
        <v>0.12976389663506227</v>
      </c>
    </row>
    <row r="55" spans="2:7" ht="15" hidden="1" customHeight="1" outlineLevel="1">
      <c r="B55" s="39" t="s">
        <v>85</v>
      </c>
      <c r="C55" s="124">
        <f>IFERROR('tablas evol IO CAT '!C55/'tablas evol IO CAT '!C68-1,"-")</f>
        <v>0.65265628333688919</v>
      </c>
      <c r="D55" s="124">
        <f>IFERROR('tablas evol IO CAT '!E55/'tablas evol IO CAT '!E68-1,"-")</f>
        <v>-0.12181082762912254</v>
      </c>
      <c r="E55" s="124">
        <f>IFERROR('tablas evol IO CAT '!G55/'tablas evol IO CAT '!G68-1,"-")</f>
        <v>-0.14262348707883543</v>
      </c>
      <c r="F55" s="124">
        <f>IFERROR('tablas evol IO CAT '!I55/'tablas evol IO CAT '!I68-1,"-")</f>
        <v>-0.21431942260681303</v>
      </c>
      <c r="G55" s="103">
        <f>IFERROR('tablas evol IO CAT '!K55/'tablas evol IO CAT '!K68-1,"-")</f>
        <v>-6.8677573278800308E-2</v>
      </c>
    </row>
    <row r="56" spans="2:7" ht="15" hidden="1" customHeight="1" outlineLevel="1">
      <c r="B56" s="39" t="s">
        <v>86</v>
      </c>
      <c r="C56" s="124">
        <f>IFERROR('tablas evol IO CAT '!C56/'tablas evol IO CAT '!C69-1,"-")</f>
        <v>0.89901108780341632</v>
      </c>
      <c r="D56" s="124">
        <f>IFERROR('tablas evol IO CAT '!E56/'tablas evol IO CAT '!E69-1,"-")</f>
        <v>-0.1398517331196153</v>
      </c>
      <c r="E56" s="124">
        <f>IFERROR('tablas evol IO CAT '!G56/'tablas evol IO CAT '!G69-1,"-")</f>
        <v>-9.5258714007360856E-2</v>
      </c>
      <c r="F56" s="124">
        <f>IFERROR('tablas evol IO CAT '!I56/'tablas evol IO CAT '!I69-1,"-")</f>
        <v>0.5541828080829232</v>
      </c>
      <c r="G56" s="103">
        <f>IFERROR('tablas evol IO CAT '!K56/'tablas evol IO CAT '!K69-1,"-")</f>
        <v>0.14895155459146792</v>
      </c>
    </row>
    <row r="57" spans="2:7" collapsed="1">
      <c r="B57" s="54">
        <v>2007</v>
      </c>
      <c r="C57" s="103">
        <f>IFERROR('tablas evol IO CAT '!C57/'tablas evol IO CAT '!C70-1,"-")</f>
        <v>0.12154929629284306</v>
      </c>
      <c r="D57" s="103">
        <f>IFERROR('tablas evol IO CAT '!E57/'tablas evol IO CAT '!E70-1,"-")</f>
        <v>-2.4644997490626763E-2</v>
      </c>
      <c r="E57" s="103">
        <f>IFERROR('tablas evol IO CAT '!G57/'tablas evol IO CAT '!G70-1,"-")</f>
        <v>0.13582249350342113</v>
      </c>
      <c r="F57" s="103">
        <f>IFERROR('tablas evol IO CAT '!I57/'tablas evol IO CAT '!I70-1,"-")</f>
        <v>5.6606303876799213E-2</v>
      </c>
      <c r="G57" s="103">
        <f>IFERROR('tablas evol IO CAT '!K57/'tablas evol IO CAT '!K70-1,"-")</f>
        <v>5.0620930200863112E-2</v>
      </c>
    </row>
    <row r="58" spans="2:7" ht="15" customHeight="1">
      <c r="B58" s="436" t="s">
        <v>68</v>
      </c>
      <c r="C58" s="436"/>
      <c r="D58" s="436"/>
      <c r="E58" s="436"/>
      <c r="F58" s="436"/>
      <c r="G58" s="436"/>
    </row>
  </sheetData>
  <mergeCells count="2">
    <mergeCell ref="B5:G5"/>
    <mergeCell ref="B58:G5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6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2" customWidth="1"/>
    <col min="2" max="2" width="24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441" t="s">
        <v>263</v>
      </c>
      <c r="C5" s="441"/>
      <c r="D5" s="441"/>
      <c r="E5" s="441"/>
    </row>
    <row r="6" spans="2:6" ht="30" customHeight="1">
      <c r="B6" s="22" t="s">
        <v>61</v>
      </c>
      <c r="C6" s="23" t="str">
        <f>actualizaciones!A3</f>
        <v>acum. nov. 2009</v>
      </c>
      <c r="D6" s="23" t="str">
        <f>actualizaciones!A2</f>
        <v xml:space="preserve">acum. nov. 2010 </v>
      </c>
      <c r="E6" s="244" t="s">
        <v>264</v>
      </c>
    </row>
    <row r="7" spans="2:6" ht="15" customHeight="1">
      <c r="B7" s="26" t="s">
        <v>265</v>
      </c>
      <c r="C7" s="245">
        <v>39.011653271486871</v>
      </c>
      <c r="D7" s="245">
        <v>39.580090931481863</v>
      </c>
      <c r="E7" s="28">
        <f>D7/C7-1</f>
        <v>1.4570970782477932E-2</v>
      </c>
      <c r="F7" s="246"/>
    </row>
    <row r="8" spans="2:6" ht="15" customHeight="1">
      <c r="B8" s="29" t="s">
        <v>266</v>
      </c>
      <c r="C8" s="247">
        <v>39.011653271486871</v>
      </c>
      <c r="D8" s="247">
        <v>39.580090931481863</v>
      </c>
      <c r="E8" s="32">
        <f>D8/C8-1</f>
        <v>1.4570970782477932E-2</v>
      </c>
      <c r="F8" s="246"/>
    </row>
    <row r="9" spans="2:6" ht="15" customHeight="1">
      <c r="B9" s="29" t="s">
        <v>267</v>
      </c>
      <c r="C9" s="247" t="s">
        <v>67</v>
      </c>
      <c r="D9" s="247" t="s">
        <v>67</v>
      </c>
      <c r="E9" s="32" t="str">
        <f>IFERROR(D9/C9-1,"-")</f>
        <v>-</v>
      </c>
      <c r="F9" s="246"/>
    </row>
    <row r="10" spans="2:6" ht="15" customHeight="1">
      <c r="B10" s="416" t="s">
        <v>68</v>
      </c>
      <c r="C10" s="416"/>
      <c r="D10" s="416"/>
      <c r="E10" s="416"/>
    </row>
    <row r="26" spans="2:11">
      <c r="B26" s="18"/>
      <c r="C26" s="18"/>
      <c r="D26" s="18"/>
      <c r="E26" s="18"/>
      <c r="F26" s="18"/>
      <c r="G26" s="18"/>
      <c r="H26" s="18"/>
      <c r="I26" s="18"/>
      <c r="J26" s="18"/>
      <c r="K26" s="1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49" customWidth="1"/>
    <col min="2" max="2" width="24.7109375" style="149" customWidth="1"/>
    <col min="3" max="6" width="10.7109375" style="149" customWidth="1"/>
    <col min="7" max="12" width="11.42578125" style="149"/>
    <col min="13" max="13" width="13.7109375" style="149" customWidth="1"/>
    <col min="14" max="256" width="11.42578125" style="149"/>
    <col min="257" max="257" width="13.28515625" style="149" customWidth="1"/>
    <col min="258" max="258" width="30.85546875" style="149" customWidth="1"/>
    <col min="259" max="261" width="12.7109375" style="149" customWidth="1"/>
    <col min="262" max="262" width="10.7109375" style="149" customWidth="1"/>
    <col min="263" max="268" width="11.42578125" style="149"/>
    <col min="269" max="269" width="13.7109375" style="149" customWidth="1"/>
    <col min="270" max="512" width="11.42578125" style="149"/>
    <col min="513" max="513" width="13.28515625" style="149" customWidth="1"/>
    <col min="514" max="514" width="30.85546875" style="149" customWidth="1"/>
    <col min="515" max="517" width="12.7109375" style="149" customWidth="1"/>
    <col min="518" max="518" width="10.7109375" style="149" customWidth="1"/>
    <col min="519" max="524" width="11.42578125" style="149"/>
    <col min="525" max="525" width="13.7109375" style="149" customWidth="1"/>
    <col min="526" max="768" width="11.42578125" style="149"/>
    <col min="769" max="769" width="13.28515625" style="149" customWidth="1"/>
    <col min="770" max="770" width="30.85546875" style="149" customWidth="1"/>
    <col min="771" max="773" width="12.7109375" style="149" customWidth="1"/>
    <col min="774" max="774" width="10.7109375" style="149" customWidth="1"/>
    <col min="775" max="780" width="11.42578125" style="149"/>
    <col min="781" max="781" width="13.7109375" style="149" customWidth="1"/>
    <col min="782" max="1024" width="11.42578125" style="149"/>
    <col min="1025" max="1025" width="13.28515625" style="149" customWidth="1"/>
    <col min="1026" max="1026" width="30.85546875" style="149" customWidth="1"/>
    <col min="1027" max="1029" width="12.7109375" style="149" customWidth="1"/>
    <col min="1030" max="1030" width="10.7109375" style="149" customWidth="1"/>
    <col min="1031" max="1036" width="11.42578125" style="149"/>
    <col min="1037" max="1037" width="13.7109375" style="149" customWidth="1"/>
    <col min="1038" max="1280" width="11.42578125" style="149"/>
    <col min="1281" max="1281" width="13.28515625" style="149" customWidth="1"/>
    <col min="1282" max="1282" width="30.85546875" style="149" customWidth="1"/>
    <col min="1283" max="1285" width="12.7109375" style="149" customWidth="1"/>
    <col min="1286" max="1286" width="10.7109375" style="149" customWidth="1"/>
    <col min="1287" max="1292" width="11.42578125" style="149"/>
    <col min="1293" max="1293" width="13.7109375" style="149" customWidth="1"/>
    <col min="1294" max="1536" width="11.42578125" style="149"/>
    <col min="1537" max="1537" width="13.28515625" style="149" customWidth="1"/>
    <col min="1538" max="1538" width="30.85546875" style="149" customWidth="1"/>
    <col min="1539" max="1541" width="12.7109375" style="149" customWidth="1"/>
    <col min="1542" max="1542" width="10.7109375" style="149" customWidth="1"/>
    <col min="1543" max="1548" width="11.42578125" style="149"/>
    <col min="1549" max="1549" width="13.7109375" style="149" customWidth="1"/>
    <col min="1550" max="1792" width="11.42578125" style="149"/>
    <col min="1793" max="1793" width="13.28515625" style="149" customWidth="1"/>
    <col min="1794" max="1794" width="30.85546875" style="149" customWidth="1"/>
    <col min="1795" max="1797" width="12.7109375" style="149" customWidth="1"/>
    <col min="1798" max="1798" width="10.7109375" style="149" customWidth="1"/>
    <col min="1799" max="1804" width="11.42578125" style="149"/>
    <col min="1805" max="1805" width="13.7109375" style="149" customWidth="1"/>
    <col min="1806" max="2048" width="11.42578125" style="149"/>
    <col min="2049" max="2049" width="13.28515625" style="149" customWidth="1"/>
    <col min="2050" max="2050" width="30.85546875" style="149" customWidth="1"/>
    <col min="2051" max="2053" width="12.7109375" style="149" customWidth="1"/>
    <col min="2054" max="2054" width="10.7109375" style="149" customWidth="1"/>
    <col min="2055" max="2060" width="11.42578125" style="149"/>
    <col min="2061" max="2061" width="13.7109375" style="149" customWidth="1"/>
    <col min="2062" max="2304" width="11.42578125" style="149"/>
    <col min="2305" max="2305" width="13.28515625" style="149" customWidth="1"/>
    <col min="2306" max="2306" width="30.85546875" style="149" customWidth="1"/>
    <col min="2307" max="2309" width="12.7109375" style="149" customWidth="1"/>
    <col min="2310" max="2310" width="10.7109375" style="149" customWidth="1"/>
    <col min="2311" max="2316" width="11.42578125" style="149"/>
    <col min="2317" max="2317" width="13.7109375" style="149" customWidth="1"/>
    <col min="2318" max="2560" width="11.42578125" style="149"/>
    <col min="2561" max="2561" width="13.28515625" style="149" customWidth="1"/>
    <col min="2562" max="2562" width="30.85546875" style="149" customWidth="1"/>
    <col min="2563" max="2565" width="12.7109375" style="149" customWidth="1"/>
    <col min="2566" max="2566" width="10.7109375" style="149" customWidth="1"/>
    <col min="2567" max="2572" width="11.42578125" style="149"/>
    <col min="2573" max="2573" width="13.7109375" style="149" customWidth="1"/>
    <col min="2574" max="2816" width="11.42578125" style="149"/>
    <col min="2817" max="2817" width="13.28515625" style="149" customWidth="1"/>
    <col min="2818" max="2818" width="30.85546875" style="149" customWidth="1"/>
    <col min="2819" max="2821" width="12.7109375" style="149" customWidth="1"/>
    <col min="2822" max="2822" width="10.7109375" style="149" customWidth="1"/>
    <col min="2823" max="2828" width="11.42578125" style="149"/>
    <col min="2829" max="2829" width="13.7109375" style="149" customWidth="1"/>
    <col min="2830" max="3072" width="11.42578125" style="149"/>
    <col min="3073" max="3073" width="13.28515625" style="149" customWidth="1"/>
    <col min="3074" max="3074" width="30.85546875" style="149" customWidth="1"/>
    <col min="3075" max="3077" width="12.7109375" style="149" customWidth="1"/>
    <col min="3078" max="3078" width="10.7109375" style="149" customWidth="1"/>
    <col min="3079" max="3084" width="11.42578125" style="149"/>
    <col min="3085" max="3085" width="13.7109375" style="149" customWidth="1"/>
    <col min="3086" max="3328" width="11.42578125" style="149"/>
    <col min="3329" max="3329" width="13.28515625" style="149" customWidth="1"/>
    <col min="3330" max="3330" width="30.85546875" style="149" customWidth="1"/>
    <col min="3331" max="3333" width="12.7109375" style="149" customWidth="1"/>
    <col min="3334" max="3334" width="10.7109375" style="149" customWidth="1"/>
    <col min="3335" max="3340" width="11.42578125" style="149"/>
    <col min="3341" max="3341" width="13.7109375" style="149" customWidth="1"/>
    <col min="3342" max="3584" width="11.42578125" style="149"/>
    <col min="3585" max="3585" width="13.28515625" style="149" customWidth="1"/>
    <col min="3586" max="3586" width="30.85546875" style="149" customWidth="1"/>
    <col min="3587" max="3589" width="12.7109375" style="149" customWidth="1"/>
    <col min="3590" max="3590" width="10.7109375" style="149" customWidth="1"/>
    <col min="3591" max="3596" width="11.42578125" style="149"/>
    <col min="3597" max="3597" width="13.7109375" style="149" customWidth="1"/>
    <col min="3598" max="3840" width="11.42578125" style="149"/>
    <col min="3841" max="3841" width="13.28515625" style="149" customWidth="1"/>
    <col min="3842" max="3842" width="30.85546875" style="149" customWidth="1"/>
    <col min="3843" max="3845" width="12.7109375" style="149" customWidth="1"/>
    <col min="3846" max="3846" width="10.7109375" style="149" customWidth="1"/>
    <col min="3847" max="3852" width="11.42578125" style="149"/>
    <col min="3853" max="3853" width="13.7109375" style="149" customWidth="1"/>
    <col min="3854" max="4096" width="11.42578125" style="149"/>
    <col min="4097" max="4097" width="13.28515625" style="149" customWidth="1"/>
    <col min="4098" max="4098" width="30.85546875" style="149" customWidth="1"/>
    <col min="4099" max="4101" width="12.7109375" style="149" customWidth="1"/>
    <col min="4102" max="4102" width="10.7109375" style="149" customWidth="1"/>
    <col min="4103" max="4108" width="11.42578125" style="149"/>
    <col min="4109" max="4109" width="13.7109375" style="149" customWidth="1"/>
    <col min="4110" max="4352" width="11.42578125" style="149"/>
    <col min="4353" max="4353" width="13.28515625" style="149" customWidth="1"/>
    <col min="4354" max="4354" width="30.85546875" style="149" customWidth="1"/>
    <col min="4355" max="4357" width="12.7109375" style="149" customWidth="1"/>
    <col min="4358" max="4358" width="10.7109375" style="149" customWidth="1"/>
    <col min="4359" max="4364" width="11.42578125" style="149"/>
    <col min="4365" max="4365" width="13.7109375" style="149" customWidth="1"/>
    <col min="4366" max="4608" width="11.42578125" style="149"/>
    <col min="4609" max="4609" width="13.28515625" style="149" customWidth="1"/>
    <col min="4610" max="4610" width="30.85546875" style="149" customWidth="1"/>
    <col min="4611" max="4613" width="12.7109375" style="149" customWidth="1"/>
    <col min="4614" max="4614" width="10.7109375" style="149" customWidth="1"/>
    <col min="4615" max="4620" width="11.42578125" style="149"/>
    <col min="4621" max="4621" width="13.7109375" style="149" customWidth="1"/>
    <col min="4622" max="4864" width="11.42578125" style="149"/>
    <col min="4865" max="4865" width="13.28515625" style="149" customWidth="1"/>
    <col min="4866" max="4866" width="30.85546875" style="149" customWidth="1"/>
    <col min="4867" max="4869" width="12.7109375" style="149" customWidth="1"/>
    <col min="4870" max="4870" width="10.7109375" style="149" customWidth="1"/>
    <col min="4871" max="4876" width="11.42578125" style="149"/>
    <col min="4877" max="4877" width="13.7109375" style="149" customWidth="1"/>
    <col min="4878" max="5120" width="11.42578125" style="149"/>
    <col min="5121" max="5121" width="13.28515625" style="149" customWidth="1"/>
    <col min="5122" max="5122" width="30.85546875" style="149" customWidth="1"/>
    <col min="5123" max="5125" width="12.7109375" style="149" customWidth="1"/>
    <col min="5126" max="5126" width="10.7109375" style="149" customWidth="1"/>
    <col min="5127" max="5132" width="11.42578125" style="149"/>
    <col min="5133" max="5133" width="13.7109375" style="149" customWidth="1"/>
    <col min="5134" max="5376" width="11.42578125" style="149"/>
    <col min="5377" max="5377" width="13.28515625" style="149" customWidth="1"/>
    <col min="5378" max="5378" width="30.85546875" style="149" customWidth="1"/>
    <col min="5379" max="5381" width="12.7109375" style="149" customWidth="1"/>
    <col min="5382" max="5382" width="10.7109375" style="149" customWidth="1"/>
    <col min="5383" max="5388" width="11.42578125" style="149"/>
    <col min="5389" max="5389" width="13.7109375" style="149" customWidth="1"/>
    <col min="5390" max="5632" width="11.42578125" style="149"/>
    <col min="5633" max="5633" width="13.28515625" style="149" customWidth="1"/>
    <col min="5634" max="5634" width="30.85546875" style="149" customWidth="1"/>
    <col min="5635" max="5637" width="12.7109375" style="149" customWidth="1"/>
    <col min="5638" max="5638" width="10.7109375" style="149" customWidth="1"/>
    <col min="5639" max="5644" width="11.42578125" style="149"/>
    <col min="5645" max="5645" width="13.7109375" style="149" customWidth="1"/>
    <col min="5646" max="5888" width="11.42578125" style="149"/>
    <col min="5889" max="5889" width="13.28515625" style="149" customWidth="1"/>
    <col min="5890" max="5890" width="30.85546875" style="149" customWidth="1"/>
    <col min="5891" max="5893" width="12.7109375" style="149" customWidth="1"/>
    <col min="5894" max="5894" width="10.7109375" style="149" customWidth="1"/>
    <col min="5895" max="5900" width="11.42578125" style="149"/>
    <col min="5901" max="5901" width="13.7109375" style="149" customWidth="1"/>
    <col min="5902" max="6144" width="11.42578125" style="149"/>
    <col min="6145" max="6145" width="13.28515625" style="149" customWidth="1"/>
    <col min="6146" max="6146" width="30.85546875" style="149" customWidth="1"/>
    <col min="6147" max="6149" width="12.7109375" style="149" customWidth="1"/>
    <col min="6150" max="6150" width="10.7109375" style="149" customWidth="1"/>
    <col min="6151" max="6156" width="11.42578125" style="149"/>
    <col min="6157" max="6157" width="13.7109375" style="149" customWidth="1"/>
    <col min="6158" max="6400" width="11.42578125" style="149"/>
    <col min="6401" max="6401" width="13.28515625" style="149" customWidth="1"/>
    <col min="6402" max="6402" width="30.85546875" style="149" customWidth="1"/>
    <col min="6403" max="6405" width="12.7109375" style="149" customWidth="1"/>
    <col min="6406" max="6406" width="10.7109375" style="149" customWidth="1"/>
    <col min="6407" max="6412" width="11.42578125" style="149"/>
    <col min="6413" max="6413" width="13.7109375" style="149" customWidth="1"/>
    <col min="6414" max="6656" width="11.42578125" style="149"/>
    <col min="6657" max="6657" width="13.28515625" style="149" customWidth="1"/>
    <col min="6658" max="6658" width="30.85546875" style="149" customWidth="1"/>
    <col min="6659" max="6661" width="12.7109375" style="149" customWidth="1"/>
    <col min="6662" max="6662" width="10.7109375" style="149" customWidth="1"/>
    <col min="6663" max="6668" width="11.42578125" style="149"/>
    <col min="6669" max="6669" width="13.7109375" style="149" customWidth="1"/>
    <col min="6670" max="6912" width="11.42578125" style="149"/>
    <col min="6913" max="6913" width="13.28515625" style="149" customWidth="1"/>
    <col min="6914" max="6914" width="30.85546875" style="149" customWidth="1"/>
    <col min="6915" max="6917" width="12.7109375" style="149" customWidth="1"/>
    <col min="6918" max="6918" width="10.7109375" style="149" customWidth="1"/>
    <col min="6919" max="6924" width="11.42578125" style="149"/>
    <col min="6925" max="6925" width="13.7109375" style="149" customWidth="1"/>
    <col min="6926" max="7168" width="11.42578125" style="149"/>
    <col min="7169" max="7169" width="13.28515625" style="149" customWidth="1"/>
    <col min="7170" max="7170" width="30.85546875" style="149" customWidth="1"/>
    <col min="7171" max="7173" width="12.7109375" style="149" customWidth="1"/>
    <col min="7174" max="7174" width="10.7109375" style="149" customWidth="1"/>
    <col min="7175" max="7180" width="11.42578125" style="149"/>
    <col min="7181" max="7181" width="13.7109375" style="149" customWidth="1"/>
    <col min="7182" max="7424" width="11.42578125" style="149"/>
    <col min="7425" max="7425" width="13.28515625" style="149" customWidth="1"/>
    <col min="7426" max="7426" width="30.85546875" style="149" customWidth="1"/>
    <col min="7427" max="7429" width="12.7109375" style="149" customWidth="1"/>
    <col min="7430" max="7430" width="10.7109375" style="149" customWidth="1"/>
    <col min="7431" max="7436" width="11.42578125" style="149"/>
    <col min="7437" max="7437" width="13.7109375" style="149" customWidth="1"/>
    <col min="7438" max="7680" width="11.42578125" style="149"/>
    <col min="7681" max="7681" width="13.28515625" style="149" customWidth="1"/>
    <col min="7682" max="7682" width="30.85546875" style="149" customWidth="1"/>
    <col min="7683" max="7685" width="12.7109375" style="149" customWidth="1"/>
    <col min="7686" max="7686" width="10.7109375" style="149" customWidth="1"/>
    <col min="7687" max="7692" width="11.42578125" style="149"/>
    <col min="7693" max="7693" width="13.7109375" style="149" customWidth="1"/>
    <col min="7694" max="7936" width="11.42578125" style="149"/>
    <col min="7937" max="7937" width="13.28515625" style="149" customWidth="1"/>
    <col min="7938" max="7938" width="30.85546875" style="149" customWidth="1"/>
    <col min="7939" max="7941" width="12.7109375" style="149" customWidth="1"/>
    <col min="7942" max="7942" width="10.7109375" style="149" customWidth="1"/>
    <col min="7943" max="7948" width="11.42578125" style="149"/>
    <col min="7949" max="7949" width="13.7109375" style="149" customWidth="1"/>
    <col min="7950" max="8192" width="11.42578125" style="149"/>
    <col min="8193" max="8193" width="13.28515625" style="149" customWidth="1"/>
    <col min="8194" max="8194" width="30.85546875" style="149" customWidth="1"/>
    <col min="8195" max="8197" width="12.7109375" style="149" customWidth="1"/>
    <col min="8198" max="8198" width="10.7109375" style="149" customWidth="1"/>
    <col min="8199" max="8204" width="11.42578125" style="149"/>
    <col min="8205" max="8205" width="13.7109375" style="149" customWidth="1"/>
    <col min="8206" max="8448" width="11.42578125" style="149"/>
    <col min="8449" max="8449" width="13.28515625" style="149" customWidth="1"/>
    <col min="8450" max="8450" width="30.85546875" style="149" customWidth="1"/>
    <col min="8451" max="8453" width="12.7109375" style="149" customWidth="1"/>
    <col min="8454" max="8454" width="10.7109375" style="149" customWidth="1"/>
    <col min="8455" max="8460" width="11.42578125" style="149"/>
    <col min="8461" max="8461" width="13.7109375" style="149" customWidth="1"/>
    <col min="8462" max="8704" width="11.42578125" style="149"/>
    <col min="8705" max="8705" width="13.28515625" style="149" customWidth="1"/>
    <col min="8706" max="8706" width="30.85546875" style="149" customWidth="1"/>
    <col min="8707" max="8709" width="12.7109375" style="149" customWidth="1"/>
    <col min="8710" max="8710" width="10.7109375" style="149" customWidth="1"/>
    <col min="8711" max="8716" width="11.42578125" style="149"/>
    <col min="8717" max="8717" width="13.7109375" style="149" customWidth="1"/>
    <col min="8718" max="8960" width="11.42578125" style="149"/>
    <col min="8961" max="8961" width="13.28515625" style="149" customWidth="1"/>
    <col min="8962" max="8962" width="30.85546875" style="149" customWidth="1"/>
    <col min="8963" max="8965" width="12.7109375" style="149" customWidth="1"/>
    <col min="8966" max="8966" width="10.7109375" style="149" customWidth="1"/>
    <col min="8967" max="8972" width="11.42578125" style="149"/>
    <col min="8973" max="8973" width="13.7109375" style="149" customWidth="1"/>
    <col min="8974" max="9216" width="11.42578125" style="149"/>
    <col min="9217" max="9217" width="13.28515625" style="149" customWidth="1"/>
    <col min="9218" max="9218" width="30.85546875" style="149" customWidth="1"/>
    <col min="9219" max="9221" width="12.7109375" style="149" customWidth="1"/>
    <col min="9222" max="9222" width="10.7109375" style="149" customWidth="1"/>
    <col min="9223" max="9228" width="11.42578125" style="149"/>
    <col min="9229" max="9229" width="13.7109375" style="149" customWidth="1"/>
    <col min="9230" max="9472" width="11.42578125" style="149"/>
    <col min="9473" max="9473" width="13.28515625" style="149" customWidth="1"/>
    <col min="9474" max="9474" width="30.85546875" style="149" customWidth="1"/>
    <col min="9475" max="9477" width="12.7109375" style="149" customWidth="1"/>
    <col min="9478" max="9478" width="10.7109375" style="149" customWidth="1"/>
    <col min="9479" max="9484" width="11.42578125" style="149"/>
    <col min="9485" max="9485" width="13.7109375" style="149" customWidth="1"/>
    <col min="9486" max="9728" width="11.42578125" style="149"/>
    <col min="9729" max="9729" width="13.28515625" style="149" customWidth="1"/>
    <col min="9730" max="9730" width="30.85546875" style="149" customWidth="1"/>
    <col min="9731" max="9733" width="12.7109375" style="149" customWidth="1"/>
    <col min="9734" max="9734" width="10.7109375" style="149" customWidth="1"/>
    <col min="9735" max="9740" width="11.42578125" style="149"/>
    <col min="9741" max="9741" width="13.7109375" style="149" customWidth="1"/>
    <col min="9742" max="9984" width="11.42578125" style="149"/>
    <col min="9985" max="9985" width="13.28515625" style="149" customWidth="1"/>
    <col min="9986" max="9986" width="30.85546875" style="149" customWidth="1"/>
    <col min="9987" max="9989" width="12.7109375" style="149" customWidth="1"/>
    <col min="9990" max="9990" width="10.7109375" style="149" customWidth="1"/>
    <col min="9991" max="9996" width="11.42578125" style="149"/>
    <col min="9997" max="9997" width="13.7109375" style="149" customWidth="1"/>
    <col min="9998" max="10240" width="11.42578125" style="149"/>
    <col min="10241" max="10241" width="13.28515625" style="149" customWidth="1"/>
    <col min="10242" max="10242" width="30.85546875" style="149" customWidth="1"/>
    <col min="10243" max="10245" width="12.7109375" style="149" customWidth="1"/>
    <col min="10246" max="10246" width="10.7109375" style="149" customWidth="1"/>
    <col min="10247" max="10252" width="11.42578125" style="149"/>
    <col min="10253" max="10253" width="13.7109375" style="149" customWidth="1"/>
    <col min="10254" max="10496" width="11.42578125" style="149"/>
    <col min="10497" max="10497" width="13.28515625" style="149" customWidth="1"/>
    <col min="10498" max="10498" width="30.85546875" style="149" customWidth="1"/>
    <col min="10499" max="10501" width="12.7109375" style="149" customWidth="1"/>
    <col min="10502" max="10502" width="10.7109375" style="149" customWidth="1"/>
    <col min="10503" max="10508" width="11.42578125" style="149"/>
    <col min="10509" max="10509" width="13.7109375" style="149" customWidth="1"/>
    <col min="10510" max="10752" width="11.42578125" style="149"/>
    <col min="10753" max="10753" width="13.28515625" style="149" customWidth="1"/>
    <col min="10754" max="10754" width="30.85546875" style="149" customWidth="1"/>
    <col min="10755" max="10757" width="12.7109375" style="149" customWidth="1"/>
    <col min="10758" max="10758" width="10.7109375" style="149" customWidth="1"/>
    <col min="10759" max="10764" width="11.42578125" style="149"/>
    <col min="10765" max="10765" width="13.7109375" style="149" customWidth="1"/>
    <col min="10766" max="11008" width="11.42578125" style="149"/>
    <col min="11009" max="11009" width="13.28515625" style="149" customWidth="1"/>
    <col min="11010" max="11010" width="30.85546875" style="149" customWidth="1"/>
    <col min="11011" max="11013" width="12.7109375" style="149" customWidth="1"/>
    <col min="11014" max="11014" width="10.7109375" style="149" customWidth="1"/>
    <col min="11015" max="11020" width="11.42578125" style="149"/>
    <col min="11021" max="11021" width="13.7109375" style="149" customWidth="1"/>
    <col min="11022" max="11264" width="11.42578125" style="149"/>
    <col min="11265" max="11265" width="13.28515625" style="149" customWidth="1"/>
    <col min="11266" max="11266" width="30.85546875" style="149" customWidth="1"/>
    <col min="11267" max="11269" width="12.7109375" style="149" customWidth="1"/>
    <col min="11270" max="11270" width="10.7109375" style="149" customWidth="1"/>
    <col min="11271" max="11276" width="11.42578125" style="149"/>
    <col min="11277" max="11277" width="13.7109375" style="149" customWidth="1"/>
    <col min="11278" max="11520" width="11.42578125" style="149"/>
    <col min="11521" max="11521" width="13.28515625" style="149" customWidth="1"/>
    <col min="11522" max="11522" width="30.85546875" style="149" customWidth="1"/>
    <col min="11523" max="11525" width="12.7109375" style="149" customWidth="1"/>
    <col min="11526" max="11526" width="10.7109375" style="149" customWidth="1"/>
    <col min="11527" max="11532" width="11.42578125" style="149"/>
    <col min="11533" max="11533" width="13.7109375" style="149" customWidth="1"/>
    <col min="11534" max="11776" width="11.42578125" style="149"/>
    <col min="11777" max="11777" width="13.28515625" style="149" customWidth="1"/>
    <col min="11778" max="11778" width="30.85546875" style="149" customWidth="1"/>
    <col min="11779" max="11781" width="12.7109375" style="149" customWidth="1"/>
    <col min="11782" max="11782" width="10.7109375" style="149" customWidth="1"/>
    <col min="11783" max="11788" width="11.42578125" style="149"/>
    <col min="11789" max="11789" width="13.7109375" style="149" customWidth="1"/>
    <col min="11790" max="12032" width="11.42578125" style="149"/>
    <col min="12033" max="12033" width="13.28515625" style="149" customWidth="1"/>
    <col min="12034" max="12034" width="30.85546875" style="149" customWidth="1"/>
    <col min="12035" max="12037" width="12.7109375" style="149" customWidth="1"/>
    <col min="12038" max="12038" width="10.7109375" style="149" customWidth="1"/>
    <col min="12039" max="12044" width="11.42578125" style="149"/>
    <col min="12045" max="12045" width="13.7109375" style="149" customWidth="1"/>
    <col min="12046" max="12288" width="11.42578125" style="149"/>
    <col min="12289" max="12289" width="13.28515625" style="149" customWidth="1"/>
    <col min="12290" max="12290" width="30.85546875" style="149" customWidth="1"/>
    <col min="12291" max="12293" width="12.7109375" style="149" customWidth="1"/>
    <col min="12294" max="12294" width="10.7109375" style="149" customWidth="1"/>
    <col min="12295" max="12300" width="11.42578125" style="149"/>
    <col min="12301" max="12301" width="13.7109375" style="149" customWidth="1"/>
    <col min="12302" max="12544" width="11.42578125" style="149"/>
    <col min="12545" max="12545" width="13.28515625" style="149" customWidth="1"/>
    <col min="12546" max="12546" width="30.85546875" style="149" customWidth="1"/>
    <col min="12547" max="12549" width="12.7109375" style="149" customWidth="1"/>
    <col min="12550" max="12550" width="10.7109375" style="149" customWidth="1"/>
    <col min="12551" max="12556" width="11.42578125" style="149"/>
    <col min="12557" max="12557" width="13.7109375" style="149" customWidth="1"/>
    <col min="12558" max="12800" width="11.42578125" style="149"/>
    <col min="12801" max="12801" width="13.28515625" style="149" customWidth="1"/>
    <col min="12802" max="12802" width="30.85546875" style="149" customWidth="1"/>
    <col min="12803" max="12805" width="12.7109375" style="149" customWidth="1"/>
    <col min="12806" max="12806" width="10.7109375" style="149" customWidth="1"/>
    <col min="12807" max="12812" width="11.42578125" style="149"/>
    <col min="12813" max="12813" width="13.7109375" style="149" customWidth="1"/>
    <col min="12814" max="13056" width="11.42578125" style="149"/>
    <col min="13057" max="13057" width="13.28515625" style="149" customWidth="1"/>
    <col min="13058" max="13058" width="30.85546875" style="149" customWidth="1"/>
    <col min="13059" max="13061" width="12.7109375" style="149" customWidth="1"/>
    <col min="13062" max="13062" width="10.7109375" style="149" customWidth="1"/>
    <col min="13063" max="13068" width="11.42578125" style="149"/>
    <col min="13069" max="13069" width="13.7109375" style="149" customWidth="1"/>
    <col min="13070" max="13312" width="11.42578125" style="149"/>
    <col min="13313" max="13313" width="13.28515625" style="149" customWidth="1"/>
    <col min="13314" max="13314" width="30.85546875" style="149" customWidth="1"/>
    <col min="13315" max="13317" width="12.7109375" style="149" customWidth="1"/>
    <col min="13318" max="13318" width="10.7109375" style="149" customWidth="1"/>
    <col min="13319" max="13324" width="11.42578125" style="149"/>
    <col min="13325" max="13325" width="13.7109375" style="149" customWidth="1"/>
    <col min="13326" max="13568" width="11.42578125" style="149"/>
    <col min="13569" max="13569" width="13.28515625" style="149" customWidth="1"/>
    <col min="13570" max="13570" width="30.85546875" style="149" customWidth="1"/>
    <col min="13571" max="13573" width="12.7109375" style="149" customWidth="1"/>
    <col min="13574" max="13574" width="10.7109375" style="149" customWidth="1"/>
    <col min="13575" max="13580" width="11.42578125" style="149"/>
    <col min="13581" max="13581" width="13.7109375" style="149" customWidth="1"/>
    <col min="13582" max="13824" width="11.42578125" style="149"/>
    <col min="13825" max="13825" width="13.28515625" style="149" customWidth="1"/>
    <col min="13826" max="13826" width="30.85546875" style="149" customWidth="1"/>
    <col min="13827" max="13829" width="12.7109375" style="149" customWidth="1"/>
    <col min="13830" max="13830" width="10.7109375" style="149" customWidth="1"/>
    <col min="13831" max="13836" width="11.42578125" style="149"/>
    <col min="13837" max="13837" width="13.7109375" style="149" customWidth="1"/>
    <col min="13838" max="14080" width="11.42578125" style="149"/>
    <col min="14081" max="14081" width="13.28515625" style="149" customWidth="1"/>
    <col min="14082" max="14082" width="30.85546875" style="149" customWidth="1"/>
    <col min="14083" max="14085" width="12.7109375" style="149" customWidth="1"/>
    <col min="14086" max="14086" width="10.7109375" style="149" customWidth="1"/>
    <col min="14087" max="14092" width="11.42578125" style="149"/>
    <col min="14093" max="14093" width="13.7109375" style="149" customWidth="1"/>
    <col min="14094" max="14336" width="11.42578125" style="149"/>
    <col min="14337" max="14337" width="13.28515625" style="149" customWidth="1"/>
    <col min="14338" max="14338" width="30.85546875" style="149" customWidth="1"/>
    <col min="14339" max="14341" width="12.7109375" style="149" customWidth="1"/>
    <col min="14342" max="14342" width="10.7109375" style="149" customWidth="1"/>
    <col min="14343" max="14348" width="11.42578125" style="149"/>
    <col min="14349" max="14349" width="13.7109375" style="149" customWidth="1"/>
    <col min="14350" max="14592" width="11.42578125" style="149"/>
    <col min="14593" max="14593" width="13.28515625" style="149" customWidth="1"/>
    <col min="14594" max="14594" width="30.85546875" style="149" customWidth="1"/>
    <col min="14595" max="14597" width="12.7109375" style="149" customWidth="1"/>
    <col min="14598" max="14598" width="10.7109375" style="149" customWidth="1"/>
    <col min="14599" max="14604" width="11.42578125" style="149"/>
    <col min="14605" max="14605" width="13.7109375" style="149" customWidth="1"/>
    <col min="14606" max="14848" width="11.42578125" style="149"/>
    <col min="14849" max="14849" width="13.28515625" style="149" customWidth="1"/>
    <col min="14850" max="14850" width="30.85546875" style="149" customWidth="1"/>
    <col min="14851" max="14853" width="12.7109375" style="149" customWidth="1"/>
    <col min="14854" max="14854" width="10.7109375" style="149" customWidth="1"/>
    <col min="14855" max="14860" width="11.42578125" style="149"/>
    <col min="14861" max="14861" width="13.7109375" style="149" customWidth="1"/>
    <col min="14862" max="15104" width="11.42578125" style="149"/>
    <col min="15105" max="15105" width="13.28515625" style="149" customWidth="1"/>
    <col min="15106" max="15106" width="30.85546875" style="149" customWidth="1"/>
    <col min="15107" max="15109" width="12.7109375" style="149" customWidth="1"/>
    <col min="15110" max="15110" width="10.7109375" style="149" customWidth="1"/>
    <col min="15111" max="15116" width="11.42578125" style="149"/>
    <col min="15117" max="15117" width="13.7109375" style="149" customWidth="1"/>
    <col min="15118" max="15360" width="11.42578125" style="149"/>
    <col min="15361" max="15361" width="13.28515625" style="149" customWidth="1"/>
    <col min="15362" max="15362" width="30.85546875" style="149" customWidth="1"/>
    <col min="15363" max="15365" width="12.7109375" style="149" customWidth="1"/>
    <col min="15366" max="15366" width="10.7109375" style="149" customWidth="1"/>
    <col min="15367" max="15372" width="11.42578125" style="149"/>
    <col min="15373" max="15373" width="13.7109375" style="149" customWidth="1"/>
    <col min="15374" max="15616" width="11.42578125" style="149"/>
    <col min="15617" max="15617" width="13.28515625" style="149" customWidth="1"/>
    <col min="15618" max="15618" width="30.85546875" style="149" customWidth="1"/>
    <col min="15619" max="15621" width="12.7109375" style="149" customWidth="1"/>
    <col min="15622" max="15622" width="10.7109375" style="149" customWidth="1"/>
    <col min="15623" max="15628" width="11.42578125" style="149"/>
    <col min="15629" max="15629" width="13.7109375" style="149" customWidth="1"/>
    <col min="15630" max="15872" width="11.42578125" style="149"/>
    <col min="15873" max="15873" width="13.28515625" style="149" customWidth="1"/>
    <col min="15874" max="15874" width="30.85546875" style="149" customWidth="1"/>
    <col min="15875" max="15877" width="12.7109375" style="149" customWidth="1"/>
    <col min="15878" max="15878" width="10.7109375" style="149" customWidth="1"/>
    <col min="15879" max="15884" width="11.42578125" style="149"/>
    <col min="15885" max="15885" width="13.7109375" style="149" customWidth="1"/>
    <col min="15886" max="16128" width="11.42578125" style="149"/>
    <col min="16129" max="16129" width="13.28515625" style="149" customWidth="1"/>
    <col min="16130" max="16130" width="30.85546875" style="149" customWidth="1"/>
    <col min="16131" max="16133" width="12.7109375" style="149" customWidth="1"/>
    <col min="16134" max="16134" width="10.7109375" style="149" customWidth="1"/>
    <col min="16135" max="16140" width="11.42578125" style="149"/>
    <col min="16141" max="16141" width="13.7109375" style="149" customWidth="1"/>
    <col min="16142" max="16384" width="11.42578125" style="149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441" t="s">
        <v>268</v>
      </c>
      <c r="C5" s="441"/>
      <c r="D5" s="441"/>
      <c r="E5" s="441"/>
    </row>
    <row r="6" spans="2:6" ht="30" customHeight="1">
      <c r="B6" s="91" t="s">
        <v>269</v>
      </c>
      <c r="C6" s="23" t="str">
        <f>actualizaciones!A3</f>
        <v>acum. nov. 2009</v>
      </c>
      <c r="D6" s="23" t="str">
        <f>actualizaciones!A2</f>
        <v xml:space="preserve">acum. nov. 2010 </v>
      </c>
      <c r="E6" s="244" t="s">
        <v>264</v>
      </c>
    </row>
    <row r="7" spans="2:6" ht="15" customHeight="1">
      <c r="B7" s="196" t="s">
        <v>270</v>
      </c>
      <c r="C7" s="248"/>
      <c r="D7" s="248"/>
      <c r="E7" s="248"/>
    </row>
    <row r="8" spans="2:6" ht="15" customHeight="1">
      <c r="B8" s="249" t="s">
        <v>72</v>
      </c>
      <c r="C8" s="250">
        <v>53.959226938598782</v>
      </c>
      <c r="D8" s="250">
        <v>56.116107872837844</v>
      </c>
      <c r="E8" s="251">
        <f>D8/C8-1</f>
        <v>3.9972420966916777E-2</v>
      </c>
    </row>
    <row r="9" spans="2:6" ht="15" customHeight="1">
      <c r="B9" s="252" t="s">
        <v>250</v>
      </c>
      <c r="C9" s="253">
        <v>62.609500731552259</v>
      </c>
      <c r="D9" s="253">
        <v>65.506268017427203</v>
      </c>
      <c r="E9" s="254">
        <f>D9/C9-1</f>
        <v>4.6267215870244183E-2</v>
      </c>
      <c r="F9" s="255"/>
    </row>
    <row r="10" spans="2:6" ht="15" customHeight="1">
      <c r="B10" s="252" t="s">
        <v>252</v>
      </c>
      <c r="C10" s="253">
        <v>46.02528747047203</v>
      </c>
      <c r="D10" s="253">
        <v>47.192341927222337</v>
      </c>
      <c r="E10" s="254">
        <f>D10/C10-1</f>
        <v>2.5356809721156948E-2</v>
      </c>
      <c r="F10" s="255"/>
    </row>
    <row r="11" spans="2:6" ht="15" customHeight="1">
      <c r="B11" s="196" t="s">
        <v>122</v>
      </c>
      <c r="C11" s="256"/>
      <c r="D11" s="256"/>
      <c r="E11" s="257"/>
      <c r="F11" s="255"/>
    </row>
    <row r="12" spans="2:6" ht="15" customHeight="1">
      <c r="B12" s="249" t="s">
        <v>72</v>
      </c>
      <c r="C12" s="250">
        <v>39.011653271486871</v>
      </c>
      <c r="D12" s="250">
        <v>39.580090931481863</v>
      </c>
      <c r="E12" s="251">
        <f>D12/C12-1</f>
        <v>1.4570970782477932E-2</v>
      </c>
    </row>
    <row r="13" spans="2:6" ht="15" customHeight="1">
      <c r="B13" s="252" t="s">
        <v>250</v>
      </c>
      <c r="C13" s="253">
        <v>39.011653271486871</v>
      </c>
      <c r="D13" s="253">
        <v>39.580090931481863</v>
      </c>
      <c r="E13" s="254">
        <f>D13/C13-1</f>
        <v>1.4570970782477932E-2</v>
      </c>
      <c r="F13" s="255"/>
    </row>
    <row r="14" spans="2:6" ht="15" customHeight="1">
      <c r="B14" s="252" t="s">
        <v>252</v>
      </c>
      <c r="C14" s="253" t="s">
        <v>67</v>
      </c>
      <c r="D14" s="253" t="s">
        <v>67</v>
      </c>
      <c r="E14" s="254" t="str">
        <f>IFERROR(D14/C14-1,"-")</f>
        <v>-</v>
      </c>
      <c r="F14" s="255"/>
    </row>
    <row r="15" spans="2:6" ht="15" customHeight="1">
      <c r="B15" s="425" t="s">
        <v>123</v>
      </c>
      <c r="C15" s="425"/>
      <c r="D15" s="425"/>
      <c r="E15" s="425"/>
    </row>
    <row r="16" spans="2:6" ht="15" customHeight="1" thickBot="1">
      <c r="B16" s="258"/>
      <c r="C16" s="259"/>
      <c r="D16" s="259"/>
    </row>
    <row r="17" spans="2:12" ht="30" customHeight="1" thickBot="1">
      <c r="B17" s="228"/>
      <c r="C17" s="228"/>
      <c r="D17" s="228"/>
      <c r="E17" s="58" t="s">
        <v>87</v>
      </c>
      <c r="F17" s="228"/>
      <c r="G17" s="228"/>
      <c r="H17" s="228"/>
      <c r="I17" s="228"/>
      <c r="J17" s="228"/>
      <c r="K17" s="228"/>
      <c r="L17" s="228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46"/>
    </row>
    <row r="4" spans="21:21">
      <c r="U4" s="246"/>
    </row>
    <row r="5" spans="21:21">
      <c r="U5" s="246"/>
    </row>
    <row r="8" spans="21:21" ht="25.5" customHeight="1"/>
    <row r="9" spans="21:21" ht="25.5" customHeight="1"/>
    <row r="11" spans="21:21">
      <c r="U11" s="246"/>
    </row>
    <row r="12" spans="21:21">
      <c r="U12" s="246"/>
    </row>
    <row r="15" spans="21:21">
      <c r="U15" s="246"/>
    </row>
    <row r="16" spans="21:21">
      <c r="U16" s="246"/>
    </row>
    <row r="17" spans="2:21">
      <c r="U17" s="246"/>
    </row>
    <row r="19" spans="2:21">
      <c r="U19" s="246"/>
    </row>
    <row r="20" spans="2:21">
      <c r="U20" s="246"/>
    </row>
    <row r="21" spans="2:21">
      <c r="U21" s="246"/>
    </row>
    <row r="23" spans="2:21">
      <c r="U23" s="246"/>
    </row>
    <row r="24" spans="2:21" ht="16.5" customHeight="1">
      <c r="U24" s="246"/>
    </row>
    <row r="25" spans="2:21">
      <c r="U25" s="246"/>
    </row>
    <row r="26" spans="2:21" ht="15" customHeight="1" thickBot="1"/>
    <row r="27" spans="2:21" ht="30" customHeight="1" thickBot="1">
      <c r="I27" s="58" t="s">
        <v>89</v>
      </c>
    </row>
    <row r="28" spans="2:21">
      <c r="B28" s="18"/>
      <c r="C28" s="18"/>
      <c r="D28" s="18"/>
      <c r="E28" s="18"/>
      <c r="F28" s="18"/>
      <c r="G28" s="18"/>
      <c r="L28" s="18"/>
    </row>
    <row r="29" spans="2:21">
      <c r="H29" s="18"/>
      <c r="I29" s="18"/>
      <c r="J29" s="18"/>
      <c r="K29" s="18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B1:E58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421" t="s">
        <v>90</v>
      </c>
      <c r="C5" s="421"/>
      <c r="D5" s="421"/>
      <c r="E5" s="421"/>
    </row>
    <row r="6" spans="2:5" ht="15" customHeight="1">
      <c r="B6" s="60"/>
      <c r="C6" s="37" t="s">
        <v>91</v>
      </c>
      <c r="D6" s="37" t="s">
        <v>92</v>
      </c>
      <c r="E6" s="37" t="s">
        <v>72</v>
      </c>
    </row>
    <row r="7" spans="2:5">
      <c r="B7" s="39" t="s">
        <v>76</v>
      </c>
      <c r="C7" s="61">
        <f>IFERROR('tab. Turistas alojados tip'!C8/'tab. Turistas alojados tip'!C21-1,"-")</f>
        <v>7.7412437455325334E-2</v>
      </c>
      <c r="D7" s="62" t="str">
        <f>IFERROR('tab. Turistas alojados tip'!E8/'tab. Turistas alojados tip'!E21-1,"-")</f>
        <v>-</v>
      </c>
      <c r="E7" s="61">
        <f>IFERROR('tab. Turistas alojados tip'!G8/'tab. Turistas alojados tip'!G21-1,"-")</f>
        <v>7.7412437455325334E-2</v>
      </c>
    </row>
    <row r="8" spans="2:5">
      <c r="B8" s="39" t="s">
        <v>77</v>
      </c>
      <c r="C8" s="61">
        <f>IFERROR('tab. Turistas alojados tip'!C9/'tab. Turistas alojados tip'!C22-1,"-")</f>
        <v>8.4003435084706091E-2</v>
      </c>
      <c r="D8" s="62" t="str">
        <f>IFERROR('tab. Turistas alojados tip'!E9/'tab. Turistas alojados tip'!E22-1,"-")</f>
        <v>-</v>
      </c>
      <c r="E8" s="61">
        <f>IFERROR('tab. Turistas alojados tip'!G9/'tab. Turistas alojados tip'!G22-1,"-")</f>
        <v>8.4003435084706091E-2</v>
      </c>
    </row>
    <row r="9" spans="2:5">
      <c r="B9" s="39" t="s">
        <v>78</v>
      </c>
      <c r="C9" s="61">
        <f>IFERROR('tab. Turistas alojados tip'!C10/'tab. Turistas alojados tip'!C23-1,"-")</f>
        <v>-5.9965836554886298E-2</v>
      </c>
      <c r="D9" s="62" t="str">
        <f>IFERROR('tab. Turistas alojados tip'!E10/'tab. Turistas alojados tip'!E23-1,"-")</f>
        <v>-</v>
      </c>
      <c r="E9" s="61">
        <f>IFERROR('tab. Turistas alojados tip'!G10/'tab. Turistas alojados tip'!G23-1,"-")</f>
        <v>-5.9965836554886298E-2</v>
      </c>
    </row>
    <row r="10" spans="2:5">
      <c r="B10" s="39" t="s">
        <v>79</v>
      </c>
      <c r="C10" s="61">
        <f>IFERROR('tab. Turistas alojados tip'!C11/'tab. Turistas alojados tip'!C24-1,"-")</f>
        <v>0.25871158544425876</v>
      </c>
      <c r="D10" s="62" t="str">
        <f>IFERROR('tab. Turistas alojados tip'!E11/'tab. Turistas alojados tip'!E24-1,"-")</f>
        <v>-</v>
      </c>
      <c r="E10" s="61">
        <f>IFERROR('tab. Turistas alojados tip'!G11/'tab. Turistas alojados tip'!G24-1,"-")</f>
        <v>0.25871158544425876</v>
      </c>
    </row>
    <row r="11" spans="2:5">
      <c r="B11" s="39" t="s">
        <v>80</v>
      </c>
      <c r="C11" s="61">
        <f>IFERROR('tab. Turistas alojados tip'!C12/'tab. Turistas alojados tip'!C25-1,"-")</f>
        <v>-0.10756938603868793</v>
      </c>
      <c r="D11" s="62" t="str">
        <f>IFERROR('tab. Turistas alojados tip'!E12/'tab. Turistas alojados tip'!E25-1,"-")</f>
        <v>-</v>
      </c>
      <c r="E11" s="61">
        <f>IFERROR('tab. Turistas alojados tip'!G12/'tab. Turistas alojados tip'!G25-1,"-")</f>
        <v>-0.10756938603868793</v>
      </c>
    </row>
    <row r="12" spans="2:5">
      <c r="B12" s="39" t="s">
        <v>81</v>
      </c>
      <c r="C12" s="61">
        <f>IFERROR('tab. Turistas alojados tip'!C13/'tab. Turistas alojados tip'!C26-1,"-")</f>
        <v>-5.3333333333333011E-3</v>
      </c>
      <c r="D12" s="62" t="str">
        <f>IFERROR('tab. Turistas alojados tip'!E13/'tab. Turistas alojados tip'!E26-1,"-")</f>
        <v>-</v>
      </c>
      <c r="E12" s="61">
        <f>IFERROR('tab. Turistas alojados tip'!G13/'tab. Turistas alojados tip'!G26-1,"-")</f>
        <v>-5.3333333333333011E-3</v>
      </c>
    </row>
    <row r="13" spans="2:5">
      <c r="B13" s="39" t="s">
        <v>82</v>
      </c>
      <c r="C13" s="61">
        <f>IFERROR('tab. Turistas alojados tip'!C14/'tab. Turistas alojados tip'!C27-1,"-")</f>
        <v>-7.918955024491614E-2</v>
      </c>
      <c r="D13" s="62" t="str">
        <f>IFERROR('tab. Turistas alojados tip'!E14/'tab. Turistas alojados tip'!E27-1,"-")</f>
        <v>-</v>
      </c>
      <c r="E13" s="61">
        <f>IFERROR('tab. Turistas alojados tip'!G14/'tab. Turistas alojados tip'!G27-1,"-")</f>
        <v>-7.918955024491614E-2</v>
      </c>
    </row>
    <row r="14" spans="2:5">
      <c r="B14" s="39" t="s">
        <v>83</v>
      </c>
      <c r="C14" s="61">
        <f>IFERROR('tab. Turistas alojados tip'!C15/'tab. Turistas alojados tip'!C28-1,"-")</f>
        <v>-3.7005887300252338E-2</v>
      </c>
      <c r="D14" s="62" t="str">
        <f>IFERROR('tab. Turistas alojados tip'!E15/'tab. Turistas alojados tip'!E28-1,"-")</f>
        <v>-</v>
      </c>
      <c r="E14" s="61">
        <f>IFERROR('tab. Turistas alojados tip'!G15/'tab. Turistas alojados tip'!G28-1,"-")</f>
        <v>-3.7005887300252338E-2</v>
      </c>
    </row>
    <row r="15" spans="2:5">
      <c r="B15" s="39" t="s">
        <v>84</v>
      </c>
      <c r="C15" s="61">
        <f>IFERROR('tab. Turistas alojados tip'!C16/'tab. Turistas alojados tip'!C29-1,"-")</f>
        <v>-6.8932473008369022E-2</v>
      </c>
      <c r="D15" s="62" t="str">
        <f>IFERROR('tab. Turistas alojados tip'!E16/'tab. Turistas alojados tip'!E29-1,"-")</f>
        <v>-</v>
      </c>
      <c r="E15" s="61">
        <f>IFERROR('tab. Turistas alojados tip'!G16/'tab. Turistas alojados tip'!G29-1,"-")</f>
        <v>-6.8932473008369022E-2</v>
      </c>
    </row>
    <row r="16" spans="2:5">
      <c r="B16" s="39" t="s">
        <v>85</v>
      </c>
      <c r="C16" s="61">
        <f>IFERROR('tab. Turistas alojados tip'!C17/'tab. Turistas alojados tip'!C30-1,"-")</f>
        <v>0.10460058001581851</v>
      </c>
      <c r="D16" s="62" t="str">
        <f>IFERROR('tab. Turistas alojados tip'!E17/'tab. Turistas alojados tip'!E30-1,"-")</f>
        <v>-</v>
      </c>
      <c r="E16" s="61">
        <f>IFERROR('tab. Turistas alojados tip'!G17/'tab. Turistas alojados tip'!G30-1,"-")</f>
        <v>0.10460058001581851</v>
      </c>
    </row>
    <row r="17" spans="2:5">
      <c r="B17" s="39" t="s">
        <v>86</v>
      </c>
      <c r="C17" s="61">
        <f>IFERROR('tab. Turistas alojados tip'!C18/'tab. Turistas alojados tip'!C31-1,"-")</f>
        <v>-2.8150331613854052E-2</v>
      </c>
      <c r="D17" s="62" t="str">
        <f>IFERROR('tab. Turistas alojados tip'!E18/'tab. Turistas alojados tip'!E31-1,"-")</f>
        <v>-</v>
      </c>
      <c r="E17" s="61">
        <f>IFERROR('tab. Turistas alojados tip'!G18/'tab. Turistas alojados tip'!G31-1,"-")</f>
        <v>-2.8150331613854052E-2</v>
      </c>
    </row>
    <row r="18" spans="2:5" ht="30" customHeight="1">
      <c r="B18" s="45" t="str">
        <f>actualizaciones!$A$2</f>
        <v xml:space="preserve">acum. nov. 2010 </v>
      </c>
      <c r="C18" s="47">
        <v>5.1809437527867708E-3</v>
      </c>
      <c r="D18" s="63" t="s">
        <v>67</v>
      </c>
      <c r="E18" s="47">
        <v>5.1809437527867708E-3</v>
      </c>
    </row>
    <row r="19" spans="2:5" ht="15" hidden="1" customHeight="1" outlineLevel="1">
      <c r="B19" s="39" t="s">
        <v>75</v>
      </c>
      <c r="C19" s="61">
        <f>IFERROR('tab. Turistas alojados tip'!C20/'tab. Turistas alojados tip'!C33-1,"-")</f>
        <v>-0.18881725762459711</v>
      </c>
      <c r="D19" s="62" t="str">
        <f>IFERROR('tab. Turistas alojados tip'!E20/'tab. Turistas alojados tip'!E33-1,"-")</f>
        <v>-</v>
      </c>
      <c r="E19" s="61">
        <f>IFERROR('tab. Turistas alojados tip'!G20/'tab. Turistas alojados tip'!G33-1,"-")</f>
        <v>-0.18881725762459711</v>
      </c>
    </row>
    <row r="20" spans="2:5" ht="15" hidden="1" customHeight="1" outlineLevel="1">
      <c r="B20" s="39" t="s">
        <v>76</v>
      </c>
      <c r="C20" s="61">
        <f>IFERROR('tab. Turistas alojados tip'!C21/'tab. Turistas alojados tip'!C34-1,"-")</f>
        <v>-0.21593902370677576</v>
      </c>
      <c r="D20" s="62" t="str">
        <f>IFERROR('tab. Turistas alojados tip'!E21/'tab. Turistas alojados tip'!E34-1,"-")</f>
        <v>-</v>
      </c>
      <c r="E20" s="61">
        <f>IFERROR('tab. Turistas alojados tip'!G21/'tab. Turistas alojados tip'!G34-1,"-")</f>
        <v>-0.21593902370677576</v>
      </c>
    </row>
    <row r="21" spans="2:5" ht="15" hidden="1" customHeight="1" outlineLevel="1">
      <c r="B21" s="39" t="s">
        <v>77</v>
      </c>
      <c r="C21" s="61">
        <f>IFERROR('tab. Turistas alojados tip'!C22/'tab. Turistas alojados tip'!C35-1,"-")</f>
        <v>-0.31524644499091203</v>
      </c>
      <c r="D21" s="62" t="str">
        <f>IFERROR('tab. Turistas alojados tip'!E22/'tab. Turistas alojados tip'!E35-1,"-")</f>
        <v>-</v>
      </c>
      <c r="E21" s="61">
        <f>IFERROR('tab. Turistas alojados tip'!G22/'tab. Turistas alojados tip'!G35-1,"-")</f>
        <v>-0.31524644499091203</v>
      </c>
    </row>
    <row r="22" spans="2:5" ht="15" hidden="1" customHeight="1" outlineLevel="1">
      <c r="B22" s="39" t="s">
        <v>78</v>
      </c>
      <c r="C22" s="61">
        <f>IFERROR('tab. Turistas alojados tip'!C23/'tab. Turistas alojados tip'!C36-1,"-")</f>
        <v>-0.2650323774283071</v>
      </c>
      <c r="D22" s="62" t="str">
        <f>IFERROR('tab. Turistas alojados tip'!E23/'tab. Turistas alojados tip'!E36-1,"-")</f>
        <v>-</v>
      </c>
      <c r="E22" s="61">
        <f>IFERROR('tab. Turistas alojados tip'!G23/'tab. Turistas alojados tip'!G36-1,"-")</f>
        <v>-0.2650323774283071</v>
      </c>
    </row>
    <row r="23" spans="2:5" ht="15" hidden="1" customHeight="1" outlineLevel="1">
      <c r="B23" s="39" t="s">
        <v>79</v>
      </c>
      <c r="C23" s="61">
        <f>IFERROR('tab. Turistas alojados tip'!C24/'tab. Turistas alojados tip'!C37-1,"-")</f>
        <v>-0.36813454663633405</v>
      </c>
      <c r="D23" s="62" t="str">
        <f>IFERROR('tab. Turistas alojados tip'!E24/'tab. Turistas alojados tip'!E37-1,"-")</f>
        <v>-</v>
      </c>
      <c r="E23" s="61">
        <f>IFERROR('tab. Turistas alojados tip'!G24/'tab. Turistas alojados tip'!G37-1,"-")</f>
        <v>-0.36813454663633405</v>
      </c>
    </row>
    <row r="24" spans="2:5" ht="15" hidden="1" customHeight="1" outlineLevel="1">
      <c r="B24" s="39" t="s">
        <v>80</v>
      </c>
      <c r="C24" s="61">
        <f>IFERROR('tab. Turistas alojados tip'!C25/'tab. Turistas alojados tip'!C38-1,"-")</f>
        <v>-0.27220419905735449</v>
      </c>
      <c r="D24" s="62" t="str">
        <f>IFERROR('tab. Turistas alojados tip'!E25/'tab. Turistas alojados tip'!E38-1,"-")</f>
        <v>-</v>
      </c>
      <c r="E24" s="61">
        <f>IFERROR('tab. Turistas alojados tip'!G25/'tab. Turistas alojados tip'!G38-1,"-")</f>
        <v>-0.27220419905735449</v>
      </c>
    </row>
    <row r="25" spans="2:5" ht="15" hidden="1" customHeight="1" outlineLevel="1">
      <c r="B25" s="39" t="s">
        <v>81</v>
      </c>
      <c r="C25" s="61">
        <f>IFERROR('tab. Turistas alojados tip'!C26/'tab. Turistas alojados tip'!C39-1,"-")</f>
        <v>-0.17422279792746109</v>
      </c>
      <c r="D25" s="62" t="str">
        <f>IFERROR('tab. Turistas alojados tip'!E26/'tab. Turistas alojados tip'!E39-1,"-")</f>
        <v>-</v>
      </c>
      <c r="E25" s="61">
        <f>IFERROR('tab. Turistas alojados tip'!G26/'tab. Turistas alojados tip'!G39-1,"-")</f>
        <v>-0.17422279792746109</v>
      </c>
    </row>
    <row r="26" spans="2:5" ht="15" hidden="1" customHeight="1" outlineLevel="1">
      <c r="B26" s="39" t="s">
        <v>82</v>
      </c>
      <c r="C26" s="61">
        <f>IFERROR('tab. Turistas alojados tip'!C27/'tab. Turistas alojados tip'!C40-1,"-")</f>
        <v>-0.22727533405975797</v>
      </c>
      <c r="D26" s="62" t="str">
        <f>IFERROR('tab. Turistas alojados tip'!E27/'tab. Turistas alojados tip'!E40-1,"-")</f>
        <v>-</v>
      </c>
      <c r="E26" s="61">
        <f>IFERROR('tab. Turistas alojados tip'!G27/'tab. Turistas alojados tip'!G40-1,"-")</f>
        <v>-0.22727533405975797</v>
      </c>
    </row>
    <row r="27" spans="2:5" ht="15" hidden="1" customHeight="1" outlineLevel="1">
      <c r="B27" s="39" t="s">
        <v>83</v>
      </c>
      <c r="C27" s="61">
        <f>IFERROR('tab. Turistas alojados tip'!C28/'tab. Turistas alojados tip'!C41-1,"-")</f>
        <v>-0.25657932132097994</v>
      </c>
      <c r="D27" s="62" t="str">
        <f>IFERROR('tab. Turistas alojados tip'!E28/'tab. Turistas alojados tip'!E41-1,"-")</f>
        <v>-</v>
      </c>
      <c r="E27" s="61">
        <f>IFERROR('tab. Turistas alojados tip'!G28/'tab. Turistas alojados tip'!G41-1,"-")</f>
        <v>-0.25657932132097994</v>
      </c>
    </row>
    <row r="28" spans="2:5" ht="15" hidden="1" customHeight="1" outlineLevel="1">
      <c r="B28" s="39" t="s">
        <v>84</v>
      </c>
      <c r="C28" s="61">
        <f>IFERROR('tab. Turistas alojados tip'!C29/'tab. Turistas alojados tip'!C42-1,"-")</f>
        <v>-5.4256540390308694E-2</v>
      </c>
      <c r="D28" s="62" t="str">
        <f>IFERROR('tab. Turistas alojados tip'!E29/'tab. Turistas alojados tip'!E42-1,"-")</f>
        <v>-</v>
      </c>
      <c r="E28" s="61">
        <f>IFERROR('tab. Turistas alojados tip'!G29/'tab. Turistas alojados tip'!G42-1,"-")</f>
        <v>-5.4256540390308694E-2</v>
      </c>
    </row>
    <row r="29" spans="2:5" ht="15" hidden="1" customHeight="1" outlineLevel="1">
      <c r="B29" s="39" t="s">
        <v>85</v>
      </c>
      <c r="C29" s="61">
        <f>IFERROR('tab. Turistas alojados tip'!C30/'tab. Turistas alojados tip'!C43-1,"-")</f>
        <v>-0.21611986566778607</v>
      </c>
      <c r="D29" s="62" t="str">
        <f>IFERROR('tab. Turistas alojados tip'!E30/'tab. Turistas alojados tip'!E43-1,"-")</f>
        <v>-</v>
      </c>
      <c r="E29" s="61">
        <f>IFERROR('tab. Turistas alojados tip'!G30/'tab. Turistas alojados tip'!G43-1,"-")</f>
        <v>-0.21611986566778607</v>
      </c>
    </row>
    <row r="30" spans="2:5" ht="15" hidden="1" customHeight="1" outlineLevel="1">
      <c r="B30" s="39" t="s">
        <v>86</v>
      </c>
      <c r="C30" s="61">
        <f>IFERROR('tab. Turistas alojados tip'!C31/'tab. Turistas alojados tip'!C44-1,"-")</f>
        <v>-0.20091861971499236</v>
      </c>
      <c r="D30" s="62" t="str">
        <f>IFERROR('tab. Turistas alojados tip'!E31/'tab. Turistas alojados tip'!E44-1,"-")</f>
        <v>-</v>
      </c>
      <c r="E30" s="61">
        <f>IFERROR('tab. Turistas alojados tip'!G31/'tab. Turistas alojados tip'!G44-1,"-")</f>
        <v>-0.20091861971499236</v>
      </c>
    </row>
    <row r="31" spans="2:5" collapsed="1">
      <c r="B31" s="50">
        <v>2009</v>
      </c>
      <c r="C31" s="64">
        <f>IFERROR('tab. Turistas alojados tip'!C32/'tab. Turistas alojados tip'!C45-1,"-")</f>
        <v>-0.22743196308640867</v>
      </c>
      <c r="D31" s="65" t="str">
        <f>IFERROR('tab. Turistas alojados tip'!E32/'tab. Turistas alojados tip'!E45-1,"-")</f>
        <v>-</v>
      </c>
      <c r="E31" s="64">
        <f>IFERROR('tab. Turistas alojados tip'!G32/'tab. Turistas alojados tip'!G45-1,"-")</f>
        <v>-0.22743196308640867</v>
      </c>
    </row>
    <row r="32" spans="2:5" ht="15" hidden="1" customHeight="1" outlineLevel="1">
      <c r="B32" s="39" t="s">
        <v>75</v>
      </c>
      <c r="C32" s="61">
        <f>IFERROR('tab. Turistas alojados tip'!C33/'tab. Turistas alojados tip'!C46-1,"-")</f>
        <v>-4.5104770924588644E-2</v>
      </c>
      <c r="D32" s="62" t="str">
        <f>IFERROR('tab. Turistas alojados tip'!E33/'tab. Turistas alojados tip'!E46-1,"-")</f>
        <v>-</v>
      </c>
      <c r="E32" s="61">
        <f>IFERROR('tab. Turistas alojados tip'!G33/'tab. Turistas alojados tip'!G46-1,"-")</f>
        <v>-4.5104770924588644E-2</v>
      </c>
    </row>
    <row r="33" spans="2:5" ht="15" hidden="1" customHeight="1" outlineLevel="1">
      <c r="B33" s="39" t="s">
        <v>76</v>
      </c>
      <c r="C33" s="61">
        <f>IFERROR('tab. Turistas alojados tip'!C34/'tab. Turistas alojados tip'!C47-1,"-")</f>
        <v>-5.6375271034956875E-2</v>
      </c>
      <c r="D33" s="62" t="str">
        <f>IFERROR('tab. Turistas alojados tip'!E34/'tab. Turistas alojados tip'!E47-1,"-")</f>
        <v>-</v>
      </c>
      <c r="E33" s="61">
        <f>IFERROR('tab. Turistas alojados tip'!G34/'tab. Turistas alojados tip'!G47-1,"-")</f>
        <v>-5.6375271034956875E-2</v>
      </c>
    </row>
    <row r="34" spans="2:5" ht="15" hidden="1" customHeight="1" outlineLevel="1">
      <c r="B34" s="39" t="s">
        <v>77</v>
      </c>
      <c r="C34" s="61">
        <f>IFERROR('tab. Turistas alojados tip'!C35/'tab. Turistas alojados tip'!C48-1,"-")</f>
        <v>7.8404243053153522E-2</v>
      </c>
      <c r="D34" s="62" t="str">
        <f>IFERROR('tab. Turistas alojados tip'!E35/'tab. Turistas alojados tip'!E48-1,"-")</f>
        <v>-</v>
      </c>
      <c r="E34" s="61">
        <f>IFERROR('tab. Turistas alojados tip'!G35/'tab. Turistas alojados tip'!G48-1,"-")</f>
        <v>7.8404243053153522E-2</v>
      </c>
    </row>
    <row r="35" spans="2:5" ht="15" hidden="1" customHeight="1" outlineLevel="1">
      <c r="B35" s="39" t="s">
        <v>78</v>
      </c>
      <c r="C35" s="61">
        <f>IFERROR('tab. Turistas alojados tip'!C36/'tab. Turistas alojados tip'!C49-1,"-")</f>
        <v>7.6004265908282909E-2</v>
      </c>
      <c r="D35" s="62" t="str">
        <f>IFERROR('tab. Turistas alojados tip'!E36/'tab. Turistas alojados tip'!E49-1,"-")</f>
        <v>-</v>
      </c>
      <c r="E35" s="61">
        <f>IFERROR('tab. Turistas alojados tip'!G36/'tab. Turistas alojados tip'!G49-1,"-")</f>
        <v>7.6004265908282909E-2</v>
      </c>
    </row>
    <row r="36" spans="2:5" ht="15" hidden="1" customHeight="1" outlineLevel="1">
      <c r="B36" s="39" t="s">
        <v>79</v>
      </c>
      <c r="C36" s="61">
        <f>IFERROR('tab. Turistas alojados tip'!C37/'tab. Turistas alojados tip'!C50-1,"-")</f>
        <v>0.23487508778970612</v>
      </c>
      <c r="D36" s="62" t="str">
        <f>IFERROR('tab. Turistas alojados tip'!E37/'tab. Turistas alojados tip'!E50-1,"-")</f>
        <v>-</v>
      </c>
      <c r="E36" s="61">
        <f>IFERROR('tab. Turistas alojados tip'!G37/'tab. Turistas alojados tip'!G50-1,"-")</f>
        <v>0.23487508778970612</v>
      </c>
    </row>
    <row r="37" spans="2:5" ht="25.5" hidden="1" customHeight="1" outlineLevel="1">
      <c r="B37" s="39" t="s">
        <v>80</v>
      </c>
      <c r="C37" s="61">
        <f>IFERROR('tab. Turistas alojados tip'!C38/'tab. Turistas alojados tip'!C51-1,"-")</f>
        <v>0.13767409470752079</v>
      </c>
      <c r="D37" s="62" t="str">
        <f>IFERROR('tab. Turistas alojados tip'!E38/'tab. Turistas alojados tip'!E51-1,"-")</f>
        <v>-</v>
      </c>
      <c r="E37" s="61">
        <f>IFERROR('tab. Turistas alojados tip'!G38/'tab. Turistas alojados tip'!G51-1,"-")</f>
        <v>0.13767409470752079</v>
      </c>
    </row>
    <row r="38" spans="2:5" ht="15" hidden="1" customHeight="1" outlineLevel="1">
      <c r="B38" s="39" t="s">
        <v>81</v>
      </c>
      <c r="C38" s="61">
        <f>IFERROR('tab. Turistas alojados tip'!C39/'tab. Turistas alojados tip'!C52-1,"-")</f>
        <v>0.17227241667299364</v>
      </c>
      <c r="D38" s="62" t="str">
        <f>IFERROR('tab. Turistas alojados tip'!E39/'tab. Turistas alojados tip'!E52-1,"-")</f>
        <v>-</v>
      </c>
      <c r="E38" s="61">
        <f>IFERROR('tab. Turistas alojados tip'!G39/'tab. Turistas alojados tip'!G52-1,"-")</f>
        <v>0.17227241667299364</v>
      </c>
    </row>
    <row r="39" spans="2:5" ht="15" hidden="1" customHeight="1" outlineLevel="1">
      <c r="B39" s="39" t="s">
        <v>82</v>
      </c>
      <c r="C39" s="61">
        <f>IFERROR('tab. Turistas alojados tip'!C40/'tab. Turistas alojados tip'!C53-1,"-")</f>
        <v>0.18409615645796551</v>
      </c>
      <c r="D39" s="62" t="str">
        <f>IFERROR('tab. Turistas alojados tip'!E40/'tab. Turistas alojados tip'!E53-1,"-")</f>
        <v>-</v>
      </c>
      <c r="E39" s="61">
        <f>IFERROR('tab. Turistas alojados tip'!G40/'tab. Turistas alojados tip'!G53-1,"-")</f>
        <v>0.18409615645796551</v>
      </c>
    </row>
    <row r="40" spans="2:5" ht="15" hidden="1" customHeight="1" outlineLevel="1">
      <c r="B40" s="39" t="s">
        <v>83</v>
      </c>
      <c r="C40" s="61">
        <f>IFERROR('tab. Turistas alojados tip'!C41/'tab. Turistas alojados tip'!C54-1,"-")</f>
        <v>0.13561838368190027</v>
      </c>
      <c r="D40" s="62" t="str">
        <f>IFERROR('tab. Turistas alojados tip'!E41/'tab. Turistas alojados tip'!E54-1,"-")</f>
        <v>-</v>
      </c>
      <c r="E40" s="61">
        <f>IFERROR('tab. Turistas alojados tip'!G41/'tab. Turistas alojados tip'!G54-1,"-")</f>
        <v>0.13561838368190027</v>
      </c>
    </row>
    <row r="41" spans="2:5" ht="15" hidden="1" customHeight="1" outlineLevel="1">
      <c r="B41" s="39" t="s">
        <v>84</v>
      </c>
      <c r="C41" s="61">
        <f>IFERROR('tab. Turistas alojados tip'!C42/'tab. Turistas alojados tip'!C55-1,"-")</f>
        <v>-0.12916973587288227</v>
      </c>
      <c r="D41" s="62" t="str">
        <f>IFERROR('tab. Turistas alojados tip'!E42/'tab. Turistas alojados tip'!E55-1,"-")</f>
        <v>-</v>
      </c>
      <c r="E41" s="61">
        <f>IFERROR('tab. Turistas alojados tip'!G42/'tab. Turistas alojados tip'!G55-1,"-")</f>
        <v>-0.12916973587288227</v>
      </c>
    </row>
    <row r="42" spans="2:5" ht="15" hidden="1" customHeight="1" outlineLevel="1">
      <c r="B42" s="39" t="s">
        <v>85</v>
      </c>
      <c r="C42" s="61">
        <f>IFERROR('tab. Turistas alojados tip'!C43/'tab. Turistas alojados tip'!C56-1,"-")</f>
        <v>0.27151491262646177</v>
      </c>
      <c r="D42" s="62" t="str">
        <f>IFERROR('tab. Turistas alojados tip'!E43/'tab. Turistas alojados tip'!E56-1,"-")</f>
        <v>-</v>
      </c>
      <c r="E42" s="61">
        <f>IFERROR('tab. Turistas alojados tip'!G43/'tab. Turistas alojados tip'!G56-1,"-")</f>
        <v>0.27151491262646177</v>
      </c>
    </row>
    <row r="43" spans="2:5" ht="15" hidden="1" customHeight="1" outlineLevel="1">
      <c r="B43" s="39" t="s">
        <v>86</v>
      </c>
      <c r="C43" s="61">
        <f>IFERROR('tab. Turistas alojados tip'!C44/'tab. Turistas alojados tip'!C57-1,"-")</f>
        <v>0.17060729303095057</v>
      </c>
      <c r="D43" s="62" t="str">
        <f>IFERROR('tab. Turistas alojados tip'!E44/'tab. Turistas alojados tip'!E57-1,"-")</f>
        <v>-</v>
      </c>
      <c r="E43" s="61">
        <f>IFERROR('tab. Turistas alojados tip'!G44/'tab. Turistas alojados tip'!G57-1,"-")</f>
        <v>0.17060729303095057</v>
      </c>
    </row>
    <row r="44" spans="2:5" collapsed="1">
      <c r="B44" s="54">
        <v>2008</v>
      </c>
      <c r="C44" s="66">
        <f>IFERROR('tab. Turistas alojados tip'!C45/'tab. Turistas alojados tip'!C58-1,"-")</f>
        <v>8.7948166498788449E-2</v>
      </c>
      <c r="D44" s="67" t="str">
        <f>IFERROR('tab. Turistas alojados tip'!E45/'tab. Turistas alojados tip'!E58-1,"-")</f>
        <v>-</v>
      </c>
      <c r="E44" s="66">
        <f>IFERROR('tab. Turistas alojados tip'!G45/'tab. Turistas alojados tip'!G58-1,"-")</f>
        <v>8.7948166498788449E-2</v>
      </c>
    </row>
    <row r="45" spans="2:5" ht="15" hidden="1" customHeight="1" outlineLevel="1">
      <c r="B45" s="39" t="s">
        <v>75</v>
      </c>
      <c r="C45" s="61">
        <f>IFERROR('tab. Turistas alojados tip'!C46/'tab. Turistas alojados tip'!C59-1,"-")</f>
        <v>3.8623804147601692E-3</v>
      </c>
      <c r="D45" s="62" t="str">
        <f>IFERROR('tab. Turistas alojados tip'!E46/'tab. Turistas alojados tip'!E59-1,"-")</f>
        <v>-</v>
      </c>
      <c r="E45" s="61">
        <f>IFERROR('tab. Turistas alojados tip'!G46/'tab. Turistas alojados tip'!G59-1,"-")</f>
        <v>3.8623804147601692E-3</v>
      </c>
    </row>
    <row r="46" spans="2:5" ht="15" hidden="1" customHeight="1" outlineLevel="1">
      <c r="B46" s="39" t="s">
        <v>76</v>
      </c>
      <c r="C46" s="61">
        <f>IFERROR('tab. Turistas alojados tip'!C47/'tab. Turistas alojados tip'!C60-1,"-")</f>
        <v>4.5447006137004475E-2</v>
      </c>
      <c r="D46" s="62" t="str">
        <f>IFERROR('tab. Turistas alojados tip'!E47/'tab. Turistas alojados tip'!E60-1,"-")</f>
        <v>-</v>
      </c>
      <c r="E46" s="61">
        <f>IFERROR('tab. Turistas alojados tip'!G47/'tab. Turistas alojados tip'!G60-1,"-")</f>
        <v>4.5447006137004475E-2</v>
      </c>
    </row>
    <row r="47" spans="2:5" ht="15" hidden="1" customHeight="1" outlineLevel="1">
      <c r="B47" s="39" t="s">
        <v>77</v>
      </c>
      <c r="C47" s="61">
        <f>IFERROR('tab. Turistas alojados tip'!C48/'tab. Turistas alojados tip'!C61-1,"-")</f>
        <v>0.10266353060835298</v>
      </c>
      <c r="D47" s="62" t="str">
        <f>IFERROR('tab. Turistas alojados tip'!E48/'tab. Turistas alojados tip'!E61-1,"-")</f>
        <v>-</v>
      </c>
      <c r="E47" s="61">
        <f>IFERROR('tab. Turistas alojados tip'!G48/'tab. Turistas alojados tip'!G61-1,"-")</f>
        <v>0.10266353060835298</v>
      </c>
    </row>
    <row r="48" spans="2:5" ht="15" hidden="1" customHeight="1" outlineLevel="1">
      <c r="B48" s="39" t="s">
        <v>78</v>
      </c>
      <c r="C48" s="61">
        <f>IFERROR('tab. Turistas alojados tip'!C49/'tab. Turistas alojados tip'!C62-1,"-")</f>
        <v>-2.3467333194473361E-2</v>
      </c>
      <c r="D48" s="62" t="str">
        <f>IFERROR('tab. Turistas alojados tip'!E49/'tab. Turistas alojados tip'!E62-1,"-")</f>
        <v>-</v>
      </c>
      <c r="E48" s="61">
        <f>IFERROR('tab. Turistas alojados tip'!G49/'tab. Turistas alojados tip'!G62-1,"-")</f>
        <v>-2.3467333194473361E-2</v>
      </c>
    </row>
    <row r="49" spans="2:5" ht="15" hidden="1" customHeight="1" outlineLevel="1">
      <c r="B49" s="39" t="s">
        <v>79</v>
      </c>
      <c r="C49" s="61">
        <f>IFERROR('tab. Turistas alojados tip'!C50/'tab. Turistas alojados tip'!C63-1,"-")</f>
        <v>-0.1125456326239872</v>
      </c>
      <c r="D49" s="62" t="str">
        <f>IFERROR('tab. Turistas alojados tip'!E50/'tab. Turistas alojados tip'!E63-1,"-")</f>
        <v>-</v>
      </c>
      <c r="E49" s="61">
        <f>IFERROR('tab. Turistas alojados tip'!G50/'tab. Turistas alojados tip'!G63-1,"-")</f>
        <v>-0.1125456326239872</v>
      </c>
    </row>
    <row r="50" spans="2:5" ht="15" hidden="1" customHeight="1" outlineLevel="1">
      <c r="B50" s="39" t="s">
        <v>80</v>
      </c>
      <c r="C50" s="61">
        <f>IFERROR('tab. Turistas alojados tip'!C51/'tab. Turistas alojados tip'!C64-1,"-")</f>
        <v>-2.6968423905678329E-2</v>
      </c>
      <c r="D50" s="62" t="str">
        <f>IFERROR('tab. Turistas alojados tip'!E51/'tab. Turistas alojados tip'!E64-1,"-")</f>
        <v>-</v>
      </c>
      <c r="E50" s="61">
        <f>IFERROR('tab. Turistas alojados tip'!G51/'tab. Turistas alojados tip'!G64-1,"-")</f>
        <v>-2.6968423905678329E-2</v>
      </c>
    </row>
    <row r="51" spans="2:5" ht="15" hidden="1" customHeight="1" outlineLevel="1">
      <c r="B51" s="39" t="s">
        <v>81</v>
      </c>
      <c r="C51" s="61">
        <f>IFERROR('tab. Turistas alojados tip'!C52/'tab. Turistas alojados tip'!C65-1,"-")</f>
        <v>-0.1635867149298279</v>
      </c>
      <c r="D51" s="62" t="str">
        <f>IFERROR('tab. Turistas alojados tip'!E52/'tab. Turistas alojados tip'!E65-1,"-")</f>
        <v>-</v>
      </c>
      <c r="E51" s="61">
        <f>IFERROR('tab. Turistas alojados tip'!G52/'tab. Turistas alojados tip'!G65-1,"-")</f>
        <v>-0.1635867149298279</v>
      </c>
    </row>
    <row r="52" spans="2:5" ht="15" hidden="1" customHeight="1" outlineLevel="1">
      <c r="B52" s="39" t="s">
        <v>82</v>
      </c>
      <c r="C52" s="61">
        <f>IFERROR('tab. Turistas alojados tip'!C53/'tab. Turistas alojados tip'!C66-1,"-")</f>
        <v>-1.6948003525184552E-3</v>
      </c>
      <c r="D52" s="62" t="str">
        <f>IFERROR('tab. Turistas alojados tip'!E53/'tab. Turistas alojados tip'!E66-1,"-")</f>
        <v>-</v>
      </c>
      <c r="E52" s="61">
        <f>IFERROR('tab. Turistas alojados tip'!G53/'tab. Turistas alojados tip'!G66-1,"-")</f>
        <v>-1.6948003525184552E-3</v>
      </c>
    </row>
    <row r="53" spans="2:5" ht="15" hidden="1" customHeight="1" outlineLevel="1">
      <c r="B53" s="39" t="s">
        <v>83</v>
      </c>
      <c r="C53" s="61">
        <f>IFERROR('tab. Turistas alojados tip'!C54/'tab. Turistas alojados tip'!C67-1,"-")</f>
        <v>0.11863672467326158</v>
      </c>
      <c r="D53" s="62" t="str">
        <f>IFERROR('tab. Turistas alojados tip'!E54/'tab. Turistas alojados tip'!E67-1,"-")</f>
        <v>-</v>
      </c>
      <c r="E53" s="61">
        <f>IFERROR('tab. Turistas alojados tip'!G54/'tab. Turistas alojados tip'!G67-1,"-")</f>
        <v>0.11863672467326158</v>
      </c>
    </row>
    <row r="54" spans="2:5" ht="15" hidden="1" customHeight="1" outlineLevel="1">
      <c r="B54" s="39" t="s">
        <v>84</v>
      </c>
      <c r="C54" s="61">
        <f>IFERROR('tab. Turistas alojados tip'!C55/'tab. Turistas alojados tip'!C68-1,"-")</f>
        <v>9.0481381605370448E-2</v>
      </c>
      <c r="D54" s="62" t="str">
        <f>IFERROR('tab. Turistas alojados tip'!E55/'tab. Turistas alojados tip'!E68-1,"-")</f>
        <v>-</v>
      </c>
      <c r="E54" s="61">
        <f>IFERROR('tab. Turistas alojados tip'!G55/'tab. Turistas alojados tip'!G68-1,"-")</f>
        <v>9.0481381605370448E-2</v>
      </c>
    </row>
    <row r="55" spans="2:5" ht="15" hidden="1" customHeight="1" outlineLevel="1">
      <c r="B55" s="39" t="s">
        <v>85</v>
      </c>
      <c r="C55" s="61">
        <f>IFERROR('tab. Turistas alojados tip'!C56/'tab. Turistas alojados tip'!C69-1,"-")</f>
        <v>-2.9951567677797608E-2</v>
      </c>
      <c r="D55" s="62" t="str">
        <f>IFERROR('tab. Turistas alojados tip'!E56/'tab. Turistas alojados tip'!E69-1,"-")</f>
        <v>-</v>
      </c>
      <c r="E55" s="61">
        <f>IFERROR('tab. Turistas alojados tip'!G56/'tab. Turistas alojados tip'!G69-1,"-")</f>
        <v>-2.9951567677797608E-2</v>
      </c>
    </row>
    <row r="56" spans="2:5" ht="15" hidden="1" customHeight="1" outlineLevel="1">
      <c r="B56" s="39" t="s">
        <v>86</v>
      </c>
      <c r="C56" s="61">
        <f>IFERROR('tab. Turistas alojados tip'!C57/'tab. Turistas alojados tip'!C70-1,"-")</f>
        <v>1.6893312771624869E-2</v>
      </c>
      <c r="D56" s="62" t="str">
        <f>IFERROR('tab. Turistas alojados tip'!E57/'tab. Turistas alojados tip'!E70-1,"-")</f>
        <v>-</v>
      </c>
      <c r="E56" s="61">
        <f>IFERROR('tab. Turistas alojados tip'!G57/'tab. Turistas alojados tip'!G70-1,"-")</f>
        <v>1.6893312771624869E-2</v>
      </c>
    </row>
    <row r="57" spans="2:5" collapsed="1">
      <c r="B57" s="54">
        <v>2007</v>
      </c>
      <c r="C57" s="66">
        <f>IFERROR('tab. Turistas alojados tip'!C58/'tab. Turistas alojados tip'!C71-1,"-")</f>
        <v>4.8803707330951074E-3</v>
      </c>
      <c r="D57" s="67" t="str">
        <f>IFERROR('tab. Turistas alojados tip'!E58/'tab. Turistas alojados tip'!E71-1,"-")</f>
        <v>-</v>
      </c>
      <c r="E57" s="66">
        <f>IFERROR('tab. Turistas alojados tip'!G58/'tab. Turistas alojados tip'!G71-1,"-")</f>
        <v>4.8803707330951074E-3</v>
      </c>
    </row>
    <row r="58" spans="2:5" ht="30" customHeight="1">
      <c r="B58" s="422" t="s">
        <v>93</v>
      </c>
      <c r="C58" s="422"/>
      <c r="D58" s="422"/>
      <c r="E58" s="422"/>
    </row>
  </sheetData>
  <mergeCells count="2">
    <mergeCell ref="B5:E5"/>
    <mergeCell ref="B58:E5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49" customWidth="1"/>
    <col min="2" max="2" width="24.7109375" style="149" customWidth="1"/>
    <col min="3" max="5" width="10.7109375" style="149" customWidth="1"/>
    <col min="6" max="6" width="10.5703125" style="149" customWidth="1"/>
    <col min="7" max="7" width="10.7109375" style="149" customWidth="1"/>
    <col min="8" max="13" width="11.42578125" style="149"/>
    <col min="14" max="14" width="13.7109375" style="149" customWidth="1"/>
    <col min="15" max="257" width="11.42578125" style="149"/>
    <col min="258" max="258" width="37.42578125" style="149" customWidth="1"/>
    <col min="259" max="261" width="11.7109375" style="149" customWidth="1"/>
    <col min="262" max="262" width="10.5703125" style="149" customWidth="1"/>
    <col min="263" max="263" width="10.7109375" style="149" customWidth="1"/>
    <col min="264" max="269" width="11.42578125" style="149"/>
    <col min="270" max="270" width="13.7109375" style="149" customWidth="1"/>
    <col min="271" max="513" width="11.42578125" style="149"/>
    <col min="514" max="514" width="37.42578125" style="149" customWidth="1"/>
    <col min="515" max="517" width="11.7109375" style="149" customWidth="1"/>
    <col min="518" max="518" width="10.5703125" style="149" customWidth="1"/>
    <col min="519" max="519" width="10.7109375" style="149" customWidth="1"/>
    <col min="520" max="525" width="11.42578125" style="149"/>
    <col min="526" max="526" width="13.7109375" style="149" customWidth="1"/>
    <col min="527" max="769" width="11.42578125" style="149"/>
    <col min="770" max="770" width="37.42578125" style="149" customWidth="1"/>
    <col min="771" max="773" width="11.7109375" style="149" customWidth="1"/>
    <col min="774" max="774" width="10.5703125" style="149" customWidth="1"/>
    <col min="775" max="775" width="10.7109375" style="149" customWidth="1"/>
    <col min="776" max="781" width="11.42578125" style="149"/>
    <col min="782" max="782" width="13.7109375" style="149" customWidth="1"/>
    <col min="783" max="1025" width="11.42578125" style="149"/>
    <col min="1026" max="1026" width="37.42578125" style="149" customWidth="1"/>
    <col min="1027" max="1029" width="11.7109375" style="149" customWidth="1"/>
    <col min="1030" max="1030" width="10.5703125" style="149" customWidth="1"/>
    <col min="1031" max="1031" width="10.7109375" style="149" customWidth="1"/>
    <col min="1032" max="1037" width="11.42578125" style="149"/>
    <col min="1038" max="1038" width="13.7109375" style="149" customWidth="1"/>
    <col min="1039" max="1281" width="11.42578125" style="149"/>
    <col min="1282" max="1282" width="37.42578125" style="149" customWidth="1"/>
    <col min="1283" max="1285" width="11.7109375" style="149" customWidth="1"/>
    <col min="1286" max="1286" width="10.5703125" style="149" customWidth="1"/>
    <col min="1287" max="1287" width="10.7109375" style="149" customWidth="1"/>
    <col min="1288" max="1293" width="11.42578125" style="149"/>
    <col min="1294" max="1294" width="13.7109375" style="149" customWidth="1"/>
    <col min="1295" max="1537" width="11.42578125" style="149"/>
    <col min="1538" max="1538" width="37.42578125" style="149" customWidth="1"/>
    <col min="1539" max="1541" width="11.7109375" style="149" customWidth="1"/>
    <col min="1542" max="1542" width="10.5703125" style="149" customWidth="1"/>
    <col min="1543" max="1543" width="10.7109375" style="149" customWidth="1"/>
    <col min="1544" max="1549" width="11.42578125" style="149"/>
    <col min="1550" max="1550" width="13.7109375" style="149" customWidth="1"/>
    <col min="1551" max="1793" width="11.42578125" style="149"/>
    <col min="1794" max="1794" width="37.42578125" style="149" customWidth="1"/>
    <col min="1795" max="1797" width="11.7109375" style="149" customWidth="1"/>
    <col min="1798" max="1798" width="10.5703125" style="149" customWidth="1"/>
    <col min="1799" max="1799" width="10.7109375" style="149" customWidth="1"/>
    <col min="1800" max="1805" width="11.42578125" style="149"/>
    <col min="1806" max="1806" width="13.7109375" style="149" customWidth="1"/>
    <col min="1807" max="2049" width="11.42578125" style="149"/>
    <col min="2050" max="2050" width="37.42578125" style="149" customWidth="1"/>
    <col min="2051" max="2053" width="11.7109375" style="149" customWidth="1"/>
    <col min="2054" max="2054" width="10.5703125" style="149" customWidth="1"/>
    <col min="2055" max="2055" width="10.7109375" style="149" customWidth="1"/>
    <col min="2056" max="2061" width="11.42578125" style="149"/>
    <col min="2062" max="2062" width="13.7109375" style="149" customWidth="1"/>
    <col min="2063" max="2305" width="11.42578125" style="149"/>
    <col min="2306" max="2306" width="37.42578125" style="149" customWidth="1"/>
    <col min="2307" max="2309" width="11.7109375" style="149" customWidth="1"/>
    <col min="2310" max="2310" width="10.5703125" style="149" customWidth="1"/>
    <col min="2311" max="2311" width="10.7109375" style="149" customWidth="1"/>
    <col min="2312" max="2317" width="11.42578125" style="149"/>
    <col min="2318" max="2318" width="13.7109375" style="149" customWidth="1"/>
    <col min="2319" max="2561" width="11.42578125" style="149"/>
    <col min="2562" max="2562" width="37.42578125" style="149" customWidth="1"/>
    <col min="2563" max="2565" width="11.7109375" style="149" customWidth="1"/>
    <col min="2566" max="2566" width="10.5703125" style="149" customWidth="1"/>
    <col min="2567" max="2567" width="10.7109375" style="149" customWidth="1"/>
    <col min="2568" max="2573" width="11.42578125" style="149"/>
    <col min="2574" max="2574" width="13.7109375" style="149" customWidth="1"/>
    <col min="2575" max="2817" width="11.42578125" style="149"/>
    <col min="2818" max="2818" width="37.42578125" style="149" customWidth="1"/>
    <col min="2819" max="2821" width="11.7109375" style="149" customWidth="1"/>
    <col min="2822" max="2822" width="10.5703125" style="149" customWidth="1"/>
    <col min="2823" max="2823" width="10.7109375" style="149" customWidth="1"/>
    <col min="2824" max="2829" width="11.42578125" style="149"/>
    <col min="2830" max="2830" width="13.7109375" style="149" customWidth="1"/>
    <col min="2831" max="3073" width="11.42578125" style="149"/>
    <col min="3074" max="3074" width="37.42578125" style="149" customWidth="1"/>
    <col min="3075" max="3077" width="11.7109375" style="149" customWidth="1"/>
    <col min="3078" max="3078" width="10.5703125" style="149" customWidth="1"/>
    <col min="3079" max="3079" width="10.7109375" style="149" customWidth="1"/>
    <col min="3080" max="3085" width="11.42578125" style="149"/>
    <col min="3086" max="3086" width="13.7109375" style="149" customWidth="1"/>
    <col min="3087" max="3329" width="11.42578125" style="149"/>
    <col min="3330" max="3330" width="37.42578125" style="149" customWidth="1"/>
    <col min="3331" max="3333" width="11.7109375" style="149" customWidth="1"/>
    <col min="3334" max="3334" width="10.5703125" style="149" customWidth="1"/>
    <col min="3335" max="3335" width="10.7109375" style="149" customWidth="1"/>
    <col min="3336" max="3341" width="11.42578125" style="149"/>
    <col min="3342" max="3342" width="13.7109375" style="149" customWidth="1"/>
    <col min="3343" max="3585" width="11.42578125" style="149"/>
    <col min="3586" max="3586" width="37.42578125" style="149" customWidth="1"/>
    <col min="3587" max="3589" width="11.7109375" style="149" customWidth="1"/>
    <col min="3590" max="3590" width="10.5703125" style="149" customWidth="1"/>
    <col min="3591" max="3591" width="10.7109375" style="149" customWidth="1"/>
    <col min="3592" max="3597" width="11.42578125" style="149"/>
    <col min="3598" max="3598" width="13.7109375" style="149" customWidth="1"/>
    <col min="3599" max="3841" width="11.42578125" style="149"/>
    <col min="3842" max="3842" width="37.42578125" style="149" customWidth="1"/>
    <col min="3843" max="3845" width="11.7109375" style="149" customWidth="1"/>
    <col min="3846" max="3846" width="10.5703125" style="149" customWidth="1"/>
    <col min="3847" max="3847" width="10.7109375" style="149" customWidth="1"/>
    <col min="3848" max="3853" width="11.42578125" style="149"/>
    <col min="3854" max="3854" width="13.7109375" style="149" customWidth="1"/>
    <col min="3855" max="4097" width="11.42578125" style="149"/>
    <col min="4098" max="4098" width="37.42578125" style="149" customWidth="1"/>
    <col min="4099" max="4101" width="11.7109375" style="149" customWidth="1"/>
    <col min="4102" max="4102" width="10.5703125" style="149" customWidth="1"/>
    <col min="4103" max="4103" width="10.7109375" style="149" customWidth="1"/>
    <col min="4104" max="4109" width="11.42578125" style="149"/>
    <col min="4110" max="4110" width="13.7109375" style="149" customWidth="1"/>
    <col min="4111" max="4353" width="11.42578125" style="149"/>
    <col min="4354" max="4354" width="37.42578125" style="149" customWidth="1"/>
    <col min="4355" max="4357" width="11.7109375" style="149" customWidth="1"/>
    <col min="4358" max="4358" width="10.5703125" style="149" customWidth="1"/>
    <col min="4359" max="4359" width="10.7109375" style="149" customWidth="1"/>
    <col min="4360" max="4365" width="11.42578125" style="149"/>
    <col min="4366" max="4366" width="13.7109375" style="149" customWidth="1"/>
    <col min="4367" max="4609" width="11.42578125" style="149"/>
    <col min="4610" max="4610" width="37.42578125" style="149" customWidth="1"/>
    <col min="4611" max="4613" width="11.7109375" style="149" customWidth="1"/>
    <col min="4614" max="4614" width="10.5703125" style="149" customWidth="1"/>
    <col min="4615" max="4615" width="10.7109375" style="149" customWidth="1"/>
    <col min="4616" max="4621" width="11.42578125" style="149"/>
    <col min="4622" max="4622" width="13.7109375" style="149" customWidth="1"/>
    <col min="4623" max="4865" width="11.42578125" style="149"/>
    <col min="4866" max="4866" width="37.42578125" style="149" customWidth="1"/>
    <col min="4867" max="4869" width="11.7109375" style="149" customWidth="1"/>
    <col min="4870" max="4870" width="10.5703125" style="149" customWidth="1"/>
    <col min="4871" max="4871" width="10.7109375" style="149" customWidth="1"/>
    <col min="4872" max="4877" width="11.42578125" style="149"/>
    <col min="4878" max="4878" width="13.7109375" style="149" customWidth="1"/>
    <col min="4879" max="5121" width="11.42578125" style="149"/>
    <col min="5122" max="5122" width="37.42578125" style="149" customWidth="1"/>
    <col min="5123" max="5125" width="11.7109375" style="149" customWidth="1"/>
    <col min="5126" max="5126" width="10.5703125" style="149" customWidth="1"/>
    <col min="5127" max="5127" width="10.7109375" style="149" customWidth="1"/>
    <col min="5128" max="5133" width="11.42578125" style="149"/>
    <col min="5134" max="5134" width="13.7109375" style="149" customWidth="1"/>
    <col min="5135" max="5377" width="11.42578125" style="149"/>
    <col min="5378" max="5378" width="37.42578125" style="149" customWidth="1"/>
    <col min="5379" max="5381" width="11.7109375" style="149" customWidth="1"/>
    <col min="5382" max="5382" width="10.5703125" style="149" customWidth="1"/>
    <col min="5383" max="5383" width="10.7109375" style="149" customWidth="1"/>
    <col min="5384" max="5389" width="11.42578125" style="149"/>
    <col min="5390" max="5390" width="13.7109375" style="149" customWidth="1"/>
    <col min="5391" max="5633" width="11.42578125" style="149"/>
    <col min="5634" max="5634" width="37.42578125" style="149" customWidth="1"/>
    <col min="5635" max="5637" width="11.7109375" style="149" customWidth="1"/>
    <col min="5638" max="5638" width="10.5703125" style="149" customWidth="1"/>
    <col min="5639" max="5639" width="10.7109375" style="149" customWidth="1"/>
    <col min="5640" max="5645" width="11.42578125" style="149"/>
    <col min="5646" max="5646" width="13.7109375" style="149" customWidth="1"/>
    <col min="5647" max="5889" width="11.42578125" style="149"/>
    <col min="5890" max="5890" width="37.42578125" style="149" customWidth="1"/>
    <col min="5891" max="5893" width="11.7109375" style="149" customWidth="1"/>
    <col min="5894" max="5894" width="10.5703125" style="149" customWidth="1"/>
    <col min="5895" max="5895" width="10.7109375" style="149" customWidth="1"/>
    <col min="5896" max="5901" width="11.42578125" style="149"/>
    <col min="5902" max="5902" width="13.7109375" style="149" customWidth="1"/>
    <col min="5903" max="6145" width="11.42578125" style="149"/>
    <col min="6146" max="6146" width="37.42578125" style="149" customWidth="1"/>
    <col min="6147" max="6149" width="11.7109375" style="149" customWidth="1"/>
    <col min="6150" max="6150" width="10.5703125" style="149" customWidth="1"/>
    <col min="6151" max="6151" width="10.7109375" style="149" customWidth="1"/>
    <col min="6152" max="6157" width="11.42578125" style="149"/>
    <col min="6158" max="6158" width="13.7109375" style="149" customWidth="1"/>
    <col min="6159" max="6401" width="11.42578125" style="149"/>
    <col min="6402" max="6402" width="37.42578125" style="149" customWidth="1"/>
    <col min="6403" max="6405" width="11.7109375" style="149" customWidth="1"/>
    <col min="6406" max="6406" width="10.5703125" style="149" customWidth="1"/>
    <col min="6407" max="6407" width="10.7109375" style="149" customWidth="1"/>
    <col min="6408" max="6413" width="11.42578125" style="149"/>
    <col min="6414" max="6414" width="13.7109375" style="149" customWidth="1"/>
    <col min="6415" max="6657" width="11.42578125" style="149"/>
    <col min="6658" max="6658" width="37.42578125" style="149" customWidth="1"/>
    <col min="6659" max="6661" width="11.7109375" style="149" customWidth="1"/>
    <col min="6662" max="6662" width="10.5703125" style="149" customWidth="1"/>
    <col min="6663" max="6663" width="10.7109375" style="149" customWidth="1"/>
    <col min="6664" max="6669" width="11.42578125" style="149"/>
    <col min="6670" max="6670" width="13.7109375" style="149" customWidth="1"/>
    <col min="6671" max="6913" width="11.42578125" style="149"/>
    <col min="6914" max="6914" width="37.42578125" style="149" customWidth="1"/>
    <col min="6915" max="6917" width="11.7109375" style="149" customWidth="1"/>
    <col min="6918" max="6918" width="10.5703125" style="149" customWidth="1"/>
    <col min="6919" max="6919" width="10.7109375" style="149" customWidth="1"/>
    <col min="6920" max="6925" width="11.42578125" style="149"/>
    <col min="6926" max="6926" width="13.7109375" style="149" customWidth="1"/>
    <col min="6927" max="7169" width="11.42578125" style="149"/>
    <col min="7170" max="7170" width="37.42578125" style="149" customWidth="1"/>
    <col min="7171" max="7173" width="11.7109375" style="149" customWidth="1"/>
    <col min="7174" max="7174" width="10.5703125" style="149" customWidth="1"/>
    <col min="7175" max="7175" width="10.7109375" style="149" customWidth="1"/>
    <col min="7176" max="7181" width="11.42578125" style="149"/>
    <col min="7182" max="7182" width="13.7109375" style="149" customWidth="1"/>
    <col min="7183" max="7425" width="11.42578125" style="149"/>
    <col min="7426" max="7426" width="37.42578125" style="149" customWidth="1"/>
    <col min="7427" max="7429" width="11.7109375" style="149" customWidth="1"/>
    <col min="7430" max="7430" width="10.5703125" style="149" customWidth="1"/>
    <col min="7431" max="7431" width="10.7109375" style="149" customWidth="1"/>
    <col min="7432" max="7437" width="11.42578125" style="149"/>
    <col min="7438" max="7438" width="13.7109375" style="149" customWidth="1"/>
    <col min="7439" max="7681" width="11.42578125" style="149"/>
    <col min="7682" max="7682" width="37.42578125" style="149" customWidth="1"/>
    <col min="7683" max="7685" width="11.7109375" style="149" customWidth="1"/>
    <col min="7686" max="7686" width="10.5703125" style="149" customWidth="1"/>
    <col min="7687" max="7687" width="10.7109375" style="149" customWidth="1"/>
    <col min="7688" max="7693" width="11.42578125" style="149"/>
    <col min="7694" max="7694" width="13.7109375" style="149" customWidth="1"/>
    <col min="7695" max="7937" width="11.42578125" style="149"/>
    <col min="7938" max="7938" width="37.42578125" style="149" customWidth="1"/>
    <col min="7939" max="7941" width="11.7109375" style="149" customWidth="1"/>
    <col min="7942" max="7942" width="10.5703125" style="149" customWidth="1"/>
    <col min="7943" max="7943" width="10.7109375" style="149" customWidth="1"/>
    <col min="7944" max="7949" width="11.42578125" style="149"/>
    <col min="7950" max="7950" width="13.7109375" style="149" customWidth="1"/>
    <col min="7951" max="8193" width="11.42578125" style="149"/>
    <col min="8194" max="8194" width="37.42578125" style="149" customWidth="1"/>
    <col min="8195" max="8197" width="11.7109375" style="149" customWidth="1"/>
    <col min="8198" max="8198" width="10.5703125" style="149" customWidth="1"/>
    <col min="8199" max="8199" width="10.7109375" style="149" customWidth="1"/>
    <col min="8200" max="8205" width="11.42578125" style="149"/>
    <col min="8206" max="8206" width="13.7109375" style="149" customWidth="1"/>
    <col min="8207" max="8449" width="11.42578125" style="149"/>
    <col min="8450" max="8450" width="37.42578125" style="149" customWidth="1"/>
    <col min="8451" max="8453" width="11.7109375" style="149" customWidth="1"/>
    <col min="8454" max="8454" width="10.5703125" style="149" customWidth="1"/>
    <col min="8455" max="8455" width="10.7109375" style="149" customWidth="1"/>
    <col min="8456" max="8461" width="11.42578125" style="149"/>
    <col min="8462" max="8462" width="13.7109375" style="149" customWidth="1"/>
    <col min="8463" max="8705" width="11.42578125" style="149"/>
    <col min="8706" max="8706" width="37.42578125" style="149" customWidth="1"/>
    <col min="8707" max="8709" width="11.7109375" style="149" customWidth="1"/>
    <col min="8710" max="8710" width="10.5703125" style="149" customWidth="1"/>
    <col min="8711" max="8711" width="10.7109375" style="149" customWidth="1"/>
    <col min="8712" max="8717" width="11.42578125" style="149"/>
    <col min="8718" max="8718" width="13.7109375" style="149" customWidth="1"/>
    <col min="8719" max="8961" width="11.42578125" style="149"/>
    <col min="8962" max="8962" width="37.42578125" style="149" customWidth="1"/>
    <col min="8963" max="8965" width="11.7109375" style="149" customWidth="1"/>
    <col min="8966" max="8966" width="10.5703125" style="149" customWidth="1"/>
    <col min="8967" max="8967" width="10.7109375" style="149" customWidth="1"/>
    <col min="8968" max="8973" width="11.42578125" style="149"/>
    <col min="8974" max="8974" width="13.7109375" style="149" customWidth="1"/>
    <col min="8975" max="9217" width="11.42578125" style="149"/>
    <col min="9218" max="9218" width="37.42578125" style="149" customWidth="1"/>
    <col min="9219" max="9221" width="11.7109375" style="149" customWidth="1"/>
    <col min="9222" max="9222" width="10.5703125" style="149" customWidth="1"/>
    <col min="9223" max="9223" width="10.7109375" style="149" customWidth="1"/>
    <col min="9224" max="9229" width="11.42578125" style="149"/>
    <col min="9230" max="9230" width="13.7109375" style="149" customWidth="1"/>
    <col min="9231" max="9473" width="11.42578125" style="149"/>
    <col min="9474" max="9474" width="37.42578125" style="149" customWidth="1"/>
    <col min="9475" max="9477" width="11.7109375" style="149" customWidth="1"/>
    <col min="9478" max="9478" width="10.5703125" style="149" customWidth="1"/>
    <col min="9479" max="9479" width="10.7109375" style="149" customWidth="1"/>
    <col min="9480" max="9485" width="11.42578125" style="149"/>
    <col min="9486" max="9486" width="13.7109375" style="149" customWidth="1"/>
    <col min="9487" max="9729" width="11.42578125" style="149"/>
    <col min="9730" max="9730" width="37.42578125" style="149" customWidth="1"/>
    <col min="9731" max="9733" width="11.7109375" style="149" customWidth="1"/>
    <col min="9734" max="9734" width="10.5703125" style="149" customWidth="1"/>
    <col min="9735" max="9735" width="10.7109375" style="149" customWidth="1"/>
    <col min="9736" max="9741" width="11.42578125" style="149"/>
    <col min="9742" max="9742" width="13.7109375" style="149" customWidth="1"/>
    <col min="9743" max="9985" width="11.42578125" style="149"/>
    <col min="9986" max="9986" width="37.42578125" style="149" customWidth="1"/>
    <col min="9987" max="9989" width="11.7109375" style="149" customWidth="1"/>
    <col min="9990" max="9990" width="10.5703125" style="149" customWidth="1"/>
    <col min="9991" max="9991" width="10.7109375" style="149" customWidth="1"/>
    <col min="9992" max="9997" width="11.42578125" style="149"/>
    <col min="9998" max="9998" width="13.7109375" style="149" customWidth="1"/>
    <col min="9999" max="10241" width="11.42578125" style="149"/>
    <col min="10242" max="10242" width="37.42578125" style="149" customWidth="1"/>
    <col min="10243" max="10245" width="11.7109375" style="149" customWidth="1"/>
    <col min="10246" max="10246" width="10.5703125" style="149" customWidth="1"/>
    <col min="10247" max="10247" width="10.7109375" style="149" customWidth="1"/>
    <col min="10248" max="10253" width="11.42578125" style="149"/>
    <col min="10254" max="10254" width="13.7109375" style="149" customWidth="1"/>
    <col min="10255" max="10497" width="11.42578125" style="149"/>
    <col min="10498" max="10498" width="37.42578125" style="149" customWidth="1"/>
    <col min="10499" max="10501" width="11.7109375" style="149" customWidth="1"/>
    <col min="10502" max="10502" width="10.5703125" style="149" customWidth="1"/>
    <col min="10503" max="10503" width="10.7109375" style="149" customWidth="1"/>
    <col min="10504" max="10509" width="11.42578125" style="149"/>
    <col min="10510" max="10510" width="13.7109375" style="149" customWidth="1"/>
    <col min="10511" max="10753" width="11.42578125" style="149"/>
    <col min="10754" max="10754" width="37.42578125" style="149" customWidth="1"/>
    <col min="10755" max="10757" width="11.7109375" style="149" customWidth="1"/>
    <col min="10758" max="10758" width="10.5703125" style="149" customWidth="1"/>
    <col min="10759" max="10759" width="10.7109375" style="149" customWidth="1"/>
    <col min="10760" max="10765" width="11.42578125" style="149"/>
    <col min="10766" max="10766" width="13.7109375" style="149" customWidth="1"/>
    <col min="10767" max="11009" width="11.42578125" style="149"/>
    <col min="11010" max="11010" width="37.42578125" style="149" customWidth="1"/>
    <col min="11011" max="11013" width="11.7109375" style="149" customWidth="1"/>
    <col min="11014" max="11014" width="10.5703125" style="149" customWidth="1"/>
    <col min="11015" max="11015" width="10.7109375" style="149" customWidth="1"/>
    <col min="11016" max="11021" width="11.42578125" style="149"/>
    <col min="11022" max="11022" width="13.7109375" style="149" customWidth="1"/>
    <col min="11023" max="11265" width="11.42578125" style="149"/>
    <col min="11266" max="11266" width="37.42578125" style="149" customWidth="1"/>
    <col min="11267" max="11269" width="11.7109375" style="149" customWidth="1"/>
    <col min="11270" max="11270" width="10.5703125" style="149" customWidth="1"/>
    <col min="11271" max="11271" width="10.7109375" style="149" customWidth="1"/>
    <col min="11272" max="11277" width="11.42578125" style="149"/>
    <col min="11278" max="11278" width="13.7109375" style="149" customWidth="1"/>
    <col min="11279" max="11521" width="11.42578125" style="149"/>
    <col min="11522" max="11522" width="37.42578125" style="149" customWidth="1"/>
    <col min="11523" max="11525" width="11.7109375" style="149" customWidth="1"/>
    <col min="11526" max="11526" width="10.5703125" style="149" customWidth="1"/>
    <col min="11527" max="11527" width="10.7109375" style="149" customWidth="1"/>
    <col min="11528" max="11533" width="11.42578125" style="149"/>
    <col min="11534" max="11534" width="13.7109375" style="149" customWidth="1"/>
    <col min="11535" max="11777" width="11.42578125" style="149"/>
    <col min="11778" max="11778" width="37.42578125" style="149" customWidth="1"/>
    <col min="11779" max="11781" width="11.7109375" style="149" customWidth="1"/>
    <col min="11782" max="11782" width="10.5703125" style="149" customWidth="1"/>
    <col min="11783" max="11783" width="10.7109375" style="149" customWidth="1"/>
    <col min="11784" max="11789" width="11.42578125" style="149"/>
    <col min="11790" max="11790" width="13.7109375" style="149" customWidth="1"/>
    <col min="11791" max="12033" width="11.42578125" style="149"/>
    <col min="12034" max="12034" width="37.42578125" style="149" customWidth="1"/>
    <col min="12035" max="12037" width="11.7109375" style="149" customWidth="1"/>
    <col min="12038" max="12038" width="10.5703125" style="149" customWidth="1"/>
    <col min="12039" max="12039" width="10.7109375" style="149" customWidth="1"/>
    <col min="12040" max="12045" width="11.42578125" style="149"/>
    <col min="12046" max="12046" width="13.7109375" style="149" customWidth="1"/>
    <col min="12047" max="12289" width="11.42578125" style="149"/>
    <col min="12290" max="12290" width="37.42578125" style="149" customWidth="1"/>
    <col min="12291" max="12293" width="11.7109375" style="149" customWidth="1"/>
    <col min="12294" max="12294" width="10.5703125" style="149" customWidth="1"/>
    <col min="12295" max="12295" width="10.7109375" style="149" customWidth="1"/>
    <col min="12296" max="12301" width="11.42578125" style="149"/>
    <col min="12302" max="12302" width="13.7109375" style="149" customWidth="1"/>
    <col min="12303" max="12545" width="11.42578125" style="149"/>
    <col min="12546" max="12546" width="37.42578125" style="149" customWidth="1"/>
    <col min="12547" max="12549" width="11.7109375" style="149" customWidth="1"/>
    <col min="12550" max="12550" width="10.5703125" style="149" customWidth="1"/>
    <col min="12551" max="12551" width="10.7109375" style="149" customWidth="1"/>
    <col min="12552" max="12557" width="11.42578125" style="149"/>
    <col min="12558" max="12558" width="13.7109375" style="149" customWidth="1"/>
    <col min="12559" max="12801" width="11.42578125" style="149"/>
    <col min="12802" max="12802" width="37.42578125" style="149" customWidth="1"/>
    <col min="12803" max="12805" width="11.7109375" style="149" customWidth="1"/>
    <col min="12806" max="12806" width="10.5703125" style="149" customWidth="1"/>
    <col min="12807" max="12807" width="10.7109375" style="149" customWidth="1"/>
    <col min="12808" max="12813" width="11.42578125" style="149"/>
    <col min="12814" max="12814" width="13.7109375" style="149" customWidth="1"/>
    <col min="12815" max="13057" width="11.42578125" style="149"/>
    <col min="13058" max="13058" width="37.42578125" style="149" customWidth="1"/>
    <col min="13059" max="13061" width="11.7109375" style="149" customWidth="1"/>
    <col min="13062" max="13062" width="10.5703125" style="149" customWidth="1"/>
    <col min="13063" max="13063" width="10.7109375" style="149" customWidth="1"/>
    <col min="13064" max="13069" width="11.42578125" style="149"/>
    <col min="13070" max="13070" width="13.7109375" style="149" customWidth="1"/>
    <col min="13071" max="13313" width="11.42578125" style="149"/>
    <col min="13314" max="13314" width="37.42578125" style="149" customWidth="1"/>
    <col min="13315" max="13317" width="11.7109375" style="149" customWidth="1"/>
    <col min="13318" max="13318" width="10.5703125" style="149" customWidth="1"/>
    <col min="13319" max="13319" width="10.7109375" style="149" customWidth="1"/>
    <col min="13320" max="13325" width="11.42578125" style="149"/>
    <col min="13326" max="13326" width="13.7109375" style="149" customWidth="1"/>
    <col min="13327" max="13569" width="11.42578125" style="149"/>
    <col min="13570" max="13570" width="37.42578125" style="149" customWidth="1"/>
    <col min="13571" max="13573" width="11.7109375" style="149" customWidth="1"/>
    <col min="13574" max="13574" width="10.5703125" style="149" customWidth="1"/>
    <col min="13575" max="13575" width="10.7109375" style="149" customWidth="1"/>
    <col min="13576" max="13581" width="11.42578125" style="149"/>
    <col min="13582" max="13582" width="13.7109375" style="149" customWidth="1"/>
    <col min="13583" max="13825" width="11.42578125" style="149"/>
    <col min="13826" max="13826" width="37.42578125" style="149" customWidth="1"/>
    <col min="13827" max="13829" width="11.7109375" style="149" customWidth="1"/>
    <col min="13830" max="13830" width="10.5703125" style="149" customWidth="1"/>
    <col min="13831" max="13831" width="10.7109375" style="149" customWidth="1"/>
    <col min="13832" max="13837" width="11.42578125" style="149"/>
    <col min="13838" max="13838" width="13.7109375" style="149" customWidth="1"/>
    <col min="13839" max="14081" width="11.42578125" style="149"/>
    <col min="14082" max="14082" width="37.42578125" style="149" customWidth="1"/>
    <col min="14083" max="14085" width="11.7109375" style="149" customWidth="1"/>
    <col min="14086" max="14086" width="10.5703125" style="149" customWidth="1"/>
    <col min="14087" max="14087" width="10.7109375" style="149" customWidth="1"/>
    <col min="14088" max="14093" width="11.42578125" style="149"/>
    <col min="14094" max="14094" width="13.7109375" style="149" customWidth="1"/>
    <col min="14095" max="14337" width="11.42578125" style="149"/>
    <col min="14338" max="14338" width="37.42578125" style="149" customWidth="1"/>
    <col min="14339" max="14341" width="11.7109375" style="149" customWidth="1"/>
    <col min="14342" max="14342" width="10.5703125" style="149" customWidth="1"/>
    <col min="14343" max="14343" width="10.7109375" style="149" customWidth="1"/>
    <col min="14344" max="14349" width="11.42578125" style="149"/>
    <col min="14350" max="14350" width="13.7109375" style="149" customWidth="1"/>
    <col min="14351" max="14593" width="11.42578125" style="149"/>
    <col min="14594" max="14594" width="37.42578125" style="149" customWidth="1"/>
    <col min="14595" max="14597" width="11.7109375" style="149" customWidth="1"/>
    <col min="14598" max="14598" width="10.5703125" style="149" customWidth="1"/>
    <col min="14599" max="14599" width="10.7109375" style="149" customWidth="1"/>
    <col min="14600" max="14605" width="11.42578125" style="149"/>
    <col min="14606" max="14606" width="13.7109375" style="149" customWidth="1"/>
    <col min="14607" max="14849" width="11.42578125" style="149"/>
    <col min="14850" max="14850" width="37.42578125" style="149" customWidth="1"/>
    <col min="14851" max="14853" width="11.7109375" style="149" customWidth="1"/>
    <col min="14854" max="14854" width="10.5703125" style="149" customWidth="1"/>
    <col min="14855" max="14855" width="10.7109375" style="149" customWidth="1"/>
    <col min="14856" max="14861" width="11.42578125" style="149"/>
    <col min="14862" max="14862" width="13.7109375" style="149" customWidth="1"/>
    <col min="14863" max="15105" width="11.42578125" style="149"/>
    <col min="15106" max="15106" width="37.42578125" style="149" customWidth="1"/>
    <col min="15107" max="15109" width="11.7109375" style="149" customWidth="1"/>
    <col min="15110" max="15110" width="10.5703125" style="149" customWidth="1"/>
    <col min="15111" max="15111" width="10.7109375" style="149" customWidth="1"/>
    <col min="15112" max="15117" width="11.42578125" style="149"/>
    <col min="15118" max="15118" width="13.7109375" style="149" customWidth="1"/>
    <col min="15119" max="15361" width="11.42578125" style="149"/>
    <col min="15362" max="15362" width="37.42578125" style="149" customWidth="1"/>
    <col min="15363" max="15365" width="11.7109375" style="149" customWidth="1"/>
    <col min="15366" max="15366" width="10.5703125" style="149" customWidth="1"/>
    <col min="15367" max="15367" width="10.7109375" style="149" customWidth="1"/>
    <col min="15368" max="15373" width="11.42578125" style="149"/>
    <col min="15374" max="15374" width="13.7109375" style="149" customWidth="1"/>
    <col min="15375" max="15617" width="11.42578125" style="149"/>
    <col min="15618" max="15618" width="37.42578125" style="149" customWidth="1"/>
    <col min="15619" max="15621" width="11.7109375" style="149" customWidth="1"/>
    <col min="15622" max="15622" width="10.5703125" style="149" customWidth="1"/>
    <col min="15623" max="15623" width="10.7109375" style="149" customWidth="1"/>
    <col min="15624" max="15629" width="11.42578125" style="149"/>
    <col min="15630" max="15630" width="13.7109375" style="149" customWidth="1"/>
    <col min="15631" max="15873" width="11.42578125" style="149"/>
    <col min="15874" max="15874" width="37.42578125" style="149" customWidth="1"/>
    <col min="15875" max="15877" width="11.7109375" style="149" customWidth="1"/>
    <col min="15878" max="15878" width="10.5703125" style="149" customWidth="1"/>
    <col min="15879" max="15879" width="10.7109375" style="149" customWidth="1"/>
    <col min="15880" max="15885" width="11.42578125" style="149"/>
    <col min="15886" max="15886" width="13.7109375" style="149" customWidth="1"/>
    <col min="15887" max="16129" width="11.42578125" style="149"/>
    <col min="16130" max="16130" width="37.42578125" style="149" customWidth="1"/>
    <col min="16131" max="16133" width="11.7109375" style="149" customWidth="1"/>
    <col min="16134" max="16134" width="10.5703125" style="149" customWidth="1"/>
    <col min="16135" max="16135" width="10.7109375" style="149" customWidth="1"/>
    <col min="16136" max="16141" width="11.42578125" style="149"/>
    <col min="16142" max="16142" width="13.7109375" style="149" customWidth="1"/>
    <col min="16143" max="16384" width="11.42578125" style="149"/>
  </cols>
  <sheetData>
    <row r="1" spans="2:6" ht="15" customHeight="1">
      <c r="C1" s="260"/>
      <c r="D1" s="259"/>
      <c r="E1" s="259"/>
      <c r="F1" s="259"/>
    </row>
    <row r="2" spans="2:6" ht="15" customHeight="1">
      <c r="C2" s="260"/>
      <c r="D2" s="259"/>
      <c r="E2" s="259"/>
      <c r="F2" s="259"/>
    </row>
    <row r="3" spans="2:6" ht="15" customHeight="1">
      <c r="C3" s="260"/>
      <c r="D3" s="259"/>
      <c r="E3" s="259"/>
      <c r="F3" s="259"/>
    </row>
    <row r="4" spans="2:6" ht="15" customHeight="1">
      <c r="B4" s="260"/>
      <c r="C4" s="259"/>
      <c r="D4" s="259"/>
      <c r="E4" s="259"/>
    </row>
    <row r="5" spans="2:6" ht="54" customHeight="1">
      <c r="B5" s="441" t="s">
        <v>271</v>
      </c>
      <c r="C5" s="441"/>
      <c r="D5" s="441"/>
      <c r="E5" s="441"/>
    </row>
    <row r="6" spans="2:6" ht="30" customHeight="1">
      <c r="B6" s="91" t="s">
        <v>246</v>
      </c>
      <c r="C6" s="23" t="str">
        <f>actualizaciones!A3</f>
        <v>acum. nov. 2009</v>
      </c>
      <c r="D6" s="23" t="str">
        <f>actualizaciones!A2</f>
        <v xml:space="preserve">acum. nov. 2010 </v>
      </c>
      <c r="E6" s="244" t="s">
        <v>264</v>
      </c>
    </row>
    <row r="7" spans="2:6" ht="15" customHeight="1">
      <c r="B7" s="196" t="s">
        <v>247</v>
      </c>
      <c r="C7" s="248"/>
      <c r="D7" s="248"/>
      <c r="E7" s="248"/>
    </row>
    <row r="8" spans="2:6" ht="15" customHeight="1">
      <c r="B8" s="199" t="s">
        <v>265</v>
      </c>
      <c r="C8" s="261">
        <v>39.011653271486871</v>
      </c>
      <c r="D8" s="261">
        <v>39.580090931481863</v>
      </c>
      <c r="E8" s="262">
        <f>D8/C8-1</f>
        <v>1.4570970782477932E-2</v>
      </c>
    </row>
    <row r="9" spans="2:6" ht="15" customHeight="1">
      <c r="B9" s="196" t="s">
        <v>249</v>
      </c>
      <c r="C9" s="263"/>
      <c r="D9" s="263"/>
      <c r="E9" s="264"/>
    </row>
    <row r="10" spans="2:6" ht="15" customHeight="1">
      <c r="B10" s="265" t="s">
        <v>250</v>
      </c>
      <c r="C10" s="266">
        <v>39.011653271486871</v>
      </c>
      <c r="D10" s="266">
        <v>39.580090931481863</v>
      </c>
      <c r="E10" s="267">
        <f>D10/C10-1</f>
        <v>1.4570970782477932E-2</v>
      </c>
    </row>
    <row r="11" spans="2:6" ht="15" customHeight="1">
      <c r="B11" s="187" t="s">
        <v>239</v>
      </c>
      <c r="C11" s="268">
        <v>29.625891074992872</v>
      </c>
      <c r="D11" s="268">
        <v>32.072593312465393</v>
      </c>
      <c r="E11" s="269">
        <f>D11/C11-1</f>
        <v>8.2586620982272319E-2</v>
      </c>
    </row>
    <row r="12" spans="2:6" ht="15" customHeight="1">
      <c r="B12" s="187" t="s">
        <v>238</v>
      </c>
      <c r="C12" s="268">
        <v>45.499174065661776</v>
      </c>
      <c r="D12" s="268">
        <v>46.514557092711129</v>
      </c>
      <c r="E12" s="269">
        <f>D12/C12-1</f>
        <v>2.2316515582986529E-2</v>
      </c>
    </row>
    <row r="13" spans="2:6" ht="15" customHeight="1">
      <c r="B13" s="187" t="s">
        <v>237</v>
      </c>
      <c r="C13" s="268">
        <v>47.025089287300773</v>
      </c>
      <c r="D13" s="268">
        <v>42.363492599370986</v>
      </c>
      <c r="E13" s="269">
        <f>D13/C13-1</f>
        <v>-9.9129991214895186E-2</v>
      </c>
    </row>
    <row r="14" spans="2:6" ht="15" customHeight="1">
      <c r="B14" s="187" t="s">
        <v>236</v>
      </c>
      <c r="C14" s="268">
        <v>42.232203886339228</v>
      </c>
      <c r="D14" s="268">
        <v>39.92664670658683</v>
      </c>
      <c r="E14" s="269">
        <f>D14/C14-1</f>
        <v>-5.4592395555709383E-2</v>
      </c>
    </row>
    <row r="15" spans="2:6" ht="15" customHeight="1">
      <c r="B15" s="196" t="s">
        <v>251</v>
      </c>
      <c r="C15" s="263"/>
      <c r="D15" s="263"/>
      <c r="E15" s="264"/>
    </row>
    <row r="16" spans="2:6" ht="15" customHeight="1">
      <c r="B16" s="265" t="s">
        <v>252</v>
      </c>
      <c r="C16" s="266" t="s">
        <v>67</v>
      </c>
      <c r="D16" s="266" t="s">
        <v>67</v>
      </c>
      <c r="E16" s="267" t="str">
        <f>IFERROR(D16/C16-1,"-")</f>
        <v>-</v>
      </c>
    </row>
    <row r="17" spans="2:12" ht="15" customHeight="1">
      <c r="B17" s="425" t="s">
        <v>123</v>
      </c>
      <c r="C17" s="425"/>
      <c r="D17" s="425"/>
      <c r="E17" s="425"/>
    </row>
    <row r="18" spans="2:12" ht="15" customHeight="1" thickBot="1"/>
    <row r="19" spans="2:12" ht="30" customHeight="1" thickBot="1">
      <c r="E19" s="58" t="s">
        <v>87</v>
      </c>
    </row>
    <row r="27" spans="2:12">
      <c r="B27" s="228"/>
      <c r="C27" s="228"/>
      <c r="D27" s="228"/>
      <c r="E27" s="228"/>
      <c r="F27" s="228"/>
      <c r="G27" s="228"/>
      <c r="H27" s="228"/>
      <c r="I27" s="228"/>
      <c r="J27" s="228"/>
      <c r="K27" s="228"/>
      <c r="L27" s="228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30" spans="2:12" ht="15" customHeight="1" thickBot="1"/>
    <row r="31" spans="2:12" ht="30" customHeight="1" thickBot="1">
      <c r="I31" s="58" t="s">
        <v>89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71"/>
  <sheetViews>
    <sheetView showGridLines="0" showRowColHeaders="0" topLeftCell="A4" zoomScaleNormal="100" workbookViewId="0">
      <selection activeCell="B16" sqref="B16"/>
    </sheetView>
  </sheetViews>
  <sheetFormatPr baseColWidth="10" defaultRowHeight="12.75" outlineLevelRow="1"/>
  <cols>
    <col min="1" max="1" width="15.7109375" style="228" customWidth="1"/>
    <col min="2" max="2" width="13" style="228" customWidth="1"/>
    <col min="3" max="6" width="10.7109375" style="228" customWidth="1"/>
    <col min="7" max="18" width="11" style="228" customWidth="1"/>
    <col min="19" max="21" width="10.42578125" style="228" customWidth="1"/>
    <col min="22" max="25" width="9.28515625" style="228" customWidth="1"/>
    <col min="26" max="37" width="7.28515625" style="228" customWidth="1"/>
    <col min="38" max="38" width="11.5703125" style="228" bestFit="1" customWidth="1"/>
    <col min="39" max="258" width="11.42578125" style="228"/>
    <col min="259" max="259" width="13.7109375" style="228" customWidth="1"/>
    <col min="260" max="260" width="12.140625" style="228" customWidth="1"/>
    <col min="261" max="274" width="11" style="228" customWidth="1"/>
    <col min="275" max="277" width="10.42578125" style="228" customWidth="1"/>
    <col min="278" max="279" width="7.28515625" style="228" customWidth="1"/>
    <col min="280" max="280" width="7.85546875" style="228" bestFit="1" customWidth="1"/>
    <col min="281" max="293" width="7.28515625" style="228" customWidth="1"/>
    <col min="294" max="294" width="11.5703125" style="228" bestFit="1" customWidth="1"/>
    <col min="295" max="514" width="11.42578125" style="228"/>
    <col min="515" max="515" width="13.7109375" style="228" customWidth="1"/>
    <col min="516" max="516" width="12.140625" style="228" customWidth="1"/>
    <col min="517" max="530" width="11" style="228" customWidth="1"/>
    <col min="531" max="533" width="10.42578125" style="228" customWidth="1"/>
    <col min="534" max="535" width="7.28515625" style="228" customWidth="1"/>
    <col min="536" max="536" width="7.85546875" style="228" bestFit="1" customWidth="1"/>
    <col min="537" max="549" width="7.28515625" style="228" customWidth="1"/>
    <col min="550" max="550" width="11.5703125" style="228" bestFit="1" customWidth="1"/>
    <col min="551" max="770" width="11.42578125" style="228"/>
    <col min="771" max="771" width="13.7109375" style="228" customWidth="1"/>
    <col min="772" max="772" width="12.140625" style="228" customWidth="1"/>
    <col min="773" max="786" width="11" style="228" customWidth="1"/>
    <col min="787" max="789" width="10.42578125" style="228" customWidth="1"/>
    <col min="790" max="791" width="7.28515625" style="228" customWidth="1"/>
    <col min="792" max="792" width="7.85546875" style="228" bestFit="1" customWidth="1"/>
    <col min="793" max="805" width="7.28515625" style="228" customWidth="1"/>
    <col min="806" max="806" width="11.5703125" style="228" bestFit="1" customWidth="1"/>
    <col min="807" max="1026" width="11.42578125" style="228"/>
    <col min="1027" max="1027" width="13.7109375" style="228" customWidth="1"/>
    <col min="1028" max="1028" width="12.140625" style="228" customWidth="1"/>
    <col min="1029" max="1042" width="11" style="228" customWidth="1"/>
    <col min="1043" max="1045" width="10.42578125" style="228" customWidth="1"/>
    <col min="1046" max="1047" width="7.28515625" style="228" customWidth="1"/>
    <col min="1048" max="1048" width="7.85546875" style="228" bestFit="1" customWidth="1"/>
    <col min="1049" max="1061" width="7.28515625" style="228" customWidth="1"/>
    <col min="1062" max="1062" width="11.5703125" style="228" bestFit="1" customWidth="1"/>
    <col min="1063" max="1282" width="11.42578125" style="228"/>
    <col min="1283" max="1283" width="13.7109375" style="228" customWidth="1"/>
    <col min="1284" max="1284" width="12.140625" style="228" customWidth="1"/>
    <col min="1285" max="1298" width="11" style="228" customWidth="1"/>
    <col min="1299" max="1301" width="10.42578125" style="228" customWidth="1"/>
    <col min="1302" max="1303" width="7.28515625" style="228" customWidth="1"/>
    <col min="1304" max="1304" width="7.85546875" style="228" bestFit="1" customWidth="1"/>
    <col min="1305" max="1317" width="7.28515625" style="228" customWidth="1"/>
    <col min="1318" max="1318" width="11.5703125" style="228" bestFit="1" customWidth="1"/>
    <col min="1319" max="1538" width="11.42578125" style="228"/>
    <col min="1539" max="1539" width="13.7109375" style="228" customWidth="1"/>
    <col min="1540" max="1540" width="12.140625" style="228" customWidth="1"/>
    <col min="1541" max="1554" width="11" style="228" customWidth="1"/>
    <col min="1555" max="1557" width="10.42578125" style="228" customWidth="1"/>
    <col min="1558" max="1559" width="7.28515625" style="228" customWidth="1"/>
    <col min="1560" max="1560" width="7.85546875" style="228" bestFit="1" customWidth="1"/>
    <col min="1561" max="1573" width="7.28515625" style="228" customWidth="1"/>
    <col min="1574" max="1574" width="11.5703125" style="228" bestFit="1" customWidth="1"/>
    <col min="1575" max="1794" width="11.42578125" style="228"/>
    <col min="1795" max="1795" width="13.7109375" style="228" customWidth="1"/>
    <col min="1796" max="1796" width="12.140625" style="228" customWidth="1"/>
    <col min="1797" max="1810" width="11" style="228" customWidth="1"/>
    <col min="1811" max="1813" width="10.42578125" style="228" customWidth="1"/>
    <col min="1814" max="1815" width="7.28515625" style="228" customWidth="1"/>
    <col min="1816" max="1816" width="7.85546875" style="228" bestFit="1" customWidth="1"/>
    <col min="1817" max="1829" width="7.28515625" style="228" customWidth="1"/>
    <col min="1830" max="1830" width="11.5703125" style="228" bestFit="1" customWidth="1"/>
    <col min="1831" max="2050" width="11.42578125" style="228"/>
    <col min="2051" max="2051" width="13.7109375" style="228" customWidth="1"/>
    <col min="2052" max="2052" width="12.140625" style="228" customWidth="1"/>
    <col min="2053" max="2066" width="11" style="228" customWidth="1"/>
    <col min="2067" max="2069" width="10.42578125" style="228" customWidth="1"/>
    <col min="2070" max="2071" width="7.28515625" style="228" customWidth="1"/>
    <col min="2072" max="2072" width="7.85546875" style="228" bestFit="1" customWidth="1"/>
    <col min="2073" max="2085" width="7.28515625" style="228" customWidth="1"/>
    <col min="2086" max="2086" width="11.5703125" style="228" bestFit="1" customWidth="1"/>
    <col min="2087" max="2306" width="11.42578125" style="228"/>
    <col min="2307" max="2307" width="13.7109375" style="228" customWidth="1"/>
    <col min="2308" max="2308" width="12.140625" style="228" customWidth="1"/>
    <col min="2309" max="2322" width="11" style="228" customWidth="1"/>
    <col min="2323" max="2325" width="10.42578125" style="228" customWidth="1"/>
    <col min="2326" max="2327" width="7.28515625" style="228" customWidth="1"/>
    <col min="2328" max="2328" width="7.85546875" style="228" bestFit="1" customWidth="1"/>
    <col min="2329" max="2341" width="7.28515625" style="228" customWidth="1"/>
    <col min="2342" max="2342" width="11.5703125" style="228" bestFit="1" customWidth="1"/>
    <col min="2343" max="2562" width="11.42578125" style="228"/>
    <col min="2563" max="2563" width="13.7109375" style="228" customWidth="1"/>
    <col min="2564" max="2564" width="12.140625" style="228" customWidth="1"/>
    <col min="2565" max="2578" width="11" style="228" customWidth="1"/>
    <col min="2579" max="2581" width="10.42578125" style="228" customWidth="1"/>
    <col min="2582" max="2583" width="7.28515625" style="228" customWidth="1"/>
    <col min="2584" max="2584" width="7.85546875" style="228" bestFit="1" customWidth="1"/>
    <col min="2585" max="2597" width="7.28515625" style="228" customWidth="1"/>
    <col min="2598" max="2598" width="11.5703125" style="228" bestFit="1" customWidth="1"/>
    <col min="2599" max="2818" width="11.42578125" style="228"/>
    <col min="2819" max="2819" width="13.7109375" style="228" customWidth="1"/>
    <col min="2820" max="2820" width="12.140625" style="228" customWidth="1"/>
    <col min="2821" max="2834" width="11" style="228" customWidth="1"/>
    <col min="2835" max="2837" width="10.42578125" style="228" customWidth="1"/>
    <col min="2838" max="2839" width="7.28515625" style="228" customWidth="1"/>
    <col min="2840" max="2840" width="7.85546875" style="228" bestFit="1" customWidth="1"/>
    <col min="2841" max="2853" width="7.28515625" style="228" customWidth="1"/>
    <col min="2854" max="2854" width="11.5703125" style="228" bestFit="1" customWidth="1"/>
    <col min="2855" max="3074" width="11.42578125" style="228"/>
    <col min="3075" max="3075" width="13.7109375" style="228" customWidth="1"/>
    <col min="3076" max="3076" width="12.140625" style="228" customWidth="1"/>
    <col min="3077" max="3090" width="11" style="228" customWidth="1"/>
    <col min="3091" max="3093" width="10.42578125" style="228" customWidth="1"/>
    <col min="3094" max="3095" width="7.28515625" style="228" customWidth="1"/>
    <col min="3096" max="3096" width="7.85546875" style="228" bestFit="1" customWidth="1"/>
    <col min="3097" max="3109" width="7.28515625" style="228" customWidth="1"/>
    <col min="3110" max="3110" width="11.5703125" style="228" bestFit="1" customWidth="1"/>
    <col min="3111" max="3330" width="11.42578125" style="228"/>
    <col min="3331" max="3331" width="13.7109375" style="228" customWidth="1"/>
    <col min="3332" max="3332" width="12.140625" style="228" customWidth="1"/>
    <col min="3333" max="3346" width="11" style="228" customWidth="1"/>
    <col min="3347" max="3349" width="10.42578125" style="228" customWidth="1"/>
    <col min="3350" max="3351" width="7.28515625" style="228" customWidth="1"/>
    <col min="3352" max="3352" width="7.85546875" style="228" bestFit="1" customWidth="1"/>
    <col min="3353" max="3365" width="7.28515625" style="228" customWidth="1"/>
    <col min="3366" max="3366" width="11.5703125" style="228" bestFit="1" customWidth="1"/>
    <col min="3367" max="3586" width="11.42578125" style="228"/>
    <col min="3587" max="3587" width="13.7109375" style="228" customWidth="1"/>
    <col min="3588" max="3588" width="12.140625" style="228" customWidth="1"/>
    <col min="3589" max="3602" width="11" style="228" customWidth="1"/>
    <col min="3603" max="3605" width="10.42578125" style="228" customWidth="1"/>
    <col min="3606" max="3607" width="7.28515625" style="228" customWidth="1"/>
    <col min="3608" max="3608" width="7.85546875" style="228" bestFit="1" customWidth="1"/>
    <col min="3609" max="3621" width="7.28515625" style="228" customWidth="1"/>
    <col min="3622" max="3622" width="11.5703125" style="228" bestFit="1" customWidth="1"/>
    <col min="3623" max="3842" width="11.42578125" style="228"/>
    <col min="3843" max="3843" width="13.7109375" style="228" customWidth="1"/>
    <col min="3844" max="3844" width="12.140625" style="228" customWidth="1"/>
    <col min="3845" max="3858" width="11" style="228" customWidth="1"/>
    <col min="3859" max="3861" width="10.42578125" style="228" customWidth="1"/>
    <col min="3862" max="3863" width="7.28515625" style="228" customWidth="1"/>
    <col min="3864" max="3864" width="7.85546875" style="228" bestFit="1" customWidth="1"/>
    <col min="3865" max="3877" width="7.28515625" style="228" customWidth="1"/>
    <col min="3878" max="3878" width="11.5703125" style="228" bestFit="1" customWidth="1"/>
    <col min="3879" max="4098" width="11.42578125" style="228"/>
    <col min="4099" max="4099" width="13.7109375" style="228" customWidth="1"/>
    <col min="4100" max="4100" width="12.140625" style="228" customWidth="1"/>
    <col min="4101" max="4114" width="11" style="228" customWidth="1"/>
    <col min="4115" max="4117" width="10.42578125" style="228" customWidth="1"/>
    <col min="4118" max="4119" width="7.28515625" style="228" customWidth="1"/>
    <col min="4120" max="4120" width="7.85546875" style="228" bestFit="1" customWidth="1"/>
    <col min="4121" max="4133" width="7.28515625" style="228" customWidth="1"/>
    <col min="4134" max="4134" width="11.5703125" style="228" bestFit="1" customWidth="1"/>
    <col min="4135" max="4354" width="11.42578125" style="228"/>
    <col min="4355" max="4355" width="13.7109375" style="228" customWidth="1"/>
    <col min="4356" max="4356" width="12.140625" style="228" customWidth="1"/>
    <col min="4357" max="4370" width="11" style="228" customWidth="1"/>
    <col min="4371" max="4373" width="10.42578125" style="228" customWidth="1"/>
    <col min="4374" max="4375" width="7.28515625" style="228" customWidth="1"/>
    <col min="4376" max="4376" width="7.85546875" style="228" bestFit="1" customWidth="1"/>
    <col min="4377" max="4389" width="7.28515625" style="228" customWidth="1"/>
    <col min="4390" max="4390" width="11.5703125" style="228" bestFit="1" customWidth="1"/>
    <col min="4391" max="4610" width="11.42578125" style="228"/>
    <col min="4611" max="4611" width="13.7109375" style="228" customWidth="1"/>
    <col min="4612" max="4612" width="12.140625" style="228" customWidth="1"/>
    <col min="4613" max="4626" width="11" style="228" customWidth="1"/>
    <col min="4627" max="4629" width="10.42578125" style="228" customWidth="1"/>
    <col min="4630" max="4631" width="7.28515625" style="228" customWidth="1"/>
    <col min="4632" max="4632" width="7.85546875" style="228" bestFit="1" customWidth="1"/>
    <col min="4633" max="4645" width="7.28515625" style="228" customWidth="1"/>
    <col min="4646" max="4646" width="11.5703125" style="228" bestFit="1" customWidth="1"/>
    <col min="4647" max="4866" width="11.42578125" style="228"/>
    <col min="4867" max="4867" width="13.7109375" style="228" customWidth="1"/>
    <col min="4868" max="4868" width="12.140625" style="228" customWidth="1"/>
    <col min="4869" max="4882" width="11" style="228" customWidth="1"/>
    <col min="4883" max="4885" width="10.42578125" style="228" customWidth="1"/>
    <col min="4886" max="4887" width="7.28515625" style="228" customWidth="1"/>
    <col min="4888" max="4888" width="7.85546875" style="228" bestFit="1" customWidth="1"/>
    <col min="4889" max="4901" width="7.28515625" style="228" customWidth="1"/>
    <col min="4902" max="4902" width="11.5703125" style="228" bestFit="1" customWidth="1"/>
    <col min="4903" max="5122" width="11.42578125" style="228"/>
    <col min="5123" max="5123" width="13.7109375" style="228" customWidth="1"/>
    <col min="5124" max="5124" width="12.140625" style="228" customWidth="1"/>
    <col min="5125" max="5138" width="11" style="228" customWidth="1"/>
    <col min="5139" max="5141" width="10.42578125" style="228" customWidth="1"/>
    <col min="5142" max="5143" width="7.28515625" style="228" customWidth="1"/>
    <col min="5144" max="5144" width="7.85546875" style="228" bestFit="1" customWidth="1"/>
    <col min="5145" max="5157" width="7.28515625" style="228" customWidth="1"/>
    <col min="5158" max="5158" width="11.5703125" style="228" bestFit="1" customWidth="1"/>
    <col min="5159" max="5378" width="11.42578125" style="228"/>
    <col min="5379" max="5379" width="13.7109375" style="228" customWidth="1"/>
    <col min="5380" max="5380" width="12.140625" style="228" customWidth="1"/>
    <col min="5381" max="5394" width="11" style="228" customWidth="1"/>
    <col min="5395" max="5397" width="10.42578125" style="228" customWidth="1"/>
    <col min="5398" max="5399" width="7.28515625" style="228" customWidth="1"/>
    <col min="5400" max="5400" width="7.85546875" style="228" bestFit="1" customWidth="1"/>
    <col min="5401" max="5413" width="7.28515625" style="228" customWidth="1"/>
    <col min="5414" max="5414" width="11.5703125" style="228" bestFit="1" customWidth="1"/>
    <col min="5415" max="5634" width="11.42578125" style="228"/>
    <col min="5635" max="5635" width="13.7109375" style="228" customWidth="1"/>
    <col min="5636" max="5636" width="12.140625" style="228" customWidth="1"/>
    <col min="5637" max="5650" width="11" style="228" customWidth="1"/>
    <col min="5651" max="5653" width="10.42578125" style="228" customWidth="1"/>
    <col min="5654" max="5655" width="7.28515625" style="228" customWidth="1"/>
    <col min="5656" max="5656" width="7.85546875" style="228" bestFit="1" customWidth="1"/>
    <col min="5657" max="5669" width="7.28515625" style="228" customWidth="1"/>
    <col min="5670" max="5670" width="11.5703125" style="228" bestFit="1" customWidth="1"/>
    <col min="5671" max="5890" width="11.42578125" style="228"/>
    <col min="5891" max="5891" width="13.7109375" style="228" customWidth="1"/>
    <col min="5892" max="5892" width="12.140625" style="228" customWidth="1"/>
    <col min="5893" max="5906" width="11" style="228" customWidth="1"/>
    <col min="5907" max="5909" width="10.42578125" style="228" customWidth="1"/>
    <col min="5910" max="5911" width="7.28515625" style="228" customWidth="1"/>
    <col min="5912" max="5912" width="7.85546875" style="228" bestFit="1" customWidth="1"/>
    <col min="5913" max="5925" width="7.28515625" style="228" customWidth="1"/>
    <col min="5926" max="5926" width="11.5703125" style="228" bestFit="1" customWidth="1"/>
    <col min="5927" max="6146" width="11.42578125" style="228"/>
    <col min="6147" max="6147" width="13.7109375" style="228" customWidth="1"/>
    <col min="6148" max="6148" width="12.140625" style="228" customWidth="1"/>
    <col min="6149" max="6162" width="11" style="228" customWidth="1"/>
    <col min="6163" max="6165" width="10.42578125" style="228" customWidth="1"/>
    <col min="6166" max="6167" width="7.28515625" style="228" customWidth="1"/>
    <col min="6168" max="6168" width="7.85546875" style="228" bestFit="1" customWidth="1"/>
    <col min="6169" max="6181" width="7.28515625" style="228" customWidth="1"/>
    <col min="6182" max="6182" width="11.5703125" style="228" bestFit="1" customWidth="1"/>
    <col min="6183" max="6402" width="11.42578125" style="228"/>
    <col min="6403" max="6403" width="13.7109375" style="228" customWidth="1"/>
    <col min="6404" max="6404" width="12.140625" style="228" customWidth="1"/>
    <col min="6405" max="6418" width="11" style="228" customWidth="1"/>
    <col min="6419" max="6421" width="10.42578125" style="228" customWidth="1"/>
    <col min="6422" max="6423" width="7.28515625" style="228" customWidth="1"/>
    <col min="6424" max="6424" width="7.85546875" style="228" bestFit="1" customWidth="1"/>
    <col min="6425" max="6437" width="7.28515625" style="228" customWidth="1"/>
    <col min="6438" max="6438" width="11.5703125" style="228" bestFit="1" customWidth="1"/>
    <col min="6439" max="6658" width="11.42578125" style="228"/>
    <col min="6659" max="6659" width="13.7109375" style="228" customWidth="1"/>
    <col min="6660" max="6660" width="12.140625" style="228" customWidth="1"/>
    <col min="6661" max="6674" width="11" style="228" customWidth="1"/>
    <col min="6675" max="6677" width="10.42578125" style="228" customWidth="1"/>
    <col min="6678" max="6679" width="7.28515625" style="228" customWidth="1"/>
    <col min="6680" max="6680" width="7.85546875" style="228" bestFit="1" customWidth="1"/>
    <col min="6681" max="6693" width="7.28515625" style="228" customWidth="1"/>
    <col min="6694" max="6694" width="11.5703125" style="228" bestFit="1" customWidth="1"/>
    <col min="6695" max="6914" width="11.42578125" style="228"/>
    <col min="6915" max="6915" width="13.7109375" style="228" customWidth="1"/>
    <col min="6916" max="6916" width="12.140625" style="228" customWidth="1"/>
    <col min="6917" max="6930" width="11" style="228" customWidth="1"/>
    <col min="6931" max="6933" width="10.42578125" style="228" customWidth="1"/>
    <col min="6934" max="6935" width="7.28515625" style="228" customWidth="1"/>
    <col min="6936" max="6936" width="7.85546875" style="228" bestFit="1" customWidth="1"/>
    <col min="6937" max="6949" width="7.28515625" style="228" customWidth="1"/>
    <col min="6950" max="6950" width="11.5703125" style="228" bestFit="1" customWidth="1"/>
    <col min="6951" max="7170" width="11.42578125" style="228"/>
    <col min="7171" max="7171" width="13.7109375" style="228" customWidth="1"/>
    <col min="7172" max="7172" width="12.140625" style="228" customWidth="1"/>
    <col min="7173" max="7186" width="11" style="228" customWidth="1"/>
    <col min="7187" max="7189" width="10.42578125" style="228" customWidth="1"/>
    <col min="7190" max="7191" width="7.28515625" style="228" customWidth="1"/>
    <col min="7192" max="7192" width="7.85546875" style="228" bestFit="1" customWidth="1"/>
    <col min="7193" max="7205" width="7.28515625" style="228" customWidth="1"/>
    <col min="7206" max="7206" width="11.5703125" style="228" bestFit="1" customWidth="1"/>
    <col min="7207" max="7426" width="11.42578125" style="228"/>
    <col min="7427" max="7427" width="13.7109375" style="228" customWidth="1"/>
    <col min="7428" max="7428" width="12.140625" style="228" customWidth="1"/>
    <col min="7429" max="7442" width="11" style="228" customWidth="1"/>
    <col min="7443" max="7445" width="10.42578125" style="228" customWidth="1"/>
    <col min="7446" max="7447" width="7.28515625" style="228" customWidth="1"/>
    <col min="7448" max="7448" width="7.85546875" style="228" bestFit="1" customWidth="1"/>
    <col min="7449" max="7461" width="7.28515625" style="228" customWidth="1"/>
    <col min="7462" max="7462" width="11.5703125" style="228" bestFit="1" customWidth="1"/>
    <col min="7463" max="7682" width="11.42578125" style="228"/>
    <col min="7683" max="7683" width="13.7109375" style="228" customWidth="1"/>
    <col min="7684" max="7684" width="12.140625" style="228" customWidth="1"/>
    <col min="7685" max="7698" width="11" style="228" customWidth="1"/>
    <col min="7699" max="7701" width="10.42578125" style="228" customWidth="1"/>
    <col min="7702" max="7703" width="7.28515625" style="228" customWidth="1"/>
    <col min="7704" max="7704" width="7.85546875" style="228" bestFit="1" customWidth="1"/>
    <col min="7705" max="7717" width="7.28515625" style="228" customWidth="1"/>
    <col min="7718" max="7718" width="11.5703125" style="228" bestFit="1" customWidth="1"/>
    <col min="7719" max="7938" width="11.42578125" style="228"/>
    <col min="7939" max="7939" width="13.7109375" style="228" customWidth="1"/>
    <col min="7940" max="7940" width="12.140625" style="228" customWidth="1"/>
    <col min="7941" max="7954" width="11" style="228" customWidth="1"/>
    <col min="7955" max="7957" width="10.42578125" style="228" customWidth="1"/>
    <col min="7958" max="7959" width="7.28515625" style="228" customWidth="1"/>
    <col min="7960" max="7960" width="7.85546875" style="228" bestFit="1" customWidth="1"/>
    <col min="7961" max="7973" width="7.28515625" style="228" customWidth="1"/>
    <col min="7974" max="7974" width="11.5703125" style="228" bestFit="1" customWidth="1"/>
    <col min="7975" max="8194" width="11.42578125" style="228"/>
    <col min="8195" max="8195" width="13.7109375" style="228" customWidth="1"/>
    <col min="8196" max="8196" width="12.140625" style="228" customWidth="1"/>
    <col min="8197" max="8210" width="11" style="228" customWidth="1"/>
    <col min="8211" max="8213" width="10.42578125" style="228" customWidth="1"/>
    <col min="8214" max="8215" width="7.28515625" style="228" customWidth="1"/>
    <col min="8216" max="8216" width="7.85546875" style="228" bestFit="1" customWidth="1"/>
    <col min="8217" max="8229" width="7.28515625" style="228" customWidth="1"/>
    <col min="8230" max="8230" width="11.5703125" style="228" bestFit="1" customWidth="1"/>
    <col min="8231" max="8450" width="11.42578125" style="228"/>
    <col min="8451" max="8451" width="13.7109375" style="228" customWidth="1"/>
    <col min="8452" max="8452" width="12.140625" style="228" customWidth="1"/>
    <col min="8453" max="8466" width="11" style="228" customWidth="1"/>
    <col min="8467" max="8469" width="10.42578125" style="228" customWidth="1"/>
    <col min="8470" max="8471" width="7.28515625" style="228" customWidth="1"/>
    <col min="8472" max="8472" width="7.85546875" style="228" bestFit="1" customWidth="1"/>
    <col min="8473" max="8485" width="7.28515625" style="228" customWidth="1"/>
    <col min="8486" max="8486" width="11.5703125" style="228" bestFit="1" customWidth="1"/>
    <col min="8487" max="8706" width="11.42578125" style="228"/>
    <col min="8707" max="8707" width="13.7109375" style="228" customWidth="1"/>
    <col min="8708" max="8708" width="12.140625" style="228" customWidth="1"/>
    <col min="8709" max="8722" width="11" style="228" customWidth="1"/>
    <col min="8723" max="8725" width="10.42578125" style="228" customWidth="1"/>
    <col min="8726" max="8727" width="7.28515625" style="228" customWidth="1"/>
    <col min="8728" max="8728" width="7.85546875" style="228" bestFit="1" customWidth="1"/>
    <col min="8729" max="8741" width="7.28515625" style="228" customWidth="1"/>
    <col min="8742" max="8742" width="11.5703125" style="228" bestFit="1" customWidth="1"/>
    <col min="8743" max="8962" width="11.42578125" style="228"/>
    <col min="8963" max="8963" width="13.7109375" style="228" customWidth="1"/>
    <col min="8964" max="8964" width="12.140625" style="228" customWidth="1"/>
    <col min="8965" max="8978" width="11" style="228" customWidth="1"/>
    <col min="8979" max="8981" width="10.42578125" style="228" customWidth="1"/>
    <col min="8982" max="8983" width="7.28515625" style="228" customWidth="1"/>
    <col min="8984" max="8984" width="7.85546875" style="228" bestFit="1" customWidth="1"/>
    <col min="8985" max="8997" width="7.28515625" style="228" customWidth="1"/>
    <col min="8998" max="8998" width="11.5703125" style="228" bestFit="1" customWidth="1"/>
    <col min="8999" max="9218" width="11.42578125" style="228"/>
    <col min="9219" max="9219" width="13.7109375" style="228" customWidth="1"/>
    <col min="9220" max="9220" width="12.140625" style="228" customWidth="1"/>
    <col min="9221" max="9234" width="11" style="228" customWidth="1"/>
    <col min="9235" max="9237" width="10.42578125" style="228" customWidth="1"/>
    <col min="9238" max="9239" width="7.28515625" style="228" customWidth="1"/>
    <col min="9240" max="9240" width="7.85546875" style="228" bestFit="1" customWidth="1"/>
    <col min="9241" max="9253" width="7.28515625" style="228" customWidth="1"/>
    <col min="9254" max="9254" width="11.5703125" style="228" bestFit="1" customWidth="1"/>
    <col min="9255" max="9474" width="11.42578125" style="228"/>
    <col min="9475" max="9475" width="13.7109375" style="228" customWidth="1"/>
    <col min="9476" max="9476" width="12.140625" style="228" customWidth="1"/>
    <col min="9477" max="9490" width="11" style="228" customWidth="1"/>
    <col min="9491" max="9493" width="10.42578125" style="228" customWidth="1"/>
    <col min="9494" max="9495" width="7.28515625" style="228" customWidth="1"/>
    <col min="9496" max="9496" width="7.85546875" style="228" bestFit="1" customWidth="1"/>
    <col min="9497" max="9509" width="7.28515625" style="228" customWidth="1"/>
    <col min="9510" max="9510" width="11.5703125" style="228" bestFit="1" customWidth="1"/>
    <col min="9511" max="9730" width="11.42578125" style="228"/>
    <col min="9731" max="9731" width="13.7109375" style="228" customWidth="1"/>
    <col min="9732" max="9732" width="12.140625" style="228" customWidth="1"/>
    <col min="9733" max="9746" width="11" style="228" customWidth="1"/>
    <col min="9747" max="9749" width="10.42578125" style="228" customWidth="1"/>
    <col min="9750" max="9751" width="7.28515625" style="228" customWidth="1"/>
    <col min="9752" max="9752" width="7.85546875" style="228" bestFit="1" customWidth="1"/>
    <col min="9753" max="9765" width="7.28515625" style="228" customWidth="1"/>
    <col min="9766" max="9766" width="11.5703125" style="228" bestFit="1" customWidth="1"/>
    <col min="9767" max="9986" width="11.42578125" style="228"/>
    <col min="9987" max="9987" width="13.7109375" style="228" customWidth="1"/>
    <col min="9988" max="9988" width="12.140625" style="228" customWidth="1"/>
    <col min="9989" max="10002" width="11" style="228" customWidth="1"/>
    <col min="10003" max="10005" width="10.42578125" style="228" customWidth="1"/>
    <col min="10006" max="10007" width="7.28515625" style="228" customWidth="1"/>
    <col min="10008" max="10008" width="7.85546875" style="228" bestFit="1" customWidth="1"/>
    <col min="10009" max="10021" width="7.28515625" style="228" customWidth="1"/>
    <col min="10022" max="10022" width="11.5703125" style="228" bestFit="1" customWidth="1"/>
    <col min="10023" max="10242" width="11.42578125" style="228"/>
    <col min="10243" max="10243" width="13.7109375" style="228" customWidth="1"/>
    <col min="10244" max="10244" width="12.140625" style="228" customWidth="1"/>
    <col min="10245" max="10258" width="11" style="228" customWidth="1"/>
    <col min="10259" max="10261" width="10.42578125" style="228" customWidth="1"/>
    <col min="10262" max="10263" width="7.28515625" style="228" customWidth="1"/>
    <col min="10264" max="10264" width="7.85546875" style="228" bestFit="1" customWidth="1"/>
    <col min="10265" max="10277" width="7.28515625" style="228" customWidth="1"/>
    <col min="10278" max="10278" width="11.5703125" style="228" bestFit="1" customWidth="1"/>
    <col min="10279" max="10498" width="11.42578125" style="228"/>
    <col min="10499" max="10499" width="13.7109375" style="228" customWidth="1"/>
    <col min="10500" max="10500" width="12.140625" style="228" customWidth="1"/>
    <col min="10501" max="10514" width="11" style="228" customWidth="1"/>
    <col min="10515" max="10517" width="10.42578125" style="228" customWidth="1"/>
    <col min="10518" max="10519" width="7.28515625" style="228" customWidth="1"/>
    <col min="10520" max="10520" width="7.85546875" style="228" bestFit="1" customWidth="1"/>
    <col min="10521" max="10533" width="7.28515625" style="228" customWidth="1"/>
    <col min="10534" max="10534" width="11.5703125" style="228" bestFit="1" customWidth="1"/>
    <col min="10535" max="10754" width="11.42578125" style="228"/>
    <col min="10755" max="10755" width="13.7109375" style="228" customWidth="1"/>
    <col min="10756" max="10756" width="12.140625" style="228" customWidth="1"/>
    <col min="10757" max="10770" width="11" style="228" customWidth="1"/>
    <col min="10771" max="10773" width="10.42578125" style="228" customWidth="1"/>
    <col min="10774" max="10775" width="7.28515625" style="228" customWidth="1"/>
    <col min="10776" max="10776" width="7.85546875" style="228" bestFit="1" customWidth="1"/>
    <col min="10777" max="10789" width="7.28515625" style="228" customWidth="1"/>
    <col min="10790" max="10790" width="11.5703125" style="228" bestFit="1" customWidth="1"/>
    <col min="10791" max="11010" width="11.42578125" style="228"/>
    <col min="11011" max="11011" width="13.7109375" style="228" customWidth="1"/>
    <col min="11012" max="11012" width="12.140625" style="228" customWidth="1"/>
    <col min="11013" max="11026" width="11" style="228" customWidth="1"/>
    <col min="11027" max="11029" width="10.42578125" style="228" customWidth="1"/>
    <col min="11030" max="11031" width="7.28515625" style="228" customWidth="1"/>
    <col min="11032" max="11032" width="7.85546875" style="228" bestFit="1" customWidth="1"/>
    <col min="11033" max="11045" width="7.28515625" style="228" customWidth="1"/>
    <col min="11046" max="11046" width="11.5703125" style="228" bestFit="1" customWidth="1"/>
    <col min="11047" max="11266" width="11.42578125" style="228"/>
    <col min="11267" max="11267" width="13.7109375" style="228" customWidth="1"/>
    <col min="11268" max="11268" width="12.140625" style="228" customWidth="1"/>
    <col min="11269" max="11282" width="11" style="228" customWidth="1"/>
    <col min="11283" max="11285" width="10.42578125" style="228" customWidth="1"/>
    <col min="11286" max="11287" width="7.28515625" style="228" customWidth="1"/>
    <col min="11288" max="11288" width="7.85546875" style="228" bestFit="1" customWidth="1"/>
    <col min="11289" max="11301" width="7.28515625" style="228" customWidth="1"/>
    <col min="11302" max="11302" width="11.5703125" style="228" bestFit="1" customWidth="1"/>
    <col min="11303" max="11522" width="11.42578125" style="228"/>
    <col min="11523" max="11523" width="13.7109375" style="228" customWidth="1"/>
    <col min="11524" max="11524" width="12.140625" style="228" customWidth="1"/>
    <col min="11525" max="11538" width="11" style="228" customWidth="1"/>
    <col min="11539" max="11541" width="10.42578125" style="228" customWidth="1"/>
    <col min="11542" max="11543" width="7.28515625" style="228" customWidth="1"/>
    <col min="11544" max="11544" width="7.85546875" style="228" bestFit="1" customWidth="1"/>
    <col min="11545" max="11557" width="7.28515625" style="228" customWidth="1"/>
    <col min="11558" max="11558" width="11.5703125" style="228" bestFit="1" customWidth="1"/>
    <col min="11559" max="11778" width="11.42578125" style="228"/>
    <col min="11779" max="11779" width="13.7109375" style="228" customWidth="1"/>
    <col min="11780" max="11780" width="12.140625" style="228" customWidth="1"/>
    <col min="11781" max="11794" width="11" style="228" customWidth="1"/>
    <col min="11795" max="11797" width="10.42578125" style="228" customWidth="1"/>
    <col min="11798" max="11799" width="7.28515625" style="228" customWidth="1"/>
    <col min="11800" max="11800" width="7.85546875" style="228" bestFit="1" customWidth="1"/>
    <col min="11801" max="11813" width="7.28515625" style="228" customWidth="1"/>
    <col min="11814" max="11814" width="11.5703125" style="228" bestFit="1" customWidth="1"/>
    <col min="11815" max="12034" width="11.42578125" style="228"/>
    <col min="12035" max="12035" width="13.7109375" style="228" customWidth="1"/>
    <col min="12036" max="12036" width="12.140625" style="228" customWidth="1"/>
    <col min="12037" max="12050" width="11" style="228" customWidth="1"/>
    <col min="12051" max="12053" width="10.42578125" style="228" customWidth="1"/>
    <col min="12054" max="12055" width="7.28515625" style="228" customWidth="1"/>
    <col min="12056" max="12056" width="7.85546875" style="228" bestFit="1" customWidth="1"/>
    <col min="12057" max="12069" width="7.28515625" style="228" customWidth="1"/>
    <col min="12070" max="12070" width="11.5703125" style="228" bestFit="1" customWidth="1"/>
    <col min="12071" max="12290" width="11.42578125" style="228"/>
    <col min="12291" max="12291" width="13.7109375" style="228" customWidth="1"/>
    <col min="12292" max="12292" width="12.140625" style="228" customWidth="1"/>
    <col min="12293" max="12306" width="11" style="228" customWidth="1"/>
    <col min="12307" max="12309" width="10.42578125" style="228" customWidth="1"/>
    <col min="12310" max="12311" width="7.28515625" style="228" customWidth="1"/>
    <col min="12312" max="12312" width="7.85546875" style="228" bestFit="1" customWidth="1"/>
    <col min="12313" max="12325" width="7.28515625" style="228" customWidth="1"/>
    <col min="12326" max="12326" width="11.5703125" style="228" bestFit="1" customWidth="1"/>
    <col min="12327" max="12546" width="11.42578125" style="228"/>
    <col min="12547" max="12547" width="13.7109375" style="228" customWidth="1"/>
    <col min="12548" max="12548" width="12.140625" style="228" customWidth="1"/>
    <col min="12549" max="12562" width="11" style="228" customWidth="1"/>
    <col min="12563" max="12565" width="10.42578125" style="228" customWidth="1"/>
    <col min="12566" max="12567" width="7.28515625" style="228" customWidth="1"/>
    <col min="12568" max="12568" width="7.85546875" style="228" bestFit="1" customWidth="1"/>
    <col min="12569" max="12581" width="7.28515625" style="228" customWidth="1"/>
    <col min="12582" max="12582" width="11.5703125" style="228" bestFit="1" customWidth="1"/>
    <col min="12583" max="12802" width="11.42578125" style="228"/>
    <col min="12803" max="12803" width="13.7109375" style="228" customWidth="1"/>
    <col min="12804" max="12804" width="12.140625" style="228" customWidth="1"/>
    <col min="12805" max="12818" width="11" style="228" customWidth="1"/>
    <col min="12819" max="12821" width="10.42578125" style="228" customWidth="1"/>
    <col min="12822" max="12823" width="7.28515625" style="228" customWidth="1"/>
    <col min="12824" max="12824" width="7.85546875" style="228" bestFit="1" customWidth="1"/>
    <col min="12825" max="12837" width="7.28515625" style="228" customWidth="1"/>
    <col min="12838" max="12838" width="11.5703125" style="228" bestFit="1" customWidth="1"/>
    <col min="12839" max="13058" width="11.42578125" style="228"/>
    <col min="13059" max="13059" width="13.7109375" style="228" customWidth="1"/>
    <col min="13060" max="13060" width="12.140625" style="228" customWidth="1"/>
    <col min="13061" max="13074" width="11" style="228" customWidth="1"/>
    <col min="13075" max="13077" width="10.42578125" style="228" customWidth="1"/>
    <col min="13078" max="13079" width="7.28515625" style="228" customWidth="1"/>
    <col min="13080" max="13080" width="7.85546875" style="228" bestFit="1" customWidth="1"/>
    <col min="13081" max="13093" width="7.28515625" style="228" customWidth="1"/>
    <col min="13094" max="13094" width="11.5703125" style="228" bestFit="1" customWidth="1"/>
    <col min="13095" max="13314" width="11.42578125" style="228"/>
    <col min="13315" max="13315" width="13.7109375" style="228" customWidth="1"/>
    <col min="13316" max="13316" width="12.140625" style="228" customWidth="1"/>
    <col min="13317" max="13330" width="11" style="228" customWidth="1"/>
    <col min="13331" max="13333" width="10.42578125" style="228" customWidth="1"/>
    <col min="13334" max="13335" width="7.28515625" style="228" customWidth="1"/>
    <col min="13336" max="13336" width="7.85546875" style="228" bestFit="1" customWidth="1"/>
    <col min="13337" max="13349" width="7.28515625" style="228" customWidth="1"/>
    <col min="13350" max="13350" width="11.5703125" style="228" bestFit="1" customWidth="1"/>
    <col min="13351" max="13570" width="11.42578125" style="228"/>
    <col min="13571" max="13571" width="13.7109375" style="228" customWidth="1"/>
    <col min="13572" max="13572" width="12.140625" style="228" customWidth="1"/>
    <col min="13573" max="13586" width="11" style="228" customWidth="1"/>
    <col min="13587" max="13589" width="10.42578125" style="228" customWidth="1"/>
    <col min="13590" max="13591" width="7.28515625" style="228" customWidth="1"/>
    <col min="13592" max="13592" width="7.85546875" style="228" bestFit="1" customWidth="1"/>
    <col min="13593" max="13605" width="7.28515625" style="228" customWidth="1"/>
    <col min="13606" max="13606" width="11.5703125" style="228" bestFit="1" customWidth="1"/>
    <col min="13607" max="13826" width="11.42578125" style="228"/>
    <col min="13827" max="13827" width="13.7109375" style="228" customWidth="1"/>
    <col min="13828" max="13828" width="12.140625" style="228" customWidth="1"/>
    <col min="13829" max="13842" width="11" style="228" customWidth="1"/>
    <col min="13843" max="13845" width="10.42578125" style="228" customWidth="1"/>
    <col min="13846" max="13847" width="7.28515625" style="228" customWidth="1"/>
    <col min="13848" max="13848" width="7.85546875" style="228" bestFit="1" customWidth="1"/>
    <col min="13849" max="13861" width="7.28515625" style="228" customWidth="1"/>
    <col min="13862" max="13862" width="11.5703125" style="228" bestFit="1" customWidth="1"/>
    <col min="13863" max="14082" width="11.42578125" style="228"/>
    <col min="14083" max="14083" width="13.7109375" style="228" customWidth="1"/>
    <col min="14084" max="14084" width="12.140625" style="228" customWidth="1"/>
    <col min="14085" max="14098" width="11" style="228" customWidth="1"/>
    <col min="14099" max="14101" width="10.42578125" style="228" customWidth="1"/>
    <col min="14102" max="14103" width="7.28515625" style="228" customWidth="1"/>
    <col min="14104" max="14104" width="7.85546875" style="228" bestFit="1" customWidth="1"/>
    <col min="14105" max="14117" width="7.28515625" style="228" customWidth="1"/>
    <col min="14118" max="14118" width="11.5703125" style="228" bestFit="1" customWidth="1"/>
    <col min="14119" max="14338" width="11.42578125" style="228"/>
    <col min="14339" max="14339" width="13.7109375" style="228" customWidth="1"/>
    <col min="14340" max="14340" width="12.140625" style="228" customWidth="1"/>
    <col min="14341" max="14354" width="11" style="228" customWidth="1"/>
    <col min="14355" max="14357" width="10.42578125" style="228" customWidth="1"/>
    <col min="14358" max="14359" width="7.28515625" style="228" customWidth="1"/>
    <col min="14360" max="14360" width="7.85546875" style="228" bestFit="1" customWidth="1"/>
    <col min="14361" max="14373" width="7.28515625" style="228" customWidth="1"/>
    <col min="14374" max="14374" width="11.5703125" style="228" bestFit="1" customWidth="1"/>
    <col min="14375" max="14594" width="11.42578125" style="228"/>
    <col min="14595" max="14595" width="13.7109375" style="228" customWidth="1"/>
    <col min="14596" max="14596" width="12.140625" style="228" customWidth="1"/>
    <col min="14597" max="14610" width="11" style="228" customWidth="1"/>
    <col min="14611" max="14613" width="10.42578125" style="228" customWidth="1"/>
    <col min="14614" max="14615" width="7.28515625" style="228" customWidth="1"/>
    <col min="14616" max="14616" width="7.85546875" style="228" bestFit="1" customWidth="1"/>
    <col min="14617" max="14629" width="7.28515625" style="228" customWidth="1"/>
    <col min="14630" max="14630" width="11.5703125" style="228" bestFit="1" customWidth="1"/>
    <col min="14631" max="14850" width="11.42578125" style="228"/>
    <col min="14851" max="14851" width="13.7109375" style="228" customWidth="1"/>
    <col min="14852" max="14852" width="12.140625" style="228" customWidth="1"/>
    <col min="14853" max="14866" width="11" style="228" customWidth="1"/>
    <col min="14867" max="14869" width="10.42578125" style="228" customWidth="1"/>
    <col min="14870" max="14871" width="7.28515625" style="228" customWidth="1"/>
    <col min="14872" max="14872" width="7.85546875" style="228" bestFit="1" customWidth="1"/>
    <col min="14873" max="14885" width="7.28515625" style="228" customWidth="1"/>
    <col min="14886" max="14886" width="11.5703125" style="228" bestFit="1" customWidth="1"/>
    <col min="14887" max="15106" width="11.42578125" style="228"/>
    <col min="15107" max="15107" width="13.7109375" style="228" customWidth="1"/>
    <col min="15108" max="15108" width="12.140625" style="228" customWidth="1"/>
    <col min="15109" max="15122" width="11" style="228" customWidth="1"/>
    <col min="15123" max="15125" width="10.42578125" style="228" customWidth="1"/>
    <col min="15126" max="15127" width="7.28515625" style="228" customWidth="1"/>
    <col min="15128" max="15128" width="7.85546875" style="228" bestFit="1" customWidth="1"/>
    <col min="15129" max="15141" width="7.28515625" style="228" customWidth="1"/>
    <col min="15142" max="15142" width="11.5703125" style="228" bestFit="1" customWidth="1"/>
    <col min="15143" max="15362" width="11.42578125" style="228"/>
    <col min="15363" max="15363" width="13.7109375" style="228" customWidth="1"/>
    <col min="15364" max="15364" width="12.140625" style="228" customWidth="1"/>
    <col min="15365" max="15378" width="11" style="228" customWidth="1"/>
    <col min="15379" max="15381" width="10.42578125" style="228" customWidth="1"/>
    <col min="15382" max="15383" width="7.28515625" style="228" customWidth="1"/>
    <col min="15384" max="15384" width="7.85546875" style="228" bestFit="1" customWidth="1"/>
    <col min="15385" max="15397" width="7.28515625" style="228" customWidth="1"/>
    <col min="15398" max="15398" width="11.5703125" style="228" bestFit="1" customWidth="1"/>
    <col min="15399" max="15618" width="11.42578125" style="228"/>
    <col min="15619" max="15619" width="13.7109375" style="228" customWidth="1"/>
    <col min="15620" max="15620" width="12.140625" style="228" customWidth="1"/>
    <col min="15621" max="15634" width="11" style="228" customWidth="1"/>
    <col min="15635" max="15637" width="10.42578125" style="228" customWidth="1"/>
    <col min="15638" max="15639" width="7.28515625" style="228" customWidth="1"/>
    <col min="15640" max="15640" width="7.85546875" style="228" bestFit="1" customWidth="1"/>
    <col min="15641" max="15653" width="7.28515625" style="228" customWidth="1"/>
    <col min="15654" max="15654" width="11.5703125" style="228" bestFit="1" customWidth="1"/>
    <col min="15655" max="15874" width="11.42578125" style="228"/>
    <col min="15875" max="15875" width="13.7109375" style="228" customWidth="1"/>
    <col min="15876" max="15876" width="12.140625" style="228" customWidth="1"/>
    <col min="15877" max="15890" width="11" style="228" customWidth="1"/>
    <col min="15891" max="15893" width="10.42578125" style="228" customWidth="1"/>
    <col min="15894" max="15895" width="7.28515625" style="228" customWidth="1"/>
    <col min="15896" max="15896" width="7.85546875" style="228" bestFit="1" customWidth="1"/>
    <col min="15897" max="15909" width="7.28515625" style="228" customWidth="1"/>
    <col min="15910" max="15910" width="11.5703125" style="228" bestFit="1" customWidth="1"/>
    <col min="15911" max="16130" width="11.42578125" style="228"/>
    <col min="16131" max="16131" width="13.7109375" style="228" customWidth="1"/>
    <col min="16132" max="16132" width="12.140625" style="228" customWidth="1"/>
    <col min="16133" max="16146" width="11" style="228" customWidth="1"/>
    <col min="16147" max="16149" width="10.42578125" style="228" customWidth="1"/>
    <col min="16150" max="16151" width="7.28515625" style="228" customWidth="1"/>
    <col min="16152" max="16152" width="7.85546875" style="228" bestFit="1" customWidth="1"/>
    <col min="16153" max="16165" width="7.28515625" style="228" customWidth="1"/>
    <col min="16166" max="16166" width="11.5703125" style="228" bestFit="1" customWidth="1"/>
    <col min="16167" max="16384" width="11.42578125" style="228"/>
  </cols>
  <sheetData>
    <row r="1" spans="2:12" ht="15" customHeight="1"/>
    <row r="2" spans="2:12" ht="15" customHeight="1"/>
    <row r="3" spans="2:12" ht="15" customHeight="1">
      <c r="B3" s="229"/>
    </row>
    <row r="4" spans="2:12" ht="15" customHeight="1">
      <c r="B4" s="229"/>
    </row>
    <row r="5" spans="2:12" ht="36" customHeight="1" thickBot="1">
      <c r="B5" s="441" t="s">
        <v>272</v>
      </c>
      <c r="C5" s="441"/>
      <c r="D5" s="441"/>
      <c r="E5" s="441"/>
      <c r="F5" s="441"/>
    </row>
    <row r="6" spans="2:12" ht="45" customHeight="1" thickBot="1">
      <c r="B6" s="22"/>
      <c r="C6" s="212" t="s">
        <v>273</v>
      </c>
      <c r="D6" s="212" t="s">
        <v>217</v>
      </c>
      <c r="E6" s="213" t="s">
        <v>218</v>
      </c>
      <c r="F6" s="212" t="s">
        <v>219</v>
      </c>
      <c r="H6" s="58" t="s">
        <v>87</v>
      </c>
    </row>
    <row r="7" spans="2:12" ht="15" customHeight="1">
      <c r="B7" s="214" t="s">
        <v>229</v>
      </c>
      <c r="C7" s="270">
        <v>52.08</v>
      </c>
      <c r="D7" s="31">
        <f t="shared" ref="D7:D16" si="0">IFERROR((C7-C8)/C8,"-")</f>
        <v>0.12265574477258025</v>
      </c>
      <c r="E7" s="271">
        <f t="shared" ref="E7:E57" si="1">C7/C20-1</f>
        <v>0.41216055443257282</v>
      </c>
      <c r="F7" s="272">
        <f>((SUM(C7:C17,C19)/SUM(C20:C30,C32))-1)</f>
        <v>2.4778960807248174E-2</v>
      </c>
    </row>
    <row r="8" spans="2:12" ht="15" customHeight="1">
      <c r="B8" s="214" t="s">
        <v>230</v>
      </c>
      <c r="C8" s="270">
        <v>46.39</v>
      </c>
      <c r="D8" s="31">
        <f t="shared" si="0"/>
        <v>0.19959265981937319</v>
      </c>
      <c r="E8" s="271">
        <f t="shared" si="1"/>
        <v>0.24300219537452539</v>
      </c>
      <c r="F8" s="272">
        <f>((SUM(C8:C17,C19:C20)/SUM(C21:C30,C32:C33))-1)</f>
        <v>-3.544684661181241E-2</v>
      </c>
    </row>
    <row r="9" spans="2:12" ht="15" customHeight="1">
      <c r="B9" s="214" t="s">
        <v>231</v>
      </c>
      <c r="C9" s="270">
        <v>38.671460366375619</v>
      </c>
      <c r="D9" s="31">
        <f t="shared" si="0"/>
        <v>3.1789230693052895E-2</v>
      </c>
      <c r="E9" s="271">
        <f t="shared" si="1"/>
        <v>0.12319083259876917</v>
      </c>
      <c r="F9" s="272">
        <f>((SUM(C9:C17,C19:C21)/SUM(C22:C30,C32:C34))-1)</f>
        <v>-7.7745894491692447E-2</v>
      </c>
      <c r="H9" s="18"/>
    </row>
    <row r="10" spans="2:12" ht="15" customHeight="1">
      <c r="B10" s="214" t="s">
        <v>220</v>
      </c>
      <c r="C10" s="270">
        <v>37.479999999999997</v>
      </c>
      <c r="D10" s="31">
        <f t="shared" si="0"/>
        <v>-1.3684210526315872E-2</v>
      </c>
      <c r="E10" s="271">
        <f t="shared" si="1"/>
        <v>0.36043557168784024</v>
      </c>
      <c r="F10" s="272">
        <f>((SUM(C10:C17,C19:C22)/SUM(C23:C30,C32:C35))-1)</f>
        <v>-9.7728259768928072E-2</v>
      </c>
      <c r="G10" s="18"/>
      <c r="H10" s="18"/>
      <c r="I10" s="18"/>
      <c r="J10" s="18"/>
      <c r="K10" s="18"/>
      <c r="L10" s="18"/>
    </row>
    <row r="11" spans="2:12" ht="15" customHeight="1">
      <c r="B11" s="214" t="s">
        <v>221</v>
      </c>
      <c r="C11" s="270">
        <v>38</v>
      </c>
      <c r="D11" s="31">
        <f t="shared" si="0"/>
        <v>9.2581943645773393E-2</v>
      </c>
      <c r="E11" s="271">
        <f t="shared" si="1"/>
        <v>8.2004555808656177E-2</v>
      </c>
      <c r="F11" s="272">
        <f>((SUM(C11:C17,C19:C23)/SUM(C24:C30,C32:C36))-1)</f>
        <v>-0.13328520011079925</v>
      </c>
      <c r="G11" s="18"/>
      <c r="H11" s="18"/>
      <c r="I11" s="18"/>
      <c r="J11" s="18"/>
      <c r="K11" s="18"/>
      <c r="L11" s="18"/>
    </row>
    <row r="12" spans="2:12" ht="15" customHeight="1">
      <c r="B12" s="214" t="s">
        <v>222</v>
      </c>
      <c r="C12" s="270">
        <v>34.78</v>
      </c>
      <c r="D12" s="31">
        <f t="shared" si="0"/>
        <v>6.6425470058461E-2</v>
      </c>
      <c r="E12" s="271">
        <f t="shared" si="1"/>
        <v>-6.0264251654686407E-2</v>
      </c>
      <c r="F12" s="272">
        <f>((SUM(C12:C17,C19:C24)/SUM(C25:C30,C32:C37))-1)</f>
        <v>-0.16122155971715768</v>
      </c>
      <c r="G12" s="18"/>
      <c r="H12" s="18"/>
      <c r="I12" s="18"/>
      <c r="J12" s="18"/>
      <c r="K12" s="18"/>
      <c r="L12" s="18"/>
    </row>
    <row r="13" spans="2:12" ht="15" customHeight="1">
      <c r="B13" s="214" t="s">
        <v>223</v>
      </c>
      <c r="C13" s="270">
        <v>32.613624652169435</v>
      </c>
      <c r="D13" s="31">
        <f t="shared" si="0"/>
        <v>-0.11073122182541992</v>
      </c>
      <c r="E13" s="271">
        <f t="shared" si="1"/>
        <v>-0.15112897834020211</v>
      </c>
      <c r="F13" s="272">
        <f>((SUM(C13:C17,C19:C25)/SUM(C26:C30,C32:C38))-1)</f>
        <v>-0.17228012454365249</v>
      </c>
      <c r="G13" s="18"/>
      <c r="H13" s="18"/>
      <c r="I13" s="18"/>
      <c r="J13" s="18"/>
      <c r="K13" s="18"/>
      <c r="L13" s="18"/>
    </row>
    <row r="14" spans="2:12" ht="15" customHeight="1">
      <c r="B14" s="214" t="s">
        <v>224</v>
      </c>
      <c r="C14" s="270">
        <v>36.674653887113948</v>
      </c>
      <c r="D14" s="31">
        <f t="shared" si="0"/>
        <v>1.1710287487540544E-4</v>
      </c>
      <c r="E14" s="271">
        <f t="shared" si="1"/>
        <v>-6.6802700073436361E-2</v>
      </c>
      <c r="F14" s="272">
        <f>((SUM(C14:C17,C19:C26)/SUM(C27:C30,C32:C39))-1)</f>
        <v>-0.18631282108009506</v>
      </c>
      <c r="G14" s="18"/>
      <c r="H14" s="18"/>
      <c r="I14" s="18"/>
      <c r="J14" s="18"/>
      <c r="K14" s="18"/>
      <c r="L14" s="18"/>
    </row>
    <row r="15" spans="2:12" ht="15" customHeight="1">
      <c r="B15" s="214" t="s">
        <v>225</v>
      </c>
      <c r="C15" s="270">
        <v>36.670359682572403</v>
      </c>
      <c r="D15" s="31">
        <f t="shared" si="0"/>
        <v>-0.2575347300552257</v>
      </c>
      <c r="E15" s="271">
        <f t="shared" si="1"/>
        <v>-0.21527156681848048</v>
      </c>
      <c r="F15" s="272">
        <f>((SUM(C15:C17,C19:C27)/SUM(C28:C30,C32:C40))-1)</f>
        <v>-0.19771243804551486</v>
      </c>
      <c r="G15" s="18"/>
      <c r="I15" s="18"/>
      <c r="J15" s="18"/>
      <c r="K15" s="18"/>
      <c r="L15" s="18"/>
    </row>
    <row r="16" spans="2:12" ht="15" customHeight="1">
      <c r="B16" s="214" t="s">
        <v>226</v>
      </c>
      <c r="C16" s="270">
        <v>49.39</v>
      </c>
      <c r="D16" s="31">
        <f t="shared" si="0"/>
        <v>0.33848238482384829</v>
      </c>
      <c r="E16" s="271">
        <f t="shared" si="1"/>
        <v>-0.10880548538433776</v>
      </c>
      <c r="F16" s="272">
        <f>((SUM(C16:C17,C19:C28)/SUM(C29:C30,C32:C41))-1)</f>
        <v>-0.19264960351952209</v>
      </c>
    </row>
    <row r="17" spans="2:6" ht="15" customHeight="1">
      <c r="B17" s="214" t="s">
        <v>227</v>
      </c>
      <c r="C17" s="270">
        <v>36.9</v>
      </c>
      <c r="D17" s="31" t="s">
        <v>67</v>
      </c>
      <c r="E17" s="271">
        <f t="shared" si="1"/>
        <v>-0.12205567451820132</v>
      </c>
      <c r="F17" s="272">
        <f>((SUM(C17,C19:C29)/SUM(C30,C32:C42))-1)</f>
        <v>-0.18870636550373621</v>
      </c>
    </row>
    <row r="18" spans="2:6" ht="15" customHeight="1">
      <c r="B18" s="45" t="str">
        <f>actualizaciones!A2</f>
        <v xml:space="preserve">acum. nov. 2010 </v>
      </c>
      <c r="C18" s="273">
        <v>39.580090931481863</v>
      </c>
      <c r="D18" s="274"/>
      <c r="E18" s="275">
        <v>1.4570970782477932E-2</v>
      </c>
      <c r="F18" s="276" t="s">
        <v>67</v>
      </c>
    </row>
    <row r="19" spans="2:6" ht="15" hidden="1" customHeight="1" outlineLevel="1">
      <c r="B19" s="214" t="s">
        <v>228</v>
      </c>
      <c r="C19" s="270">
        <v>46.475316912295163</v>
      </c>
      <c r="D19" s="31">
        <f t="shared" ref="D19:D29" si="2">IFERROR((C19-C20)/C20,"-")</f>
        <v>0.26018835058172568</v>
      </c>
      <c r="E19" s="271">
        <f t="shared" si="1"/>
        <v>5.2430183702336208E-2</v>
      </c>
      <c r="F19" s="272">
        <f>((SUM(C19:C30)/SUM(C32:C43))-1)</f>
        <v>-0.19067163769400453</v>
      </c>
    </row>
    <row r="20" spans="2:6" ht="15" hidden="1" customHeight="1" outlineLevel="1">
      <c r="B20" s="214" t="s">
        <v>229</v>
      </c>
      <c r="C20" s="270">
        <v>36.879659211927581</v>
      </c>
      <c r="D20" s="31">
        <f t="shared" si="2"/>
        <v>-1.1823725693245891E-2</v>
      </c>
      <c r="E20" s="271">
        <f t="shared" si="1"/>
        <v>-0.27316398872826997</v>
      </c>
      <c r="F20" s="272">
        <f>((SUM(C20:C30,C32)/SUM(C33:C43,C45))-1)</f>
        <v>-0.20328681882683686</v>
      </c>
    </row>
    <row r="21" spans="2:6" ht="15" hidden="1" customHeight="1" outlineLevel="1">
      <c r="B21" s="214" t="s">
        <v>230</v>
      </c>
      <c r="C21" s="270">
        <v>37.320931670617334</v>
      </c>
      <c r="D21" s="31">
        <f t="shared" si="2"/>
        <v>8.3965485640933327E-2</v>
      </c>
      <c r="E21" s="271">
        <f t="shared" si="1"/>
        <v>-0.25178565215282012</v>
      </c>
      <c r="F21" s="272">
        <f>((SUM(C21:C30,C32:C33)/SUM(C34:C43,C45:C46))-1)</f>
        <v>-0.18482738218091344</v>
      </c>
    </row>
    <row r="22" spans="2:6" ht="15" hidden="1" customHeight="1" outlineLevel="1">
      <c r="B22" s="214" t="s">
        <v>231</v>
      </c>
      <c r="C22" s="270">
        <v>34.43</v>
      </c>
      <c r="D22" s="31">
        <f t="shared" si="2"/>
        <v>0.24972776769509977</v>
      </c>
      <c r="E22" s="271">
        <f t="shared" si="1"/>
        <v>-0.15654091131798142</v>
      </c>
      <c r="F22" s="272">
        <f>((SUM(C22:C30,C32:C34)/SUM(C35:C43,C45:C47))-1)</f>
        <v>-0.16812225196051811</v>
      </c>
    </row>
    <row r="23" spans="2:6" ht="15" hidden="1" customHeight="1" outlineLevel="1">
      <c r="B23" s="214" t="s">
        <v>220</v>
      </c>
      <c r="C23" s="270">
        <v>27.55</v>
      </c>
      <c r="D23" s="31">
        <f t="shared" si="2"/>
        <v>-0.21554669703872428</v>
      </c>
      <c r="E23" s="271">
        <f t="shared" si="1"/>
        <v>-0.25338753387533874</v>
      </c>
      <c r="F23" s="272">
        <f>((SUM(C23:C30,C32:C35)/SUM(C36:C43,C45:C48))-1)</f>
        <v>-0.16506641810886791</v>
      </c>
    </row>
    <row r="24" spans="2:6" ht="15" hidden="1" customHeight="1" outlineLevel="1">
      <c r="B24" s="214" t="s">
        <v>221</v>
      </c>
      <c r="C24" s="270">
        <v>35.119999999999997</v>
      </c>
      <c r="D24" s="31">
        <f t="shared" si="2"/>
        <v>-5.1077645719165926E-2</v>
      </c>
      <c r="E24" s="271">
        <f t="shared" si="1"/>
        <v>-0.28165268971159751</v>
      </c>
      <c r="F24" s="272">
        <f>((SUM(C24:C30,C32:C36)/SUM(C37:C43,C45:C49))-1)</f>
        <v>-0.14400940569781373</v>
      </c>
    </row>
    <row r="25" spans="2:6" ht="15" hidden="1" customHeight="1" outlineLevel="1">
      <c r="B25" s="214" t="s">
        <v>222</v>
      </c>
      <c r="C25" s="270">
        <v>37.010404319768206</v>
      </c>
      <c r="D25" s="31">
        <f t="shared" si="2"/>
        <v>-3.6689111926907748E-2</v>
      </c>
      <c r="E25" s="271">
        <f t="shared" si="1"/>
        <v>-0.20901038000067951</v>
      </c>
      <c r="F25" s="272">
        <f>((SUM(C25:C30,C32:C37)/SUM(C38:C43,C45:C50))-1)</f>
        <v>-0.12412188567219717</v>
      </c>
    </row>
    <row r="26" spans="2:6" ht="15" hidden="1" customHeight="1" outlineLevel="1">
      <c r="B26" s="214" t="s">
        <v>223</v>
      </c>
      <c r="C26" s="270">
        <v>38.42</v>
      </c>
      <c r="D26" s="31">
        <f t="shared" si="2"/>
        <v>-2.2391857506361208E-2</v>
      </c>
      <c r="E26" s="271">
        <f t="shared" si="1"/>
        <v>-0.29979952615272454</v>
      </c>
      <c r="F26" s="272">
        <f>((SUM(C26:C30,C32:C38)/SUM(C39:C43,C45:C51))-1)</f>
        <v>-0.11789109201973014</v>
      </c>
    </row>
    <row r="27" spans="2:6" ht="15" hidden="1" customHeight="1" outlineLevel="1">
      <c r="B27" s="214" t="s">
        <v>224</v>
      </c>
      <c r="C27" s="270">
        <v>39.299999999999997</v>
      </c>
      <c r="D27" s="31">
        <f t="shared" si="2"/>
        <v>-0.15899850203295529</v>
      </c>
      <c r="E27" s="271">
        <f t="shared" si="1"/>
        <v>-0.22147385103011097</v>
      </c>
      <c r="F27" s="272">
        <f>((SUM(C27:C30,C32:C39)/SUM(C40:C43,C45:C52))-1)</f>
        <v>-8.9536367503190162E-2</v>
      </c>
    </row>
    <row r="28" spans="2:6" ht="15" hidden="1" customHeight="1" outlineLevel="1">
      <c r="B28" s="214" t="s">
        <v>225</v>
      </c>
      <c r="C28" s="270">
        <v>46.73</v>
      </c>
      <c r="D28" s="31">
        <f t="shared" si="2"/>
        <v>-0.15680259833994956</v>
      </c>
      <c r="E28" s="271">
        <f t="shared" si="1"/>
        <v>-0.15998561927017807</v>
      </c>
      <c r="F28" s="272">
        <f>((SUM(C28:C30,C32:C40)/SUM(C41:C43,C45:C53))-1)</f>
        <v>-8.0065465387606949E-2</v>
      </c>
    </row>
    <row r="29" spans="2:6" ht="15" hidden="1" customHeight="1" outlineLevel="1">
      <c r="B29" s="214" t="s">
        <v>226</v>
      </c>
      <c r="C29" s="270">
        <v>55.42</v>
      </c>
      <c r="D29" s="31">
        <f t="shared" si="2"/>
        <v>0.31858196526290744</v>
      </c>
      <c r="E29" s="271">
        <f t="shared" si="1"/>
        <v>-7.7102414654454554E-2</v>
      </c>
      <c r="F29" s="272">
        <f>((SUM(C29:C30,C32:C41)/SUM(C42:C43,C45:C54))-1)</f>
        <v>-7.3361617330376383E-2</v>
      </c>
    </row>
    <row r="30" spans="2:6" ht="15" hidden="1" customHeight="1" outlineLevel="1">
      <c r="B30" s="214" t="s">
        <v>227</v>
      </c>
      <c r="C30" s="270">
        <v>42.03</v>
      </c>
      <c r="D30" s="31" t="s">
        <v>67</v>
      </c>
      <c r="E30" s="271">
        <f t="shared" si="1"/>
        <v>-0.15568501406187218</v>
      </c>
      <c r="F30" s="272">
        <f>((SUM(C30,C32:C42)/SUM(C43,C45:C55))-1)</f>
        <v>-5.7744058619459859E-2</v>
      </c>
    </row>
    <row r="31" spans="2:6" ht="15" customHeight="1" collapsed="1">
      <c r="B31" s="217">
        <v>2009</v>
      </c>
      <c r="C31" s="277">
        <v>39.642181995479113</v>
      </c>
      <c r="D31" s="278"/>
      <c r="E31" s="279">
        <f t="shared" si="1"/>
        <v>-0.19169539818276027</v>
      </c>
      <c r="F31" s="280">
        <f>C31/C44-1</f>
        <v>-0.19169539818276027</v>
      </c>
    </row>
    <row r="32" spans="2:6" ht="15" hidden="1" customHeight="1" outlineLevel="1">
      <c r="B32" s="214" t="s">
        <v>228</v>
      </c>
      <c r="C32" s="270">
        <v>44.16</v>
      </c>
      <c r="D32" s="31">
        <f t="shared" ref="D32:D42" si="3">IFERROR((C32-C33)/C33,"-")</f>
        <v>-0.12968072526606239</v>
      </c>
      <c r="E32" s="271">
        <f t="shared" si="1"/>
        <v>-0.12692763938315543</v>
      </c>
      <c r="F32" s="272">
        <f>((SUM(C32:C43)/SUM(C45:C56))-1)</f>
        <v>-4.1903212688084612E-2</v>
      </c>
    </row>
    <row r="33" spans="2:6" ht="15" hidden="1" customHeight="1" outlineLevel="1">
      <c r="B33" s="214" t="s">
        <v>229</v>
      </c>
      <c r="C33" s="270">
        <v>50.74</v>
      </c>
      <c r="D33" s="31">
        <f t="shared" si="3"/>
        <v>1.7241379310344817E-2</v>
      </c>
      <c r="E33" s="271">
        <f t="shared" si="1"/>
        <v>-6.4872834500552812E-2</v>
      </c>
      <c r="F33" s="272">
        <f>((SUM(C33:C43,C45)/SUM(C46:C56,C58))-1)</f>
        <v>-4.0172166427546396E-2</v>
      </c>
    </row>
    <row r="34" spans="2:6" ht="15" hidden="1" customHeight="1" outlineLevel="1">
      <c r="B34" s="214" t="s">
        <v>230</v>
      </c>
      <c r="C34" s="270">
        <v>49.88</v>
      </c>
      <c r="D34" s="31">
        <f t="shared" si="3"/>
        <v>0.22195002449779525</v>
      </c>
      <c r="E34" s="271">
        <f t="shared" si="1"/>
        <v>-5.7979225684608116E-2</v>
      </c>
      <c r="F34" s="272">
        <f>((SUM(C34:C43,C45:C46)/SUM(C47:C56,C58:C59))-1)</f>
        <v>-4.0376203675516087E-2</v>
      </c>
    </row>
    <row r="35" spans="2:6" ht="15" hidden="1" customHeight="1" outlineLevel="1">
      <c r="B35" s="214" t="s">
        <v>231</v>
      </c>
      <c r="C35" s="270">
        <v>40.82</v>
      </c>
      <c r="D35" s="31">
        <f t="shared" si="3"/>
        <v>0.10623306233062335</v>
      </c>
      <c r="E35" s="271">
        <f t="shared" si="1"/>
        <v>-0.11778690296088179</v>
      </c>
      <c r="F35" s="272">
        <f>((SUM(C35:C43,C45:C47)/SUM(C48:C56,C58:C60))-1)</f>
        <v>-3.051775505274168E-2</v>
      </c>
    </row>
    <row r="36" spans="2:6" ht="15" hidden="1" customHeight="1" outlineLevel="1">
      <c r="B36" s="214" t="s">
        <v>220</v>
      </c>
      <c r="C36" s="270">
        <v>36.9</v>
      </c>
      <c r="D36" s="31">
        <f t="shared" si="3"/>
        <v>-0.24524442626303952</v>
      </c>
      <c r="E36" s="271">
        <f t="shared" si="1"/>
        <v>0.12226277372262762</v>
      </c>
      <c r="F36" s="272">
        <f>((SUM(C36:C43,C45:C48)/SUM(C49:C56,C58:C61))-1)</f>
        <v>-2.4928569135445944E-2</v>
      </c>
    </row>
    <row r="37" spans="2:6" ht="15" hidden="1" customHeight="1" outlineLevel="1">
      <c r="B37" s="214" t="s">
        <v>221</v>
      </c>
      <c r="C37" s="270">
        <v>48.89</v>
      </c>
      <c r="D37" s="31">
        <f t="shared" si="3"/>
        <v>4.4881384911305867E-2</v>
      </c>
      <c r="E37" s="271">
        <f t="shared" si="1"/>
        <v>-3.9677862895305394E-2</v>
      </c>
      <c r="F37" s="272">
        <f>((SUM(C37:C43,C45:C49)/SUM(C50:C56,C58:C62))-1)</f>
        <v>-4.2949358455853237E-2</v>
      </c>
    </row>
    <row r="38" spans="2:6" ht="15" hidden="1" customHeight="1" outlineLevel="1">
      <c r="B38" s="214" t="s">
        <v>222</v>
      </c>
      <c r="C38" s="270">
        <v>46.79</v>
      </c>
      <c r="D38" s="31">
        <f t="shared" si="3"/>
        <v>-0.14725715327136868</v>
      </c>
      <c r="E38" s="271">
        <f t="shared" si="1"/>
        <v>-0.12705223880597016</v>
      </c>
      <c r="F38" s="272">
        <f>((SUM(C38:C43,C45:C50)/SUM(C51:C56,C58:C63))-1)</f>
        <v>-3.011613936724078E-2</v>
      </c>
    </row>
    <row r="39" spans="2:6" ht="15" hidden="1" customHeight="1" outlineLevel="1">
      <c r="B39" s="214" t="s">
        <v>223</v>
      </c>
      <c r="C39" s="270">
        <v>54.87</v>
      </c>
      <c r="D39" s="31">
        <f t="shared" si="3"/>
        <v>8.6965134706814592E-2</v>
      </c>
      <c r="E39" s="271">
        <f t="shared" si="1"/>
        <v>1.8563207722294361E-2</v>
      </c>
      <c r="F39" s="272">
        <f>((SUM(C39:C43,C45:C51)/SUM(C52:C56,C58:C64))-1)</f>
        <v>-4.8598130841123188E-3</v>
      </c>
    </row>
    <row r="40" spans="2:6" ht="15" hidden="1" customHeight="1" outlineLevel="1">
      <c r="B40" s="214" t="s">
        <v>224</v>
      </c>
      <c r="C40" s="270">
        <v>50.48</v>
      </c>
      <c r="D40" s="31">
        <f t="shared" si="3"/>
        <v>-9.2575948229372734E-2</v>
      </c>
      <c r="E40" s="271">
        <f t="shared" si="1"/>
        <v>-0.10401135960241403</v>
      </c>
      <c r="F40" s="272">
        <f>((SUM(C40:C43,C45:C52)/SUM(C53:C56,C58:C65))-1)</f>
        <v>1.2371851140297263E-2</v>
      </c>
    </row>
    <row r="41" spans="2:6" ht="15" hidden="1" customHeight="1" outlineLevel="1">
      <c r="B41" s="214" t="s">
        <v>225</v>
      </c>
      <c r="C41" s="270">
        <v>55.63</v>
      </c>
      <c r="D41" s="31">
        <f t="shared" si="3"/>
        <v>-7.3605328892589417E-2</v>
      </c>
      <c r="E41" s="271">
        <f t="shared" si="1"/>
        <v>-8.45812078328122E-2</v>
      </c>
      <c r="F41" s="272">
        <f>((SUM(C41:C43,C45:C53)/SUM(C54:C56,C58:C66))-1)</f>
        <v>3.7821838790508489E-2</v>
      </c>
    </row>
    <row r="42" spans="2:6" ht="15" hidden="1" customHeight="1" outlineLevel="1">
      <c r="B42" s="214" t="s">
        <v>226</v>
      </c>
      <c r="C42" s="270">
        <v>60.05</v>
      </c>
      <c r="D42" s="31">
        <f t="shared" si="3"/>
        <v>0.20630775411811964</v>
      </c>
      <c r="E42" s="271">
        <f t="shared" si="1"/>
        <v>9.8810612991765856E-2</v>
      </c>
      <c r="F42" s="272">
        <f>((SUM(C42:C43,C45:C54)/SUM(C55:C56,C58:C67))-1)</f>
        <v>5.8895601123117647E-2</v>
      </c>
    </row>
    <row r="43" spans="2:6" ht="15" hidden="1" customHeight="1" outlineLevel="1">
      <c r="B43" s="214" t="s">
        <v>227</v>
      </c>
      <c r="C43" s="270">
        <v>49.78</v>
      </c>
      <c r="D43" s="31" t="s">
        <v>67</v>
      </c>
      <c r="E43" s="271">
        <f t="shared" si="1"/>
        <v>4.4262638976295454E-2</v>
      </c>
      <c r="F43" s="272">
        <f>((SUM(C43,C45:C55)/SUM(C56,C58:C68))-1)</f>
        <v>4.2556787452677325E-2</v>
      </c>
    </row>
    <row r="44" spans="2:6" ht="15" customHeight="1" collapsed="1">
      <c r="B44" s="221">
        <v>2008</v>
      </c>
      <c r="C44" s="281">
        <v>49.043617846978854</v>
      </c>
      <c r="D44" s="282"/>
      <c r="E44" s="283">
        <f t="shared" si="1"/>
        <v>-4.1529867590950675E-2</v>
      </c>
      <c r="F44" s="284">
        <f>C44/C57-1</f>
        <v>-4.1529867590950675E-2</v>
      </c>
    </row>
    <row r="45" spans="2:6" ht="15" hidden="1" customHeight="1" outlineLevel="1">
      <c r="B45" s="214" t="s">
        <v>228</v>
      </c>
      <c r="C45" s="270">
        <v>50.58</v>
      </c>
      <c r="D45" s="31">
        <f t="shared" ref="D45:D55" si="4">IFERROR((C45-C46)/C46,"-")</f>
        <v>-6.7821599705123484E-2</v>
      </c>
      <c r="E45" s="271">
        <f t="shared" si="1"/>
        <v>-9.9358974358974339E-2</v>
      </c>
      <c r="F45" s="272" t="s">
        <v>67</v>
      </c>
    </row>
    <row r="46" spans="2:6" ht="15" hidden="1" customHeight="1" outlineLevel="1">
      <c r="B46" s="214" t="s">
        <v>229</v>
      </c>
      <c r="C46" s="270">
        <v>54.26</v>
      </c>
      <c r="D46" s="31">
        <f t="shared" si="4"/>
        <v>2.4740321057601419E-2</v>
      </c>
      <c r="E46" s="271">
        <f t="shared" si="1"/>
        <v>-6.5449534963830547E-2</v>
      </c>
      <c r="F46" s="272" t="s">
        <v>67</v>
      </c>
    </row>
    <row r="47" spans="2:6" ht="15" hidden="1" customHeight="1" outlineLevel="1">
      <c r="B47" s="214" t="s">
        <v>230</v>
      </c>
      <c r="C47" s="270">
        <v>52.95</v>
      </c>
      <c r="D47" s="31">
        <f t="shared" si="4"/>
        <v>0.14437000216122756</v>
      </c>
      <c r="E47" s="271">
        <f t="shared" si="1"/>
        <v>6.3893911995177799E-2</v>
      </c>
      <c r="F47" s="272" t="s">
        <v>67</v>
      </c>
    </row>
    <row r="48" spans="2:6" ht="15" hidden="1" customHeight="1" outlineLevel="1">
      <c r="B48" s="214" t="s">
        <v>231</v>
      </c>
      <c r="C48" s="270">
        <v>46.27</v>
      </c>
      <c r="D48" s="31">
        <f t="shared" si="4"/>
        <v>0.40723844282238442</v>
      </c>
      <c r="E48" s="271">
        <f t="shared" si="1"/>
        <v>-4.2028985507246208E-2</v>
      </c>
      <c r="F48" s="272" t="s">
        <v>67</v>
      </c>
    </row>
    <row r="49" spans="2:6" ht="15" hidden="1" customHeight="1" outlineLevel="1">
      <c r="B49" s="214" t="s">
        <v>220</v>
      </c>
      <c r="C49" s="270">
        <v>32.880000000000003</v>
      </c>
      <c r="D49" s="31">
        <f t="shared" si="4"/>
        <v>-0.35415439010017669</v>
      </c>
      <c r="E49" s="271">
        <f t="shared" si="1"/>
        <v>-0.18634001484780982</v>
      </c>
      <c r="F49" s="272" t="s">
        <v>67</v>
      </c>
    </row>
    <row r="50" spans="2:6" ht="15" hidden="1" customHeight="1" outlineLevel="1">
      <c r="B50" s="214" t="s">
        <v>221</v>
      </c>
      <c r="C50" s="270">
        <v>50.91</v>
      </c>
      <c r="D50" s="31">
        <f t="shared" si="4"/>
        <v>-5.0186567164179192E-2</v>
      </c>
      <c r="E50" s="271">
        <f t="shared" si="1"/>
        <v>0.14020156774916015</v>
      </c>
      <c r="F50" s="272" t="s">
        <v>67</v>
      </c>
    </row>
    <row r="51" spans="2:6" ht="15" hidden="1" customHeight="1" outlineLevel="1">
      <c r="B51" s="214" t="s">
        <v>222</v>
      </c>
      <c r="C51" s="270">
        <v>53.6</v>
      </c>
      <c r="D51" s="31">
        <f t="shared" si="4"/>
        <v>-5.0120660850194176E-3</v>
      </c>
      <c r="E51" s="271">
        <f t="shared" si="1"/>
        <v>0.20179372197309409</v>
      </c>
      <c r="F51" s="272" t="s">
        <v>67</v>
      </c>
    </row>
    <row r="52" spans="2:6" ht="15" hidden="1" customHeight="1" outlineLevel="1">
      <c r="B52" s="214" t="s">
        <v>223</v>
      </c>
      <c r="C52" s="270">
        <v>53.87</v>
      </c>
      <c r="D52" s="31">
        <f t="shared" si="4"/>
        <v>-4.3840965566205287E-2</v>
      </c>
      <c r="E52" s="271">
        <f t="shared" si="1"/>
        <v>0.27021928790379635</v>
      </c>
      <c r="F52" s="272" t="s">
        <v>67</v>
      </c>
    </row>
    <row r="53" spans="2:6" ht="15" hidden="1" customHeight="1" outlineLevel="1">
      <c r="B53" s="214" t="s">
        <v>224</v>
      </c>
      <c r="C53" s="270">
        <v>56.34</v>
      </c>
      <c r="D53" s="31">
        <f t="shared" si="4"/>
        <v>-7.2897811420108594E-2</v>
      </c>
      <c r="E53" s="271">
        <f t="shared" si="1"/>
        <v>0.19415006358626541</v>
      </c>
      <c r="F53" s="272" t="s">
        <v>67</v>
      </c>
    </row>
    <row r="54" spans="2:6" ht="15" hidden="1" customHeight="1" outlineLevel="1">
      <c r="B54" s="214" t="s">
        <v>225</v>
      </c>
      <c r="C54" s="270">
        <v>60.77</v>
      </c>
      <c r="D54" s="31">
        <f t="shared" si="4"/>
        <v>0.11198536139066798</v>
      </c>
      <c r="E54" s="271">
        <f t="shared" si="1"/>
        <v>0.12976389663506227</v>
      </c>
      <c r="F54" s="272" t="s">
        <v>67</v>
      </c>
    </row>
    <row r="55" spans="2:6" ht="15" hidden="1" customHeight="1" outlineLevel="1">
      <c r="B55" s="214" t="s">
        <v>226</v>
      </c>
      <c r="C55" s="270">
        <v>54.65</v>
      </c>
      <c r="D55" s="31">
        <f t="shared" si="4"/>
        <v>0.14642332704006705</v>
      </c>
      <c r="E55" s="271">
        <f t="shared" si="1"/>
        <v>-6.8677573278800308E-2</v>
      </c>
      <c r="F55" s="272" t="s">
        <v>67</v>
      </c>
    </row>
    <row r="56" spans="2:6" ht="15" hidden="1" customHeight="1" outlineLevel="1">
      <c r="B56" s="214" t="s">
        <v>227</v>
      </c>
      <c r="C56" s="270">
        <v>47.67</v>
      </c>
      <c r="D56" s="31" t="s">
        <v>67</v>
      </c>
      <c r="E56" s="271">
        <f t="shared" si="1"/>
        <v>0.14895155459146792</v>
      </c>
      <c r="F56" s="272" t="s">
        <v>67</v>
      </c>
    </row>
    <row r="57" spans="2:6" ht="15" customHeight="1" collapsed="1">
      <c r="B57" s="221">
        <v>2007</v>
      </c>
      <c r="C57" s="281">
        <v>51.168644894245233</v>
      </c>
      <c r="D57" s="282"/>
      <c r="E57" s="283">
        <f t="shared" si="1"/>
        <v>5.0620930200863112E-2</v>
      </c>
      <c r="F57" s="284">
        <f>C57/C70-1</f>
        <v>5.0620930200863112E-2</v>
      </c>
    </row>
    <row r="58" spans="2:6" ht="15" hidden="1" customHeight="1" outlineLevel="1">
      <c r="B58" s="214" t="s">
        <v>228</v>
      </c>
      <c r="C58" s="270">
        <v>56.16</v>
      </c>
      <c r="D58" s="31">
        <f t="shared" ref="D58:D68" si="5">IFERROR((C58-C59)/C59,"-")</f>
        <v>-3.2724767481915357E-2</v>
      </c>
      <c r="E58" s="271" t="s">
        <v>67</v>
      </c>
      <c r="F58" s="272" t="s">
        <v>67</v>
      </c>
    </row>
    <row r="59" spans="2:6" ht="15" hidden="1" customHeight="1" outlineLevel="1">
      <c r="B59" s="214" t="s">
        <v>229</v>
      </c>
      <c r="C59" s="270">
        <v>58.06</v>
      </c>
      <c r="D59" s="31">
        <f t="shared" si="5"/>
        <v>0.16656620454088805</v>
      </c>
      <c r="E59" s="271" t="s">
        <v>67</v>
      </c>
      <c r="F59" s="272" t="s">
        <v>67</v>
      </c>
    </row>
    <row r="60" spans="2:6" ht="15" hidden="1" customHeight="1" outlineLevel="1">
      <c r="B60" s="214" t="s">
        <v>230</v>
      </c>
      <c r="C60" s="270">
        <v>49.77</v>
      </c>
      <c r="D60" s="31">
        <f t="shared" si="5"/>
        <v>3.0434782608695778E-2</v>
      </c>
      <c r="E60" s="271" t="s">
        <v>67</v>
      </c>
      <c r="F60" s="272" t="s">
        <v>67</v>
      </c>
    </row>
    <row r="61" spans="2:6" ht="15" hidden="1" customHeight="1" outlineLevel="1">
      <c r="B61" s="214" t="s">
        <v>231</v>
      </c>
      <c r="C61" s="270">
        <v>48.3</v>
      </c>
      <c r="D61" s="31">
        <f t="shared" si="5"/>
        <v>0.19524870081662957</v>
      </c>
      <c r="E61" s="271" t="s">
        <v>67</v>
      </c>
      <c r="F61" s="272" t="s">
        <v>67</v>
      </c>
    </row>
    <row r="62" spans="2:6" ht="15" hidden="1" customHeight="1" outlineLevel="1">
      <c r="B62" s="214" t="s">
        <v>220</v>
      </c>
      <c r="C62" s="270">
        <v>40.409999999999997</v>
      </c>
      <c r="D62" s="31">
        <f t="shared" si="5"/>
        <v>-9.4960806270996692E-2</v>
      </c>
      <c r="E62" s="271" t="s">
        <v>67</v>
      </c>
      <c r="F62" s="272" t="s">
        <v>67</v>
      </c>
    </row>
    <row r="63" spans="2:6" ht="15" hidden="1" customHeight="1" outlineLevel="1">
      <c r="B63" s="214" t="s">
        <v>221</v>
      </c>
      <c r="C63" s="270">
        <v>44.65</v>
      </c>
      <c r="D63" s="31">
        <f t="shared" si="5"/>
        <v>1.1210762331837927E-3</v>
      </c>
      <c r="E63" s="271" t="s">
        <v>67</v>
      </c>
      <c r="F63" s="272" t="s">
        <v>67</v>
      </c>
    </row>
    <row r="64" spans="2:6" ht="15" hidden="1" customHeight="1" outlineLevel="1">
      <c r="B64" s="214" t="s">
        <v>222</v>
      </c>
      <c r="C64" s="270">
        <v>44.6</v>
      </c>
      <c r="D64" s="31">
        <f t="shared" si="5"/>
        <v>5.163876444234862E-2</v>
      </c>
      <c r="E64" s="271" t="s">
        <v>67</v>
      </c>
      <c r="F64" s="272" t="s">
        <v>67</v>
      </c>
    </row>
    <row r="65" spans="2:6" ht="15" hidden="1" customHeight="1" outlineLevel="1">
      <c r="B65" s="214" t="s">
        <v>223</v>
      </c>
      <c r="C65" s="270">
        <v>42.41</v>
      </c>
      <c r="D65" s="31">
        <f t="shared" si="5"/>
        <v>-0.10110216193302253</v>
      </c>
      <c r="E65" s="271" t="s">
        <v>67</v>
      </c>
      <c r="F65" s="272" t="s">
        <v>67</v>
      </c>
    </row>
    <row r="66" spans="2:6" ht="15" hidden="1" customHeight="1" outlineLevel="1">
      <c r="B66" s="214" t="s">
        <v>224</v>
      </c>
      <c r="C66" s="270">
        <v>47.18</v>
      </c>
      <c r="D66" s="31">
        <f t="shared" si="5"/>
        <v>-0.12288529466443576</v>
      </c>
      <c r="E66" s="271" t="s">
        <v>67</v>
      </c>
      <c r="F66" s="272" t="s">
        <v>67</v>
      </c>
    </row>
    <row r="67" spans="2:6" ht="15" hidden="1" customHeight="1" outlineLevel="1">
      <c r="B67" s="214" t="s">
        <v>225</v>
      </c>
      <c r="C67" s="270">
        <v>53.79</v>
      </c>
      <c r="D67" s="31">
        <f t="shared" si="5"/>
        <v>-8.3333333333333343E-2</v>
      </c>
      <c r="E67" s="271" t="s">
        <v>67</v>
      </c>
      <c r="F67" s="272" t="s">
        <v>67</v>
      </c>
    </row>
    <row r="68" spans="2:6" ht="15" hidden="1" customHeight="1" outlineLevel="1">
      <c r="B68" s="214" t="s">
        <v>226</v>
      </c>
      <c r="C68" s="270">
        <v>58.68</v>
      </c>
      <c r="D68" s="31">
        <f t="shared" si="5"/>
        <v>0.41431670281995653</v>
      </c>
      <c r="E68" s="271" t="s">
        <v>67</v>
      </c>
      <c r="F68" s="272" t="s">
        <v>67</v>
      </c>
    </row>
    <row r="69" spans="2:6" ht="15" hidden="1" customHeight="1" outlineLevel="1">
      <c r="B69" s="214" t="s">
        <v>227</v>
      </c>
      <c r="C69" s="270">
        <v>41.49</v>
      </c>
      <c r="D69" s="31" t="s">
        <v>67</v>
      </c>
      <c r="E69" s="271" t="s">
        <v>67</v>
      </c>
      <c r="F69" s="272" t="s">
        <v>67</v>
      </c>
    </row>
    <row r="70" spans="2:6" ht="15" customHeight="1" collapsed="1">
      <c r="B70" s="221">
        <v>2006</v>
      </c>
      <c r="C70" s="281">
        <v>48.703241505442456</v>
      </c>
      <c r="D70" s="282"/>
      <c r="E70" s="283" t="s">
        <v>67</v>
      </c>
      <c r="F70" s="284" t="s">
        <v>67</v>
      </c>
    </row>
    <row r="71" spans="2:6" ht="15" customHeight="1">
      <c r="B71" s="442" t="s">
        <v>68</v>
      </c>
      <c r="C71" s="442"/>
      <c r="D71" s="442"/>
      <c r="E71" s="442"/>
      <c r="F71" s="442"/>
    </row>
  </sheetData>
  <mergeCells count="2">
    <mergeCell ref="B5:F5"/>
    <mergeCell ref="B71:F7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6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J28" s="18"/>
      <c r="K28" s="18"/>
      <c r="L28" s="18"/>
    </row>
    <row r="30" spans="2:12">
      <c r="I30" s="18"/>
    </row>
    <row r="32" spans="2:12" ht="15" customHeight="1" thickBot="1"/>
    <row r="33" spans="9:9" ht="30" customHeight="1" thickBot="1">
      <c r="I33" s="58" t="s">
        <v>89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1:J72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4.7109375" style="89" customWidth="1"/>
    <col min="2" max="2" width="13" style="89" customWidth="1"/>
    <col min="3" max="10" width="10.7109375" style="89" customWidth="1"/>
    <col min="11" max="16384" width="11.42578125" style="89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427" t="s">
        <v>274</v>
      </c>
      <c r="C5" s="427"/>
      <c r="D5" s="427"/>
      <c r="E5" s="427"/>
      <c r="F5" s="427"/>
      <c r="G5" s="427"/>
      <c r="H5" s="427"/>
      <c r="I5" s="427"/>
      <c r="J5" s="427"/>
    </row>
    <row r="6" spans="2:10" ht="15" customHeight="1">
      <c r="B6" s="428"/>
      <c r="C6" s="429" t="s">
        <v>122</v>
      </c>
      <c r="D6" s="429"/>
      <c r="E6" s="430" t="s">
        <v>125</v>
      </c>
      <c r="F6" s="430"/>
      <c r="G6" s="430"/>
      <c r="H6" s="430"/>
      <c r="I6" s="430"/>
      <c r="J6" s="430"/>
    </row>
    <row r="7" spans="2:10" ht="30" customHeight="1">
      <c r="B7" s="428"/>
      <c r="C7" s="91" t="s">
        <v>127</v>
      </c>
      <c r="D7" s="92" t="s">
        <v>128</v>
      </c>
      <c r="E7" s="91" t="s">
        <v>127</v>
      </c>
      <c r="F7" s="92" t="s">
        <v>128</v>
      </c>
      <c r="G7" s="91" t="s">
        <v>92</v>
      </c>
      <c r="H7" s="92" t="s">
        <v>129</v>
      </c>
      <c r="I7" s="91" t="s">
        <v>72</v>
      </c>
      <c r="J7" s="92" t="s">
        <v>126</v>
      </c>
    </row>
    <row r="8" spans="2:10">
      <c r="B8" s="39" t="s">
        <v>76</v>
      </c>
      <c r="C8" s="285">
        <v>2.02</v>
      </c>
      <c r="D8" s="286">
        <f t="shared" ref="D8:D58" si="0">C8-C21</f>
        <v>3.972837741243751E-2</v>
      </c>
      <c r="E8" s="287">
        <v>7.4540556062295193</v>
      </c>
      <c r="F8" s="286">
        <f t="shared" ref="F8:F58" si="1">E8-E21</f>
        <v>4.3974273653869744E-2</v>
      </c>
      <c r="G8" s="287">
        <v>9.107513561199017</v>
      </c>
      <c r="H8" s="286">
        <f t="shared" ref="H8:H58" si="2">G8-G21</f>
        <v>4.2145164567058302E-2</v>
      </c>
      <c r="I8" s="287">
        <v>8.12033864546855</v>
      </c>
      <c r="J8" s="286">
        <f t="shared" ref="J8:J58" si="3">I8-I21</f>
        <v>5.7789224002284811E-2</v>
      </c>
    </row>
    <row r="9" spans="2:10">
      <c r="B9" s="39" t="s">
        <v>77</v>
      </c>
      <c r="C9" s="285">
        <v>2.02</v>
      </c>
      <c r="D9" s="286">
        <f t="shared" si="0"/>
        <v>-0.24169099851666775</v>
      </c>
      <c r="E9" s="287">
        <v>6.5869697622425409</v>
      </c>
      <c r="F9" s="286">
        <f t="shared" si="1"/>
        <v>-0.18086759603740887</v>
      </c>
      <c r="G9" s="287">
        <v>7.8343931216190725</v>
      </c>
      <c r="H9" s="286">
        <f t="shared" si="2"/>
        <v>0.23299736351002132</v>
      </c>
      <c r="I9" s="287">
        <v>7.0597545703828581</v>
      </c>
      <c r="J9" s="286">
        <f t="shared" si="3"/>
        <v>-4.7346209865665401E-2</v>
      </c>
    </row>
    <row r="10" spans="2:10">
      <c r="B10" s="39" t="s">
        <v>78</v>
      </c>
      <c r="C10" s="285">
        <v>2.160290742157613</v>
      </c>
      <c r="D10" s="286">
        <f t="shared" si="0"/>
        <v>-0.16970925784238711</v>
      </c>
      <c r="E10" s="287">
        <v>7.0405125224467131</v>
      </c>
      <c r="F10" s="286">
        <f t="shared" si="1"/>
        <v>-0.27240132290138419</v>
      </c>
      <c r="G10" s="287">
        <v>8.6190404651197721</v>
      </c>
      <c r="H10" s="286">
        <f t="shared" si="2"/>
        <v>0.40068274316431207</v>
      </c>
      <c r="I10" s="287">
        <v>7.6183522010157478</v>
      </c>
      <c r="J10" s="286">
        <f t="shared" si="3"/>
        <v>-5.3366025818877283E-2</v>
      </c>
    </row>
    <row r="11" spans="2:10">
      <c r="B11" s="39" t="s">
        <v>79</v>
      </c>
      <c r="C11" s="285">
        <v>2.31</v>
      </c>
      <c r="D11" s="286">
        <f t="shared" si="0"/>
        <v>-0.43999999999999995</v>
      </c>
      <c r="E11" s="287">
        <v>7.1276676102871104</v>
      </c>
      <c r="F11" s="286">
        <f t="shared" si="1"/>
        <v>-0.10103355096310285</v>
      </c>
      <c r="G11" s="287">
        <v>8.7108064125964866</v>
      </c>
      <c r="H11" s="286">
        <f t="shared" si="2"/>
        <v>0.52831132259668934</v>
      </c>
      <c r="I11" s="287">
        <v>7.746673459473171</v>
      </c>
      <c r="J11" s="286">
        <f t="shared" si="3"/>
        <v>0.11516134485567786</v>
      </c>
    </row>
    <row r="12" spans="2:10">
      <c r="B12" s="39" t="s">
        <v>80</v>
      </c>
      <c r="C12" s="285">
        <v>2.16</v>
      </c>
      <c r="D12" s="286">
        <f t="shared" si="0"/>
        <v>-0.12999999999999989</v>
      </c>
      <c r="E12" s="287">
        <v>6.9889456488111854</v>
      </c>
      <c r="F12" s="286">
        <f t="shared" si="1"/>
        <v>-3.4519044519015551E-2</v>
      </c>
      <c r="G12" s="287">
        <v>7.5239870035713325</v>
      </c>
      <c r="H12" s="286">
        <f t="shared" si="2"/>
        <v>-0.2242371700401673</v>
      </c>
      <c r="I12" s="287">
        <v>7.2097221329657692</v>
      </c>
      <c r="J12" s="286">
        <f t="shared" si="3"/>
        <v>-0.11217931684364846</v>
      </c>
    </row>
    <row r="13" spans="2:10">
      <c r="B13" s="39" t="s">
        <v>81</v>
      </c>
      <c r="C13" s="285">
        <v>2.0601640119854912</v>
      </c>
      <c r="D13" s="286">
        <f t="shared" si="0"/>
        <v>-0.14391441938705807</v>
      </c>
      <c r="E13" s="287">
        <v>6.7755757993181804</v>
      </c>
      <c r="F13" s="286">
        <f t="shared" si="1"/>
        <v>-0.1855453199294157</v>
      </c>
      <c r="G13" s="287">
        <v>7.6140606565341109</v>
      </c>
      <c r="H13" s="286">
        <f t="shared" si="2"/>
        <v>-0.32547350974693146</v>
      </c>
      <c r="I13" s="287">
        <v>7.0978041995716685</v>
      </c>
      <c r="J13" s="286">
        <f t="shared" si="3"/>
        <v>-0.24405449738538287</v>
      </c>
    </row>
    <row r="14" spans="2:10">
      <c r="B14" s="39" t="s">
        <v>82</v>
      </c>
      <c r="C14" s="285">
        <v>2.0404610300636739</v>
      </c>
      <c r="D14" s="286">
        <f t="shared" si="0"/>
        <v>-0.19953896993632636</v>
      </c>
      <c r="E14" s="287">
        <v>6.3933373048356614</v>
      </c>
      <c r="F14" s="286">
        <f t="shared" si="1"/>
        <v>-0.14660521331165466</v>
      </c>
      <c r="G14" s="287">
        <v>7.5554122905726429</v>
      </c>
      <c r="H14" s="286">
        <f t="shared" si="2"/>
        <v>2.274621958654155E-2</v>
      </c>
      <c r="I14" s="287">
        <v>6.8049333373927823</v>
      </c>
      <c r="J14" s="286">
        <f t="shared" si="3"/>
        <v>-0.11244154591918765</v>
      </c>
    </row>
    <row r="15" spans="2:10">
      <c r="B15" s="39" t="s">
        <v>83</v>
      </c>
      <c r="C15" s="285">
        <v>2.1873759430000002</v>
      </c>
      <c r="D15" s="286">
        <f t="shared" si="0"/>
        <v>-9.2624056999999649E-2</v>
      </c>
      <c r="E15" s="287">
        <v>6.0891362105718434</v>
      </c>
      <c r="F15" s="286">
        <f t="shared" si="1"/>
        <v>-0.42524343742512194</v>
      </c>
      <c r="G15" s="287">
        <v>6.8940872998893621</v>
      </c>
      <c r="H15" s="286">
        <f t="shared" si="2"/>
        <v>-0.78518388368142755</v>
      </c>
      <c r="I15" s="287">
        <v>6.4007866543288472</v>
      </c>
      <c r="J15" s="286">
        <f t="shared" si="3"/>
        <v>-0.57395942028339419</v>
      </c>
    </row>
    <row r="16" spans="2:10">
      <c r="B16" s="39" t="s">
        <v>84</v>
      </c>
      <c r="C16" s="285">
        <v>1.9531357211472484</v>
      </c>
      <c r="D16" s="286">
        <f t="shared" si="0"/>
        <v>-0.38686427885275143</v>
      </c>
      <c r="E16" s="287">
        <v>7.2736123904354244</v>
      </c>
      <c r="F16" s="286">
        <f t="shared" si="1"/>
        <v>-0.23468498542983607</v>
      </c>
      <c r="G16" s="287">
        <v>8.715186640232556</v>
      </c>
      <c r="H16" s="286">
        <f t="shared" si="2"/>
        <v>3.1903016539176932E-2</v>
      </c>
      <c r="I16" s="287">
        <v>7.8598306958386193</v>
      </c>
      <c r="J16" s="286">
        <f t="shared" si="3"/>
        <v>-0.16314077236224556</v>
      </c>
    </row>
    <row r="17" spans="2:10">
      <c r="B17" s="39" t="s">
        <v>85</v>
      </c>
      <c r="C17" s="285">
        <v>2.0699999999999998</v>
      </c>
      <c r="D17" s="286">
        <f t="shared" si="0"/>
        <v>-0.52</v>
      </c>
      <c r="E17" s="287">
        <v>7.5194609705397459</v>
      </c>
      <c r="F17" s="286">
        <f t="shared" si="1"/>
        <v>0.12852796120831211</v>
      </c>
      <c r="G17" s="287">
        <v>9.3704273188866338</v>
      </c>
      <c r="H17" s="286">
        <f t="shared" si="2"/>
        <v>0.14248309602542797</v>
      </c>
      <c r="I17" s="287">
        <v>8.2523955004370215</v>
      </c>
      <c r="J17" s="286">
        <f t="shared" si="3"/>
        <v>9.1010892234356433E-2</v>
      </c>
    </row>
    <row r="18" spans="2:10">
      <c r="B18" s="39" t="s">
        <v>86</v>
      </c>
      <c r="C18" s="285">
        <v>2.17</v>
      </c>
      <c r="D18" s="286">
        <f t="shared" si="0"/>
        <v>-0.26000000000000023</v>
      </c>
      <c r="E18" s="287">
        <v>7.8959368115250976</v>
      </c>
      <c r="F18" s="286">
        <f t="shared" si="1"/>
        <v>-0.72706221916349012</v>
      </c>
      <c r="G18" s="287">
        <v>9.2412418132785419</v>
      </c>
      <c r="H18" s="286">
        <f t="shared" si="2"/>
        <v>-0.19922475192644207</v>
      </c>
      <c r="I18" s="287">
        <v>8.4440726564932227</v>
      </c>
      <c r="J18" s="286">
        <f t="shared" si="3"/>
        <v>-0.54008672154370707</v>
      </c>
    </row>
    <row r="19" spans="2:10" ht="30" customHeight="1">
      <c r="B19" s="96" t="str">
        <f>actualizaciones!$A$2</f>
        <v xml:space="preserve">acum. nov. 2010 </v>
      </c>
      <c r="C19" s="288">
        <v>2.0933255409487463</v>
      </c>
      <c r="D19" s="289">
        <f t="shared" si="0"/>
        <v>-0.26622567590912372</v>
      </c>
      <c r="E19" s="288">
        <v>6.9978437618848863</v>
      </c>
      <c r="F19" s="289">
        <f t="shared" si="1"/>
        <v>-0.2018092405856553</v>
      </c>
      <c r="G19" s="288">
        <v>8.2841499783509196</v>
      </c>
      <c r="H19" s="289">
        <f t="shared" si="2"/>
        <v>-7.3379797799709934E-2</v>
      </c>
      <c r="I19" s="288">
        <v>7.4999929948410395</v>
      </c>
      <c r="J19" s="289">
        <f t="shared" si="3"/>
        <v>-0.17340946941919988</v>
      </c>
    </row>
    <row r="20" spans="2:10" ht="15" hidden="1" customHeight="1" outlineLevel="1">
      <c r="B20" s="39" t="s">
        <v>75</v>
      </c>
      <c r="C20" s="285">
        <v>2.7568393703194252</v>
      </c>
      <c r="D20" s="286">
        <f t="shared" si="0"/>
        <v>0.38683937031942506</v>
      </c>
      <c r="E20" s="287">
        <v>7.2901726544966161</v>
      </c>
      <c r="F20" s="286">
        <f t="shared" si="1"/>
        <v>-0.34408678266794368</v>
      </c>
      <c r="G20" s="287">
        <v>8.8860925348156901</v>
      </c>
      <c r="H20" s="286">
        <f t="shared" si="2"/>
        <v>-3.4405658325063371E-2</v>
      </c>
      <c r="I20" s="287">
        <v>7.9367702362837926</v>
      </c>
      <c r="J20" s="286">
        <f t="shared" si="3"/>
        <v>-0.24934493108455857</v>
      </c>
    </row>
    <row r="21" spans="2:10" ht="15" hidden="1" customHeight="1" outlineLevel="1">
      <c r="B21" s="39" t="s">
        <v>76</v>
      </c>
      <c r="C21" s="285">
        <v>1.9802716225875625</v>
      </c>
      <c r="D21" s="286">
        <f t="shared" si="0"/>
        <v>-0.39972837741243739</v>
      </c>
      <c r="E21" s="287">
        <v>7.4100813325756496</v>
      </c>
      <c r="F21" s="286">
        <f t="shared" si="1"/>
        <v>5.7586759970297052E-2</v>
      </c>
      <c r="G21" s="287">
        <v>9.0653683966319587</v>
      </c>
      <c r="H21" s="286">
        <f t="shared" si="2"/>
        <v>0.48438029593311072</v>
      </c>
      <c r="I21" s="287">
        <v>8.0625494214662652</v>
      </c>
      <c r="J21" s="286">
        <f t="shared" si="3"/>
        <v>0.18277918938214022</v>
      </c>
    </row>
    <row r="22" spans="2:10" ht="15" hidden="1" customHeight="1" outlineLevel="1">
      <c r="B22" s="39" t="s">
        <v>77</v>
      </c>
      <c r="C22" s="285">
        <v>2.2616909985166678</v>
      </c>
      <c r="D22" s="286">
        <f t="shared" si="0"/>
        <v>-3.830900148333205E-2</v>
      </c>
      <c r="E22" s="287">
        <v>6.7678373582799498</v>
      </c>
      <c r="F22" s="286">
        <f t="shared" si="1"/>
        <v>-0.33369121226230103</v>
      </c>
      <c r="G22" s="287">
        <v>7.6013957581090512</v>
      </c>
      <c r="H22" s="286">
        <f t="shared" si="2"/>
        <v>-0.33378897410126651</v>
      </c>
      <c r="I22" s="287">
        <v>7.1071007802485235</v>
      </c>
      <c r="J22" s="286">
        <f t="shared" si="3"/>
        <v>-0.34152400107212966</v>
      </c>
    </row>
    <row r="23" spans="2:10" ht="15" hidden="1" customHeight="1" outlineLevel="1">
      <c r="B23" s="39" t="s">
        <v>78</v>
      </c>
      <c r="C23" s="285">
        <v>2.33</v>
      </c>
      <c r="D23" s="286">
        <f t="shared" si="0"/>
        <v>7.0000000000000284E-2</v>
      </c>
      <c r="E23" s="287">
        <v>7.3129138453480973</v>
      </c>
      <c r="F23" s="286">
        <f t="shared" si="1"/>
        <v>-9.1512638643562738E-2</v>
      </c>
      <c r="G23" s="287">
        <v>8.21835772195546</v>
      </c>
      <c r="H23" s="286">
        <f t="shared" si="2"/>
        <v>-0.44065285536221666</v>
      </c>
      <c r="I23" s="287">
        <v>7.6717182268346251</v>
      </c>
      <c r="J23" s="286">
        <f t="shared" si="3"/>
        <v>-0.21702075706506818</v>
      </c>
    </row>
    <row r="24" spans="2:10" ht="15" hidden="1" customHeight="1" outlineLevel="1">
      <c r="B24" s="39" t="s">
        <v>79</v>
      </c>
      <c r="C24" s="285">
        <v>2.75</v>
      </c>
      <c r="D24" s="286">
        <f t="shared" si="0"/>
        <v>0.16000000000000014</v>
      </c>
      <c r="E24" s="287">
        <v>7.2287011612502132</v>
      </c>
      <c r="F24" s="286">
        <f t="shared" si="1"/>
        <v>-0.1495552246762033</v>
      </c>
      <c r="G24" s="287">
        <v>8.1824950899997972</v>
      </c>
      <c r="H24" s="286">
        <f t="shared" si="2"/>
        <v>-0.21698179020839881</v>
      </c>
      <c r="I24" s="287">
        <v>7.6315121146174931</v>
      </c>
      <c r="J24" s="286">
        <f t="shared" si="3"/>
        <v>-0.18507603992445709</v>
      </c>
    </row>
    <row r="25" spans="2:10" ht="15" hidden="1" customHeight="1" outlineLevel="1">
      <c r="B25" s="39" t="s">
        <v>80</v>
      </c>
      <c r="C25" s="285">
        <v>2.29</v>
      </c>
      <c r="D25" s="286">
        <f t="shared" si="0"/>
        <v>-0.29999999999999982</v>
      </c>
      <c r="E25" s="287">
        <v>7.023464693330201</v>
      </c>
      <c r="F25" s="286">
        <f t="shared" si="1"/>
        <v>-0.59771187070422815</v>
      </c>
      <c r="G25" s="287">
        <v>7.7482241736114998</v>
      </c>
      <c r="H25" s="286">
        <f t="shared" si="2"/>
        <v>-1.1273458897317878</v>
      </c>
      <c r="I25" s="287">
        <v>7.3219014498094177</v>
      </c>
      <c r="J25" s="286">
        <f t="shared" si="3"/>
        <v>-0.81052783204716672</v>
      </c>
    </row>
    <row r="26" spans="2:10" ht="15" hidden="1" customHeight="1" outlineLevel="1">
      <c r="B26" s="39" t="s">
        <v>81</v>
      </c>
      <c r="C26" s="285">
        <v>2.2040784313725492</v>
      </c>
      <c r="D26" s="286">
        <f t="shared" si="0"/>
        <v>-0.32592156862745059</v>
      </c>
      <c r="E26" s="287">
        <v>6.9611211192475961</v>
      </c>
      <c r="F26" s="286">
        <f t="shared" si="1"/>
        <v>-0.15196295479627597</v>
      </c>
      <c r="G26" s="287">
        <v>7.9395341662810424</v>
      </c>
      <c r="H26" s="286">
        <f t="shared" si="2"/>
        <v>-0.60405211872064335</v>
      </c>
      <c r="I26" s="287">
        <v>7.3418586969570514</v>
      </c>
      <c r="J26" s="286">
        <f t="shared" si="3"/>
        <v>-0.32991360686646143</v>
      </c>
    </row>
    <row r="27" spans="2:10" ht="15" hidden="1" customHeight="1" outlineLevel="1">
      <c r="B27" s="39" t="s">
        <v>82</v>
      </c>
      <c r="C27" s="285">
        <v>2.2400000000000002</v>
      </c>
      <c r="D27" s="286">
        <f t="shared" si="0"/>
        <v>-0.48</v>
      </c>
      <c r="E27" s="287">
        <v>6.5399425181473161</v>
      </c>
      <c r="F27" s="286">
        <f t="shared" si="1"/>
        <v>-0.13075903324522198</v>
      </c>
      <c r="G27" s="287">
        <v>7.5326660709861013</v>
      </c>
      <c r="H27" s="286">
        <f t="shared" si="2"/>
        <v>-0.51162488603454825</v>
      </c>
      <c r="I27" s="287">
        <v>6.9173748833119699</v>
      </c>
      <c r="J27" s="286">
        <f t="shared" si="3"/>
        <v>-0.26784965291272389</v>
      </c>
    </row>
    <row r="28" spans="2:10" ht="15" hidden="1" customHeight="1" outlineLevel="1">
      <c r="B28" s="39" t="s">
        <v>83</v>
      </c>
      <c r="C28" s="285">
        <v>2.2799999999999998</v>
      </c>
      <c r="D28" s="286">
        <f t="shared" si="0"/>
        <v>-0.12000000000000011</v>
      </c>
      <c r="E28" s="287">
        <v>6.5143796479969653</v>
      </c>
      <c r="F28" s="286">
        <f t="shared" si="1"/>
        <v>-0.84750200803790321</v>
      </c>
      <c r="G28" s="287">
        <v>7.6792711835707896</v>
      </c>
      <c r="H28" s="286">
        <f t="shared" si="2"/>
        <v>-1.2266182343505418</v>
      </c>
      <c r="I28" s="287">
        <v>6.9747460746122414</v>
      </c>
      <c r="J28" s="286">
        <f t="shared" si="3"/>
        <v>-0.98068060153978198</v>
      </c>
    </row>
    <row r="29" spans="2:10" ht="15" hidden="1" customHeight="1" outlineLevel="1">
      <c r="B29" s="39" t="s">
        <v>84</v>
      </c>
      <c r="C29" s="285">
        <v>2.34</v>
      </c>
      <c r="D29" s="286">
        <f t="shared" si="0"/>
        <v>-0.56000000000000005</v>
      </c>
      <c r="E29" s="287">
        <v>7.5082973758652605</v>
      </c>
      <c r="F29" s="286">
        <f t="shared" si="1"/>
        <v>0.36523768399174017</v>
      </c>
      <c r="G29" s="287">
        <v>8.683283623693379</v>
      </c>
      <c r="H29" s="286">
        <f t="shared" si="2"/>
        <v>-0.11958974280620538</v>
      </c>
      <c r="I29" s="287">
        <v>8.0229714682008648</v>
      </c>
      <c r="J29" s="286">
        <f t="shared" si="3"/>
        <v>0.18320119444637939</v>
      </c>
    </row>
    <row r="30" spans="2:10" ht="15" hidden="1" customHeight="1" outlineLevel="1">
      <c r="B30" s="39" t="s">
        <v>85</v>
      </c>
      <c r="C30" s="285">
        <v>2.59</v>
      </c>
      <c r="D30" s="286">
        <f t="shared" si="0"/>
        <v>8.0000000000000071E-2</v>
      </c>
      <c r="E30" s="287">
        <v>7.3909330093314338</v>
      </c>
      <c r="F30" s="286">
        <f t="shared" si="1"/>
        <v>-7.5831032424845013E-2</v>
      </c>
      <c r="G30" s="287">
        <v>9.2279442228612059</v>
      </c>
      <c r="H30" s="286">
        <f t="shared" si="2"/>
        <v>0.18231226240488674</v>
      </c>
      <c r="I30" s="287">
        <v>8.1613846082026651</v>
      </c>
      <c r="J30" s="286">
        <f t="shared" si="3"/>
        <v>1.1223057665395331E-2</v>
      </c>
    </row>
    <row r="31" spans="2:10" ht="15" hidden="1" customHeight="1" outlineLevel="1">
      <c r="B31" s="39" t="s">
        <v>86</v>
      </c>
      <c r="C31" s="285">
        <v>2.4300000000000002</v>
      </c>
      <c r="D31" s="286">
        <f t="shared" si="0"/>
        <v>-0.10350606524555417</v>
      </c>
      <c r="E31" s="287">
        <v>8.6229990306885878</v>
      </c>
      <c r="F31" s="286">
        <f t="shared" si="1"/>
        <v>0.20892156471648171</v>
      </c>
      <c r="G31" s="287">
        <v>9.440466565204984</v>
      </c>
      <c r="H31" s="286">
        <f t="shared" si="2"/>
        <v>-1.0245406855186321</v>
      </c>
      <c r="I31" s="287">
        <v>8.9841593780369298</v>
      </c>
      <c r="J31" s="286">
        <f t="shared" si="3"/>
        <v>-0.28937282598164771</v>
      </c>
    </row>
    <row r="32" spans="2:10" collapsed="1">
      <c r="B32" s="99">
        <v>2009</v>
      </c>
      <c r="C32" s="290">
        <v>2.3595512168578701</v>
      </c>
      <c r="D32" s="291">
        <f t="shared" si="0"/>
        <v>-0.14495288187197408</v>
      </c>
      <c r="E32" s="290">
        <v>7.1996530024705416</v>
      </c>
      <c r="F32" s="291">
        <f t="shared" si="1"/>
        <v>-0.17987774204766449</v>
      </c>
      <c r="G32" s="290">
        <v>8.3575297761506295</v>
      </c>
      <c r="H32" s="291">
        <f t="shared" si="2"/>
        <v>-0.40504562659523557</v>
      </c>
      <c r="I32" s="290">
        <v>7.6734024642602394</v>
      </c>
      <c r="J32" s="291">
        <f t="shared" si="3"/>
        <v>-0.27434471765047785</v>
      </c>
    </row>
    <row r="33" spans="2:10" ht="15" hidden="1" customHeight="1" outlineLevel="1">
      <c r="B33" s="39" t="s">
        <v>75</v>
      </c>
      <c r="C33" s="285">
        <v>2.37</v>
      </c>
      <c r="D33" s="286">
        <f t="shared" si="0"/>
        <v>-0.10000000000000009</v>
      </c>
      <c r="E33" s="287">
        <v>7.6342594371645598</v>
      </c>
      <c r="F33" s="286">
        <f t="shared" si="1"/>
        <v>0.13958468638461952</v>
      </c>
      <c r="G33" s="287">
        <v>8.9204981931407534</v>
      </c>
      <c r="H33" s="286">
        <f t="shared" si="2"/>
        <v>-0.36060660263396827</v>
      </c>
      <c r="I33" s="287">
        <v>8.1861151673683512</v>
      </c>
      <c r="J33" s="286">
        <f t="shared" si="3"/>
        <v>-7.8654324528276476E-2</v>
      </c>
    </row>
    <row r="34" spans="2:10" ht="15" hidden="1" customHeight="1" outlineLevel="1">
      <c r="B34" s="39" t="s">
        <v>76</v>
      </c>
      <c r="C34" s="285">
        <v>2.38</v>
      </c>
      <c r="D34" s="286">
        <f t="shared" si="0"/>
        <v>8.9999999999999858E-2</v>
      </c>
      <c r="E34" s="287">
        <v>7.3524945726053526</v>
      </c>
      <c r="F34" s="286">
        <f t="shared" si="1"/>
        <v>1.0109268589761911E-3</v>
      </c>
      <c r="G34" s="287">
        <v>8.580988100698848</v>
      </c>
      <c r="H34" s="286">
        <f t="shared" si="2"/>
        <v>-0.24363687997025885</v>
      </c>
      <c r="I34" s="287">
        <v>7.879770232084125</v>
      </c>
      <c r="J34" s="286">
        <f t="shared" si="3"/>
        <v>-9.6316581895286468E-2</v>
      </c>
    </row>
    <row r="35" spans="2:10" ht="15" hidden="1" customHeight="1" outlineLevel="1">
      <c r="B35" s="39" t="s">
        <v>77</v>
      </c>
      <c r="C35" s="285">
        <v>2.2999999999999998</v>
      </c>
      <c r="D35" s="286">
        <f t="shared" si="0"/>
        <v>-0.2200000000000002</v>
      </c>
      <c r="E35" s="287">
        <v>7.1015285705422508</v>
      </c>
      <c r="F35" s="286">
        <f t="shared" si="1"/>
        <v>0.28189813086283699</v>
      </c>
      <c r="G35" s="287">
        <v>7.9351847322103177</v>
      </c>
      <c r="H35" s="286">
        <f t="shared" si="2"/>
        <v>-0.23946534230843763</v>
      </c>
      <c r="I35" s="287">
        <v>7.4486247813206532</v>
      </c>
      <c r="J35" s="286">
        <f t="shared" si="3"/>
        <v>7.2366068803741967E-2</v>
      </c>
    </row>
    <row r="36" spans="2:10" ht="15" hidden="1" customHeight="1" outlineLevel="1">
      <c r="B36" s="39" t="s">
        <v>78</v>
      </c>
      <c r="C36" s="285">
        <v>2.2599999999999998</v>
      </c>
      <c r="D36" s="286">
        <f t="shared" si="0"/>
        <v>-0.36000000000000032</v>
      </c>
      <c r="E36" s="287">
        <v>7.40442648399166</v>
      </c>
      <c r="F36" s="286">
        <f t="shared" si="1"/>
        <v>0.15208402542605359</v>
      </c>
      <c r="G36" s="287">
        <v>8.6590105773176766</v>
      </c>
      <c r="H36" s="286">
        <f t="shared" si="2"/>
        <v>-0.18323349499245722</v>
      </c>
      <c r="I36" s="287">
        <v>7.8887389838996933</v>
      </c>
      <c r="J36" s="286">
        <f t="shared" si="3"/>
        <v>3.0160891737101458E-2</v>
      </c>
    </row>
    <row r="37" spans="2:10" ht="15" hidden="1" customHeight="1" outlineLevel="1">
      <c r="B37" s="39" t="s">
        <v>79</v>
      </c>
      <c r="C37" s="285">
        <v>2.59</v>
      </c>
      <c r="D37" s="286">
        <f t="shared" si="0"/>
        <v>-0.13000000000000034</v>
      </c>
      <c r="E37" s="287">
        <v>7.3782563859264165</v>
      </c>
      <c r="F37" s="286">
        <f t="shared" si="1"/>
        <v>-0.25143780572240537</v>
      </c>
      <c r="G37" s="287">
        <v>8.3994768802081961</v>
      </c>
      <c r="H37" s="286">
        <f t="shared" si="2"/>
        <v>-8.9417909789714756E-2</v>
      </c>
      <c r="I37" s="287">
        <v>7.8165881545419502</v>
      </c>
      <c r="J37" s="286">
        <f t="shared" si="3"/>
        <v>-0.18649172559244498</v>
      </c>
    </row>
    <row r="38" spans="2:10" ht="15" hidden="1" customHeight="1" outlineLevel="1">
      <c r="B38" s="39" t="s">
        <v>80</v>
      </c>
      <c r="C38" s="285">
        <v>2.59</v>
      </c>
      <c r="D38" s="286">
        <f t="shared" si="0"/>
        <v>-0.33000000000000007</v>
      </c>
      <c r="E38" s="287">
        <v>7.6211765640344291</v>
      </c>
      <c r="F38" s="286">
        <f t="shared" si="1"/>
        <v>0.30634772456332904</v>
      </c>
      <c r="G38" s="287">
        <v>8.8755700633432877</v>
      </c>
      <c r="H38" s="286">
        <f t="shared" si="2"/>
        <v>0.12695537431537041</v>
      </c>
      <c r="I38" s="287">
        <v>8.1324292818565844</v>
      </c>
      <c r="J38" s="286">
        <f t="shared" si="3"/>
        <v>0.23258823367552051</v>
      </c>
    </row>
    <row r="39" spans="2:10" ht="15" hidden="1" customHeight="1" outlineLevel="1">
      <c r="B39" s="39" t="s">
        <v>81</v>
      </c>
      <c r="C39" s="285">
        <v>2.5299999999999998</v>
      </c>
      <c r="D39" s="286">
        <f t="shared" si="0"/>
        <v>-0.68000000000000016</v>
      </c>
      <c r="E39" s="287">
        <v>7.1130840740438721</v>
      </c>
      <c r="F39" s="286">
        <f t="shared" si="1"/>
        <v>0.39320717837884533</v>
      </c>
      <c r="G39" s="287">
        <v>8.5435862850016857</v>
      </c>
      <c r="H39" s="286">
        <f t="shared" si="2"/>
        <v>0.81289185575129963</v>
      </c>
      <c r="I39" s="287">
        <v>7.6717723038235128</v>
      </c>
      <c r="J39" s="286">
        <f t="shared" si="3"/>
        <v>0.54770399480467091</v>
      </c>
    </row>
    <row r="40" spans="2:10" ht="15" hidden="1" customHeight="1" outlineLevel="1">
      <c r="B40" s="39" t="s">
        <v>82</v>
      </c>
      <c r="C40" s="285">
        <v>2.72</v>
      </c>
      <c r="D40" s="286">
        <f t="shared" si="0"/>
        <v>-0.25999999999999979</v>
      </c>
      <c r="E40" s="287">
        <v>6.6707015513925381</v>
      </c>
      <c r="F40" s="286">
        <f t="shared" si="1"/>
        <v>-0.54827585735895834</v>
      </c>
      <c r="G40" s="287">
        <v>8.0442909570206496</v>
      </c>
      <c r="H40" s="286">
        <f t="shared" si="2"/>
        <v>-1.0359279258220795</v>
      </c>
      <c r="I40" s="287">
        <v>7.1852245362246938</v>
      </c>
      <c r="J40" s="286">
        <f t="shared" si="3"/>
        <v>-0.74777561309327467</v>
      </c>
    </row>
    <row r="41" spans="2:10" ht="15" hidden="1" customHeight="1" outlineLevel="1">
      <c r="B41" s="39" t="s">
        <v>83</v>
      </c>
      <c r="C41" s="285">
        <v>2.4</v>
      </c>
      <c r="D41" s="286">
        <f t="shared" si="0"/>
        <v>-0.4700000000000002</v>
      </c>
      <c r="E41" s="287">
        <v>7.3618816560348685</v>
      </c>
      <c r="F41" s="286">
        <f t="shared" si="1"/>
        <v>0.50035181806241358</v>
      </c>
      <c r="G41" s="287">
        <v>8.9058894179213315</v>
      </c>
      <c r="H41" s="286">
        <f t="shared" si="2"/>
        <v>0.33745688767506898</v>
      </c>
      <c r="I41" s="287">
        <v>7.9554266761520234</v>
      </c>
      <c r="J41" s="286">
        <f t="shared" si="3"/>
        <v>0.42234069756053039</v>
      </c>
    </row>
    <row r="42" spans="2:10" ht="15" hidden="1" customHeight="1" outlineLevel="1">
      <c r="B42" s="39" t="s">
        <v>84</v>
      </c>
      <c r="C42" s="285">
        <v>2.9</v>
      </c>
      <c r="D42" s="286">
        <f t="shared" si="0"/>
        <v>0.29000000000000004</v>
      </c>
      <c r="E42" s="287">
        <v>7.1430596918735203</v>
      </c>
      <c r="F42" s="286">
        <f t="shared" si="1"/>
        <v>-0.14952998337852019</v>
      </c>
      <c r="G42" s="287">
        <v>8.8028733664995844</v>
      </c>
      <c r="H42" s="286">
        <f t="shared" si="2"/>
        <v>9.9558643137276803E-2</v>
      </c>
      <c r="I42" s="287">
        <v>7.8397702737544854</v>
      </c>
      <c r="J42" s="286">
        <f t="shared" si="3"/>
        <v>-6.1495295363092062E-2</v>
      </c>
    </row>
    <row r="43" spans="2:10" ht="15" hidden="1" customHeight="1" outlineLevel="1">
      <c r="B43" s="39" t="s">
        <v>85</v>
      </c>
      <c r="C43" s="285">
        <v>2.5099999999999998</v>
      </c>
      <c r="D43" s="286">
        <f t="shared" si="0"/>
        <v>-0.13000000000000034</v>
      </c>
      <c r="E43" s="287">
        <v>7.4667640417562788</v>
      </c>
      <c r="F43" s="286">
        <f t="shared" si="1"/>
        <v>-6.4814124715308452E-2</v>
      </c>
      <c r="G43" s="287">
        <v>9.0456319604563191</v>
      </c>
      <c r="H43" s="286">
        <f t="shared" si="2"/>
        <v>-0.39631010850919779</v>
      </c>
      <c r="I43" s="287">
        <v>8.1501615505372698</v>
      </c>
      <c r="J43" s="286">
        <f t="shared" si="3"/>
        <v>-0.19827175464384084</v>
      </c>
    </row>
    <row r="44" spans="2:10" ht="15" hidden="1" customHeight="1" outlineLevel="1">
      <c r="B44" s="39" t="s">
        <v>86</v>
      </c>
      <c r="C44" s="285">
        <v>2.5335060652455543</v>
      </c>
      <c r="D44" s="286">
        <f t="shared" si="0"/>
        <v>-0.14649393475444583</v>
      </c>
      <c r="E44" s="287">
        <v>8.414077465972106</v>
      </c>
      <c r="F44" s="286">
        <f t="shared" si="1"/>
        <v>5.4311655628447753E-2</v>
      </c>
      <c r="G44" s="287">
        <v>10.465007250723616</v>
      </c>
      <c r="H44" s="286">
        <f t="shared" si="2"/>
        <v>0.11699640187104521</v>
      </c>
      <c r="I44" s="287">
        <v>9.2735322040185775</v>
      </c>
      <c r="J44" s="286">
        <f t="shared" si="3"/>
        <v>7.8287979871753066E-2</v>
      </c>
    </row>
    <row r="45" spans="2:10" collapsed="1">
      <c r="B45" s="102">
        <v>2008</v>
      </c>
      <c r="C45" s="285">
        <v>2.5045040987298441</v>
      </c>
      <c r="D45" s="292">
        <f t="shared" si="0"/>
        <v>-0.18374352602174149</v>
      </c>
      <c r="E45" s="285">
        <v>7.3795307445182061</v>
      </c>
      <c r="F45" s="292">
        <f t="shared" si="1"/>
        <v>6.4073786653993103E-2</v>
      </c>
      <c r="G45" s="285">
        <v>8.7625754027458651</v>
      </c>
      <c r="H45" s="292">
        <f t="shared" si="2"/>
        <v>-7.5308568028022549E-2</v>
      </c>
      <c r="I45" s="285">
        <v>7.9477471819107173</v>
      </c>
      <c r="J45" s="292">
        <f t="shared" si="3"/>
        <v>2.905718422156589E-3</v>
      </c>
    </row>
    <row r="46" spans="2:10" ht="15" hidden="1" customHeight="1" outlineLevel="1">
      <c r="B46" s="39" t="s">
        <v>75</v>
      </c>
      <c r="C46" s="285">
        <v>2.4700000000000002</v>
      </c>
      <c r="D46" s="286">
        <f t="shared" si="0"/>
        <v>-0.25</v>
      </c>
      <c r="E46" s="287">
        <v>7.4946747507799403</v>
      </c>
      <c r="F46" s="286">
        <f t="shared" si="1"/>
        <v>0.24178371202796711</v>
      </c>
      <c r="G46" s="287">
        <v>9.2811047957747217</v>
      </c>
      <c r="H46" s="286">
        <f t="shared" si="2"/>
        <v>0.65222981396712498</v>
      </c>
      <c r="I46" s="287">
        <v>8.2647694918966277</v>
      </c>
      <c r="J46" s="286">
        <f t="shared" si="3"/>
        <v>0.41118309476933845</v>
      </c>
    </row>
    <row r="47" spans="2:10" ht="15" hidden="1" customHeight="1" outlineLevel="1">
      <c r="B47" s="39" t="s">
        <v>76</v>
      </c>
      <c r="C47" s="285">
        <v>2.29</v>
      </c>
      <c r="D47" s="286">
        <f t="shared" si="0"/>
        <v>-0.23999999999999977</v>
      </c>
      <c r="E47" s="287">
        <v>7.3514836457463764</v>
      </c>
      <c r="F47" s="286">
        <f t="shared" si="1"/>
        <v>4.1150746432386143E-2</v>
      </c>
      <c r="G47" s="287">
        <v>8.8246249806691068</v>
      </c>
      <c r="H47" s="286">
        <f t="shared" si="2"/>
        <v>-0.90480464067615607</v>
      </c>
      <c r="I47" s="287">
        <v>7.9760868139794114</v>
      </c>
      <c r="J47" s="286">
        <f t="shared" si="3"/>
        <v>-0.31439700590189279</v>
      </c>
    </row>
    <row r="48" spans="2:10" ht="15" hidden="1" customHeight="1" outlineLevel="1">
      <c r="B48" s="39" t="s">
        <v>77</v>
      </c>
      <c r="C48" s="285">
        <v>2.52</v>
      </c>
      <c r="D48" s="286">
        <f t="shared" si="0"/>
        <v>-6.0000000000000053E-2</v>
      </c>
      <c r="E48" s="287">
        <v>6.8196304396794138</v>
      </c>
      <c r="F48" s="286">
        <f t="shared" si="1"/>
        <v>-0.15238496558980863</v>
      </c>
      <c r="G48" s="287">
        <v>8.1746500745187554</v>
      </c>
      <c r="H48" s="286">
        <f t="shared" si="2"/>
        <v>-0.20690823463346852</v>
      </c>
      <c r="I48" s="287">
        <v>7.3762587125169112</v>
      </c>
      <c r="J48" s="286">
        <f t="shared" si="3"/>
        <v>-0.18526153593793371</v>
      </c>
    </row>
    <row r="49" spans="2:10" ht="15" hidden="1" customHeight="1" outlineLevel="1">
      <c r="B49" s="39" t="s">
        <v>78</v>
      </c>
      <c r="C49" s="285">
        <v>2.62</v>
      </c>
      <c r="D49" s="286">
        <f t="shared" si="0"/>
        <v>-2.9999999999999805E-2</v>
      </c>
      <c r="E49" s="287">
        <v>7.2523424585656064</v>
      </c>
      <c r="F49" s="286">
        <f t="shared" si="1"/>
        <v>0.13859950026128764</v>
      </c>
      <c r="G49" s="287">
        <v>8.8422440723101339</v>
      </c>
      <c r="H49" s="286">
        <f t="shared" si="2"/>
        <v>0.75727053888018148</v>
      </c>
      <c r="I49" s="287">
        <v>7.8585780921625918</v>
      </c>
      <c r="J49" s="286">
        <f t="shared" si="3"/>
        <v>0.3418211093679222</v>
      </c>
    </row>
    <row r="50" spans="2:10" ht="15" hidden="1" customHeight="1" outlineLevel="1">
      <c r="B50" s="39" t="s">
        <v>79</v>
      </c>
      <c r="C50" s="285">
        <v>2.72</v>
      </c>
      <c r="D50" s="286">
        <f t="shared" si="0"/>
        <v>-0.20999999999999996</v>
      </c>
      <c r="E50" s="287">
        <v>7.6296941916488219</v>
      </c>
      <c r="F50" s="286">
        <f t="shared" si="1"/>
        <v>-0.20520637003343989</v>
      </c>
      <c r="G50" s="287">
        <v>8.4888947899979108</v>
      </c>
      <c r="H50" s="286">
        <f t="shared" si="2"/>
        <v>-0.95241373833985143</v>
      </c>
      <c r="I50" s="287">
        <v>8.0030798801343952</v>
      </c>
      <c r="J50" s="286">
        <f t="shared" si="3"/>
        <v>-0.52925320116594499</v>
      </c>
    </row>
    <row r="51" spans="2:10" ht="15" hidden="1" customHeight="1" outlineLevel="1">
      <c r="B51" s="39" t="s">
        <v>80</v>
      </c>
      <c r="C51" s="285">
        <v>2.92</v>
      </c>
      <c r="D51" s="286">
        <f t="shared" si="0"/>
        <v>0.44999999999999973</v>
      </c>
      <c r="E51" s="287">
        <v>7.3148288394711001</v>
      </c>
      <c r="F51" s="286">
        <f t="shared" si="1"/>
        <v>-0.40780966934733076</v>
      </c>
      <c r="G51" s="287">
        <v>8.7486146890279173</v>
      </c>
      <c r="H51" s="286">
        <f t="shared" si="2"/>
        <v>-0.29670368474840458</v>
      </c>
      <c r="I51" s="287">
        <v>7.8998410481810639</v>
      </c>
      <c r="J51" s="286">
        <f t="shared" si="3"/>
        <v>-0.38587764538012959</v>
      </c>
    </row>
    <row r="52" spans="2:10" ht="15" hidden="1" customHeight="1" outlineLevel="1">
      <c r="B52" s="39" t="s">
        <v>81</v>
      </c>
      <c r="C52" s="285">
        <v>3.21</v>
      </c>
      <c r="D52" s="286">
        <f t="shared" si="0"/>
        <v>0.98</v>
      </c>
      <c r="E52" s="287">
        <v>6.7198768956650268</v>
      </c>
      <c r="F52" s="286">
        <f t="shared" si="1"/>
        <v>-0.51195901187350579</v>
      </c>
      <c r="G52" s="287">
        <v>7.7306944292503861</v>
      </c>
      <c r="H52" s="286">
        <f t="shared" si="2"/>
        <v>-0.13041997000555394</v>
      </c>
      <c r="I52" s="287">
        <v>7.1240683090188419</v>
      </c>
      <c r="J52" s="286">
        <f t="shared" si="3"/>
        <v>-0.37036971892157045</v>
      </c>
    </row>
    <row r="53" spans="2:10" ht="15" hidden="1" customHeight="1" outlineLevel="1">
      <c r="B53" s="39" t="s">
        <v>82</v>
      </c>
      <c r="C53" s="285">
        <v>2.98</v>
      </c>
      <c r="D53" s="286">
        <f t="shared" si="0"/>
        <v>0.64000000000000012</v>
      </c>
      <c r="E53" s="287">
        <v>7.2189774087514964</v>
      </c>
      <c r="F53" s="286">
        <f t="shared" si="1"/>
        <v>-0.13842499384506635</v>
      </c>
      <c r="G53" s="287">
        <v>9.080218882842729</v>
      </c>
      <c r="H53" s="286">
        <f t="shared" si="2"/>
        <v>0.19775432283885053</v>
      </c>
      <c r="I53" s="287">
        <v>7.9330001493179685</v>
      </c>
      <c r="J53" s="286">
        <f t="shared" si="3"/>
        <v>-9.4676640072881568E-3</v>
      </c>
    </row>
    <row r="54" spans="2:10" ht="15" hidden="1" customHeight="1" outlineLevel="1">
      <c r="B54" s="39" t="s">
        <v>83</v>
      </c>
      <c r="C54" s="285">
        <v>2.87</v>
      </c>
      <c r="D54" s="286">
        <f t="shared" si="0"/>
        <v>0.18000000000000016</v>
      </c>
      <c r="E54" s="287">
        <v>6.861529837972455</v>
      </c>
      <c r="F54" s="286">
        <f t="shared" si="1"/>
        <v>-4.0837731557768819E-2</v>
      </c>
      <c r="G54" s="287">
        <v>8.5684325302462625</v>
      </c>
      <c r="H54" s="286">
        <f t="shared" si="2"/>
        <v>0.16228219088899642</v>
      </c>
      <c r="I54" s="287">
        <v>7.533085978591493</v>
      </c>
      <c r="J54" s="286">
        <f t="shared" si="3"/>
        <v>1.3333993111463549E-2</v>
      </c>
    </row>
    <row r="55" spans="2:10" ht="15" hidden="1" customHeight="1" outlineLevel="1">
      <c r="B55" s="39" t="s">
        <v>84</v>
      </c>
      <c r="C55" s="285">
        <v>2.61</v>
      </c>
      <c r="D55" s="286">
        <f t="shared" si="0"/>
        <v>8.9999999999999858E-2</v>
      </c>
      <c r="E55" s="287">
        <v>7.2925896752520405</v>
      </c>
      <c r="F55" s="286">
        <f t="shared" si="1"/>
        <v>-0.37177314953093266</v>
      </c>
      <c r="G55" s="287">
        <v>8.7033147233623076</v>
      </c>
      <c r="H55" s="286">
        <f t="shared" si="2"/>
        <v>-0.27134385244576542</v>
      </c>
      <c r="I55" s="287">
        <v>7.9012655691175775</v>
      </c>
      <c r="J55" s="286">
        <f t="shared" si="3"/>
        <v>-0.33724286966505712</v>
      </c>
    </row>
    <row r="56" spans="2:10" ht="15" hidden="1" customHeight="1" outlineLevel="1">
      <c r="B56" s="39" t="s">
        <v>85</v>
      </c>
      <c r="C56" s="285">
        <v>2.64</v>
      </c>
      <c r="D56" s="286">
        <f t="shared" si="0"/>
        <v>-0.10999999999999988</v>
      </c>
      <c r="E56" s="287">
        <v>7.5315781664715873</v>
      </c>
      <c r="F56" s="286">
        <f t="shared" si="1"/>
        <v>-0.14687174381043189</v>
      </c>
      <c r="G56" s="287">
        <v>9.4419420689655169</v>
      </c>
      <c r="H56" s="286">
        <f t="shared" si="2"/>
        <v>-5.6808720222738529E-2</v>
      </c>
      <c r="I56" s="287">
        <v>8.3484333051811106</v>
      </c>
      <c r="J56" s="286">
        <f t="shared" si="3"/>
        <v>-0.13011692927560681</v>
      </c>
    </row>
    <row r="57" spans="2:10" ht="15" hidden="1" customHeight="1" outlineLevel="1">
      <c r="B57" s="39" t="s">
        <v>86</v>
      </c>
      <c r="C57" s="285">
        <v>2.68</v>
      </c>
      <c r="D57" s="286">
        <f t="shared" si="0"/>
        <v>0.31000000000000005</v>
      </c>
      <c r="E57" s="287">
        <v>8.3597658103436583</v>
      </c>
      <c r="F57" s="286">
        <f t="shared" si="1"/>
        <v>2.9315946309228735E-2</v>
      </c>
      <c r="G57" s="287">
        <v>10.348010848852571</v>
      </c>
      <c r="H57" s="286">
        <f t="shared" si="2"/>
        <v>0.69229936424384952</v>
      </c>
      <c r="I57" s="287">
        <v>9.1952442241468244</v>
      </c>
      <c r="J57" s="286">
        <f t="shared" si="3"/>
        <v>0.2733815994746589</v>
      </c>
    </row>
    <row r="58" spans="2:10" collapsed="1">
      <c r="B58" s="102">
        <v>2007</v>
      </c>
      <c r="C58" s="285">
        <v>2.6882476247515856</v>
      </c>
      <c r="D58" s="292">
        <f t="shared" si="0"/>
        <v>0.13125616540036855</v>
      </c>
      <c r="E58" s="285">
        <v>7.315456957864213</v>
      </c>
      <c r="F58" s="292">
        <f t="shared" si="1"/>
        <v>-0.12355448034304306</v>
      </c>
      <c r="G58" s="285">
        <v>8.8378839707738877</v>
      </c>
      <c r="H58" s="292">
        <f t="shared" si="2"/>
        <v>-4.8709658058278649E-2</v>
      </c>
      <c r="I58" s="285">
        <v>7.9448414634885607</v>
      </c>
      <c r="J58" s="292">
        <f t="shared" si="3"/>
        <v>-0.10660970714706242</v>
      </c>
    </row>
    <row r="59" spans="2:10" ht="15" hidden="1" customHeight="1" outlineLevel="1">
      <c r="B59" s="39" t="s">
        <v>75</v>
      </c>
      <c r="C59" s="285">
        <v>2.72</v>
      </c>
      <c r="D59" s="293"/>
      <c r="E59" s="287">
        <v>7.2528910387519732</v>
      </c>
      <c r="F59" s="293"/>
      <c r="G59" s="287">
        <v>8.6288749818075967</v>
      </c>
      <c r="H59" s="293"/>
      <c r="I59" s="287">
        <v>7.8535863971272892</v>
      </c>
      <c r="J59" s="293"/>
    </row>
    <row r="60" spans="2:10" ht="15" hidden="1" customHeight="1" outlineLevel="1">
      <c r="B60" s="39" t="s">
        <v>76</v>
      </c>
      <c r="C60" s="285">
        <v>2.5299999999999998</v>
      </c>
      <c r="D60" s="293"/>
      <c r="E60" s="287">
        <v>7.3103328993139902</v>
      </c>
      <c r="F60" s="293"/>
      <c r="G60" s="287">
        <v>9.7294296213452629</v>
      </c>
      <c r="H60" s="293"/>
      <c r="I60" s="287">
        <v>8.2904838198813042</v>
      </c>
      <c r="J60" s="293"/>
    </row>
    <row r="61" spans="2:10" ht="15" hidden="1" customHeight="1" outlineLevel="1">
      <c r="B61" s="39" t="s">
        <v>77</v>
      </c>
      <c r="C61" s="285">
        <v>2.58</v>
      </c>
      <c r="D61" s="293"/>
      <c r="E61" s="287">
        <v>6.9720154052692225</v>
      </c>
      <c r="F61" s="293"/>
      <c r="G61" s="287">
        <v>8.3815583091522239</v>
      </c>
      <c r="H61" s="293"/>
      <c r="I61" s="287">
        <v>7.5615202484548449</v>
      </c>
      <c r="J61" s="293"/>
    </row>
    <row r="62" spans="2:10" ht="15" hidden="1" customHeight="1" outlineLevel="1">
      <c r="B62" s="39" t="s">
        <v>78</v>
      </c>
      <c r="C62" s="285">
        <v>2.65</v>
      </c>
      <c r="D62" s="293"/>
      <c r="E62" s="287">
        <v>7.1137429583043188</v>
      </c>
      <c r="F62" s="293"/>
      <c r="G62" s="287">
        <v>8.0849735334299524</v>
      </c>
      <c r="H62" s="293"/>
      <c r="I62" s="287">
        <v>7.5167569827946696</v>
      </c>
      <c r="J62" s="293"/>
    </row>
    <row r="63" spans="2:10" ht="15" hidden="1" customHeight="1" outlineLevel="1">
      <c r="B63" s="39" t="s">
        <v>79</v>
      </c>
      <c r="C63" s="285">
        <v>2.93</v>
      </c>
      <c r="D63" s="293"/>
      <c r="E63" s="287">
        <v>7.8349005616822618</v>
      </c>
      <c r="F63" s="293"/>
      <c r="G63" s="287">
        <v>9.4413085283377622</v>
      </c>
      <c r="H63" s="293"/>
      <c r="I63" s="287">
        <v>8.5323330813003402</v>
      </c>
      <c r="J63" s="293"/>
    </row>
    <row r="64" spans="2:10" ht="15" hidden="1" customHeight="1" outlineLevel="1">
      <c r="B64" s="39" t="s">
        <v>80</v>
      </c>
      <c r="C64" s="285">
        <v>2.4700000000000002</v>
      </c>
      <c r="D64" s="293"/>
      <c r="E64" s="287">
        <v>7.7226385088184308</v>
      </c>
      <c r="F64" s="293"/>
      <c r="G64" s="287">
        <v>9.0453183737763219</v>
      </c>
      <c r="H64" s="293"/>
      <c r="I64" s="287">
        <v>8.2857186935611935</v>
      </c>
      <c r="J64" s="293"/>
    </row>
    <row r="65" spans="2:10" ht="15" hidden="1" customHeight="1" outlineLevel="1">
      <c r="B65" s="39" t="s">
        <v>81</v>
      </c>
      <c r="C65" s="285">
        <v>2.23</v>
      </c>
      <c r="D65" s="293"/>
      <c r="E65" s="287">
        <v>7.2318359075385326</v>
      </c>
      <c r="F65" s="293"/>
      <c r="G65" s="287">
        <v>7.86111439925594</v>
      </c>
      <c r="H65" s="293"/>
      <c r="I65" s="287">
        <v>7.4944380279404124</v>
      </c>
      <c r="J65" s="293"/>
    </row>
    <row r="66" spans="2:10" ht="15" hidden="1" customHeight="1" outlineLevel="1">
      <c r="B66" s="39" t="s">
        <v>82</v>
      </c>
      <c r="C66" s="285">
        <v>2.34</v>
      </c>
      <c r="D66" s="293"/>
      <c r="E66" s="287">
        <v>7.3574024025965628</v>
      </c>
      <c r="F66" s="293"/>
      <c r="G66" s="287">
        <v>8.8824645600038785</v>
      </c>
      <c r="H66" s="293"/>
      <c r="I66" s="287">
        <v>7.9424678133252566</v>
      </c>
      <c r="J66" s="293"/>
    </row>
    <row r="67" spans="2:10" ht="15" hidden="1" customHeight="1" outlineLevel="1">
      <c r="B67" s="39" t="s">
        <v>83</v>
      </c>
      <c r="C67" s="285">
        <v>2.69</v>
      </c>
      <c r="D67" s="293"/>
      <c r="E67" s="287">
        <v>6.9023675695302238</v>
      </c>
      <c r="F67" s="293"/>
      <c r="G67" s="287">
        <v>8.4061503393572661</v>
      </c>
      <c r="H67" s="293"/>
      <c r="I67" s="287">
        <v>7.5197519854800294</v>
      </c>
      <c r="J67" s="293"/>
    </row>
    <row r="68" spans="2:10" ht="15" hidden="1" customHeight="1" outlineLevel="1">
      <c r="B68" s="39" t="s">
        <v>84</v>
      </c>
      <c r="C68" s="285">
        <v>2.52</v>
      </c>
      <c r="D68" s="293"/>
      <c r="E68" s="287">
        <v>7.6643628247829731</v>
      </c>
      <c r="F68" s="293"/>
      <c r="G68" s="287">
        <v>8.974658575808073</v>
      </c>
      <c r="H68" s="293"/>
      <c r="I68" s="287">
        <v>8.2385084387826346</v>
      </c>
      <c r="J68" s="293"/>
    </row>
    <row r="69" spans="2:10" ht="15" hidden="1" customHeight="1" outlineLevel="1">
      <c r="B69" s="39" t="s">
        <v>85</v>
      </c>
      <c r="C69" s="285">
        <v>2.75</v>
      </c>
      <c r="D69" s="293"/>
      <c r="E69" s="287">
        <v>7.6784499102820192</v>
      </c>
      <c r="F69" s="293"/>
      <c r="G69" s="287">
        <v>9.4987507891882554</v>
      </c>
      <c r="H69" s="293"/>
      <c r="I69" s="287">
        <v>8.4785502344567174</v>
      </c>
      <c r="J69" s="293"/>
    </row>
    <row r="70" spans="2:10" ht="15" hidden="1" customHeight="1" outlineLevel="1">
      <c r="B70" s="39" t="s">
        <v>86</v>
      </c>
      <c r="C70" s="285">
        <v>2.37</v>
      </c>
      <c r="D70" s="293"/>
      <c r="E70" s="287">
        <v>8.3304498640344296</v>
      </c>
      <c r="F70" s="293"/>
      <c r="G70" s="287">
        <v>9.6557114846087213</v>
      </c>
      <c r="H70" s="293"/>
      <c r="I70" s="287">
        <v>8.9218626246721655</v>
      </c>
      <c r="J70" s="293"/>
    </row>
    <row r="71" spans="2:10" collapsed="1">
      <c r="B71" s="102">
        <v>2006</v>
      </c>
      <c r="C71" s="285">
        <v>2.5569914593512171</v>
      </c>
      <c r="D71" s="285"/>
      <c r="E71" s="285">
        <v>7.4390114382072561</v>
      </c>
      <c r="F71" s="285"/>
      <c r="G71" s="285">
        <v>8.8865936288321663</v>
      </c>
      <c r="H71" s="285"/>
      <c r="I71" s="285">
        <v>8.0514511706356231</v>
      </c>
      <c r="J71" s="285"/>
    </row>
    <row r="72" spans="2:10" ht="15" customHeight="1">
      <c r="B72" s="431" t="s">
        <v>116</v>
      </c>
      <c r="C72" s="431"/>
      <c r="D72" s="431"/>
      <c r="E72" s="431"/>
      <c r="F72" s="431"/>
      <c r="G72" s="431"/>
      <c r="H72" s="431"/>
      <c r="I72" s="431"/>
      <c r="J72" s="431"/>
    </row>
  </sheetData>
  <mergeCells count="5">
    <mergeCell ref="B5:J5"/>
    <mergeCell ref="B6:B7"/>
    <mergeCell ref="C6:D6"/>
    <mergeCell ref="E6:J6"/>
    <mergeCell ref="B72:J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59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5.7109375" style="89" customWidth="1"/>
    <col min="2" max="2" width="13" style="89" customWidth="1"/>
    <col min="3" max="6" width="10.7109375" style="89" customWidth="1"/>
    <col min="7" max="16384" width="11.42578125" style="89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427" t="s">
        <v>275</v>
      </c>
      <c r="C5" s="427"/>
      <c r="D5" s="427"/>
      <c r="E5" s="427"/>
      <c r="F5" s="427"/>
    </row>
    <row r="6" spans="2:6" ht="15" customHeight="1">
      <c r="B6" s="428"/>
      <c r="C6" s="107" t="s">
        <v>122</v>
      </c>
      <c r="D6" s="428" t="s">
        <v>125</v>
      </c>
      <c r="E6" s="428"/>
      <c r="F6" s="428"/>
    </row>
    <row r="7" spans="2:6" ht="30" customHeight="1">
      <c r="B7" s="428"/>
      <c r="C7" s="107" t="s">
        <v>108</v>
      </c>
      <c r="D7" s="109" t="s">
        <v>127</v>
      </c>
      <c r="E7" s="109" t="s">
        <v>92</v>
      </c>
      <c r="F7" s="109" t="s">
        <v>72</v>
      </c>
    </row>
    <row r="8" spans="2:6">
      <c r="B8" s="39" t="s">
        <v>76</v>
      </c>
      <c r="C8" s="294">
        <f>IFERROR('Tablas evol EM zona'!C8-'Tablas evol EM zona'!C21,"-")</f>
        <v>3.972837741243751E-2</v>
      </c>
      <c r="D8" s="295">
        <f>IFERROR('Tablas evol EM zona'!E8-'Tablas evol EM zona'!E21,"-")</f>
        <v>4.3974273653869744E-2</v>
      </c>
      <c r="E8" s="295">
        <f>IFERROR('Tablas evol EM zona'!G8-'Tablas evol EM zona'!G21,"-")</f>
        <v>4.2145164567058302E-2</v>
      </c>
      <c r="F8" s="295">
        <f>IFERROR('Tablas evol EM zona'!I8-'Tablas evol EM zona'!I21,"-")</f>
        <v>5.7789224002284811E-2</v>
      </c>
    </row>
    <row r="9" spans="2:6">
      <c r="B9" s="39" t="s">
        <v>77</v>
      </c>
      <c r="C9" s="294">
        <f>IFERROR('Tablas evol EM zona'!C9-'Tablas evol EM zona'!C22,"-")</f>
        <v>-0.24169099851666775</v>
      </c>
      <c r="D9" s="295">
        <f>IFERROR('Tablas evol EM zona'!E9-'Tablas evol EM zona'!E22,"-")</f>
        <v>-0.18086759603740887</v>
      </c>
      <c r="E9" s="295">
        <f>IFERROR('Tablas evol EM zona'!G9-'Tablas evol EM zona'!G22,"-")</f>
        <v>0.23299736351002132</v>
      </c>
      <c r="F9" s="295">
        <f>IFERROR('Tablas evol EM zona'!I9-'Tablas evol EM zona'!I22,"-")</f>
        <v>-4.7346209865665401E-2</v>
      </c>
    </row>
    <row r="10" spans="2:6">
      <c r="B10" s="39" t="s">
        <v>78</v>
      </c>
      <c r="C10" s="294">
        <f>IFERROR('Tablas evol EM zona'!C10-'Tablas evol EM zona'!C23,"-")</f>
        <v>-0.16970925784238711</v>
      </c>
      <c r="D10" s="295">
        <f>IFERROR('Tablas evol EM zona'!E10-'Tablas evol EM zona'!E23,"-")</f>
        <v>-0.27240132290138419</v>
      </c>
      <c r="E10" s="295">
        <f>IFERROR('Tablas evol EM zona'!G10-'Tablas evol EM zona'!G23,"-")</f>
        <v>0.40068274316431207</v>
      </c>
      <c r="F10" s="295">
        <f>IFERROR('Tablas evol EM zona'!I10-'Tablas evol EM zona'!I23,"-")</f>
        <v>-5.3366025818877283E-2</v>
      </c>
    </row>
    <row r="11" spans="2:6">
      <c r="B11" s="39" t="s">
        <v>79</v>
      </c>
      <c r="C11" s="294">
        <f>IFERROR('Tablas evol EM zona'!C11-'Tablas evol EM zona'!C24,"-")</f>
        <v>-0.43999999999999995</v>
      </c>
      <c r="D11" s="295">
        <f>IFERROR('Tablas evol EM zona'!E11-'Tablas evol EM zona'!E24,"-")</f>
        <v>-0.10103355096310285</v>
      </c>
      <c r="E11" s="295">
        <f>IFERROR('Tablas evol EM zona'!G11-'Tablas evol EM zona'!G24,"-")</f>
        <v>0.52831132259668934</v>
      </c>
      <c r="F11" s="295">
        <f>IFERROR('Tablas evol EM zona'!I11-'Tablas evol EM zona'!I24,"-")</f>
        <v>0.11516134485567786</v>
      </c>
    </row>
    <row r="12" spans="2:6">
      <c r="B12" s="39" t="s">
        <v>80</v>
      </c>
      <c r="C12" s="294">
        <f>IFERROR('Tablas evol EM zona'!C12-'Tablas evol EM zona'!C25,"-")</f>
        <v>-0.12999999999999989</v>
      </c>
      <c r="D12" s="295">
        <f>IFERROR('Tablas evol EM zona'!E12-'Tablas evol EM zona'!E25,"-")</f>
        <v>-3.4519044519015551E-2</v>
      </c>
      <c r="E12" s="295">
        <f>IFERROR('Tablas evol EM zona'!G12-'Tablas evol EM zona'!G25,"-")</f>
        <v>-0.2242371700401673</v>
      </c>
      <c r="F12" s="295">
        <f>IFERROR('Tablas evol EM zona'!I12-'Tablas evol EM zona'!I25,"-")</f>
        <v>-0.11217931684364846</v>
      </c>
    </row>
    <row r="13" spans="2:6">
      <c r="B13" s="39" t="s">
        <v>81</v>
      </c>
      <c r="C13" s="294">
        <f>IFERROR('Tablas evol EM zona'!C13-'Tablas evol EM zona'!C26,"-")</f>
        <v>-0.14391441938705807</v>
      </c>
      <c r="D13" s="295">
        <f>IFERROR('Tablas evol EM zona'!E13-'Tablas evol EM zona'!E26,"-")</f>
        <v>-0.1855453199294157</v>
      </c>
      <c r="E13" s="295">
        <f>IFERROR('Tablas evol EM zona'!G13-'Tablas evol EM zona'!G26,"-")</f>
        <v>-0.32547350974693146</v>
      </c>
      <c r="F13" s="295">
        <f>IFERROR('Tablas evol EM zona'!I13-'Tablas evol EM zona'!I26,"-")</f>
        <v>-0.24405449738538287</v>
      </c>
    </row>
    <row r="14" spans="2:6">
      <c r="B14" s="39" t="s">
        <v>82</v>
      </c>
      <c r="C14" s="294">
        <f>IFERROR('Tablas evol EM zona'!C14-'Tablas evol EM zona'!C27,"-")</f>
        <v>-0.19953896993632636</v>
      </c>
      <c r="D14" s="295">
        <f>IFERROR('Tablas evol EM zona'!E14-'Tablas evol EM zona'!E27,"-")</f>
        <v>-0.14660521331165466</v>
      </c>
      <c r="E14" s="295">
        <f>IFERROR('Tablas evol EM zona'!G14-'Tablas evol EM zona'!G27,"-")</f>
        <v>2.274621958654155E-2</v>
      </c>
      <c r="F14" s="295">
        <f>IFERROR('Tablas evol EM zona'!I14-'Tablas evol EM zona'!I27,"-")</f>
        <v>-0.11244154591918765</v>
      </c>
    </row>
    <row r="15" spans="2:6">
      <c r="B15" s="39" t="s">
        <v>83</v>
      </c>
      <c r="C15" s="294">
        <f>IFERROR('Tablas evol EM zona'!C15-'Tablas evol EM zona'!C28,"-")</f>
        <v>-9.2624056999999649E-2</v>
      </c>
      <c r="D15" s="295">
        <f>IFERROR('Tablas evol EM zona'!E15-'Tablas evol EM zona'!E28,"-")</f>
        <v>-0.42524343742512194</v>
      </c>
      <c r="E15" s="295">
        <f>IFERROR('Tablas evol EM zona'!G15-'Tablas evol EM zona'!G28,"-")</f>
        <v>-0.78518388368142755</v>
      </c>
      <c r="F15" s="295">
        <f>IFERROR('Tablas evol EM zona'!I15-'Tablas evol EM zona'!I28,"-")</f>
        <v>-0.57395942028339419</v>
      </c>
    </row>
    <row r="16" spans="2:6">
      <c r="B16" s="39" t="s">
        <v>84</v>
      </c>
      <c r="C16" s="294">
        <f>IFERROR('Tablas evol EM zona'!C16-'Tablas evol EM zona'!C29,"-")</f>
        <v>-0.38686427885275143</v>
      </c>
      <c r="D16" s="295">
        <f>IFERROR('Tablas evol EM zona'!E16-'Tablas evol EM zona'!E29,"-")</f>
        <v>-0.23468498542983607</v>
      </c>
      <c r="E16" s="295">
        <f>IFERROR('Tablas evol EM zona'!G16-'Tablas evol EM zona'!G29,"-")</f>
        <v>3.1903016539176932E-2</v>
      </c>
      <c r="F16" s="295">
        <f>IFERROR('Tablas evol EM zona'!I16-'Tablas evol EM zona'!I29,"-")</f>
        <v>-0.16314077236224556</v>
      </c>
    </row>
    <row r="17" spans="2:6">
      <c r="B17" s="39" t="s">
        <v>85</v>
      </c>
      <c r="C17" s="294">
        <f>IFERROR('Tablas evol EM zona'!C17-'Tablas evol EM zona'!C30,"-")</f>
        <v>-0.52</v>
      </c>
      <c r="D17" s="295">
        <f>IFERROR('Tablas evol EM zona'!E17-'Tablas evol EM zona'!E30,"-")</f>
        <v>0.12852796120831211</v>
      </c>
      <c r="E17" s="295">
        <f>IFERROR('Tablas evol EM zona'!G17-'Tablas evol EM zona'!G30,"-")</f>
        <v>0.14248309602542797</v>
      </c>
      <c r="F17" s="295">
        <f>IFERROR('Tablas evol EM zona'!I17-'Tablas evol EM zona'!I30,"-")</f>
        <v>9.1010892234356433E-2</v>
      </c>
    </row>
    <row r="18" spans="2:6">
      <c r="B18" s="39" t="s">
        <v>86</v>
      </c>
      <c r="C18" s="294">
        <f>IFERROR('Tablas evol EM zona'!C18-'Tablas evol EM zona'!C31,"-")</f>
        <v>-0.26000000000000023</v>
      </c>
      <c r="D18" s="295">
        <f>IFERROR('Tablas evol EM zona'!E18-'Tablas evol EM zona'!E31,"-")</f>
        <v>-0.72706221916349012</v>
      </c>
      <c r="E18" s="295">
        <f>IFERROR('Tablas evol EM zona'!G18-'Tablas evol EM zona'!G31,"-")</f>
        <v>-0.19922475192644207</v>
      </c>
      <c r="F18" s="295">
        <f>IFERROR('Tablas evol EM zona'!I18-'Tablas evol EM zona'!I31,"-")</f>
        <v>-0.54008672154370707</v>
      </c>
    </row>
    <row r="19" spans="2:6" ht="25.5">
      <c r="B19" s="45" t="str">
        <f>actualizaciones!$A$2</f>
        <v xml:space="preserve">acum. nov. 2010 </v>
      </c>
      <c r="C19" s="289">
        <v>-0.22942885259064516</v>
      </c>
      <c r="D19" s="289">
        <v>-0.19379080066687049</v>
      </c>
      <c r="E19" s="289">
        <v>-2.7394306559610726E-2</v>
      </c>
      <c r="F19" s="289">
        <v>-0.15025028815641939</v>
      </c>
    </row>
    <row r="20" spans="2:6" ht="15" hidden="1" customHeight="1" outlineLevel="1">
      <c r="B20" s="39" t="s">
        <v>75</v>
      </c>
      <c r="C20" s="294">
        <f>IFERROR('Tablas evol EM zona'!C20-'Tablas evol EM zona'!C33,"-")</f>
        <v>0.38683937031942506</v>
      </c>
      <c r="D20" s="295">
        <f>IFERROR('Tablas evol EM zona'!E20-'Tablas evol EM zona'!E33,"-")</f>
        <v>-0.34408678266794368</v>
      </c>
      <c r="E20" s="295">
        <f>IFERROR('Tablas evol EM zona'!G20-'Tablas evol EM zona'!G33,"-")</f>
        <v>-3.4405658325063371E-2</v>
      </c>
      <c r="F20" s="295">
        <f>IFERROR('Tablas evol EM zona'!I20-'Tablas evol EM zona'!I33,"-")</f>
        <v>-0.24934493108455857</v>
      </c>
    </row>
    <row r="21" spans="2:6" ht="15" hidden="1" customHeight="1" outlineLevel="1">
      <c r="B21" s="39" t="s">
        <v>76</v>
      </c>
      <c r="C21" s="294">
        <f>IFERROR('Tablas evol EM zona'!C21-'Tablas evol EM zona'!C34,"-")</f>
        <v>-0.39972837741243739</v>
      </c>
      <c r="D21" s="295">
        <f>IFERROR('Tablas evol EM zona'!E21-'Tablas evol EM zona'!E34,"-")</f>
        <v>5.7586759970297052E-2</v>
      </c>
      <c r="E21" s="295">
        <f>IFERROR('Tablas evol EM zona'!G21-'Tablas evol EM zona'!G34,"-")</f>
        <v>0.48438029593311072</v>
      </c>
      <c r="F21" s="295">
        <f>IFERROR('Tablas evol EM zona'!I21-'Tablas evol EM zona'!I34,"-")</f>
        <v>0.18277918938214022</v>
      </c>
    </row>
    <row r="22" spans="2:6" ht="15" hidden="1" customHeight="1" outlineLevel="1">
      <c r="B22" s="39" t="s">
        <v>77</v>
      </c>
      <c r="C22" s="294">
        <f>IFERROR('Tablas evol EM zona'!C22-'Tablas evol EM zona'!C35,"-")</f>
        <v>-3.830900148333205E-2</v>
      </c>
      <c r="D22" s="295">
        <f>IFERROR('Tablas evol EM zona'!E22-'Tablas evol EM zona'!E35,"-")</f>
        <v>-0.33369121226230103</v>
      </c>
      <c r="E22" s="295">
        <f>IFERROR('Tablas evol EM zona'!G22-'Tablas evol EM zona'!G35,"-")</f>
        <v>-0.33378897410126651</v>
      </c>
      <c r="F22" s="295">
        <f>IFERROR('Tablas evol EM zona'!I22-'Tablas evol EM zona'!I35,"-")</f>
        <v>-0.34152400107212966</v>
      </c>
    </row>
    <row r="23" spans="2:6" ht="15" hidden="1" customHeight="1" outlineLevel="1">
      <c r="B23" s="39" t="s">
        <v>78</v>
      </c>
      <c r="C23" s="294">
        <f>IFERROR('Tablas evol EM zona'!C23-'Tablas evol EM zona'!C36,"-")</f>
        <v>7.0000000000000284E-2</v>
      </c>
      <c r="D23" s="295">
        <f>IFERROR('Tablas evol EM zona'!E23-'Tablas evol EM zona'!E36,"-")</f>
        <v>-9.1512638643562738E-2</v>
      </c>
      <c r="E23" s="295">
        <f>IFERROR('Tablas evol EM zona'!G23-'Tablas evol EM zona'!G36,"-")</f>
        <v>-0.44065285536221666</v>
      </c>
      <c r="F23" s="295">
        <f>IFERROR('Tablas evol EM zona'!I23-'Tablas evol EM zona'!I36,"-")</f>
        <v>-0.21702075706506818</v>
      </c>
    </row>
    <row r="24" spans="2:6" ht="15" hidden="1" customHeight="1" outlineLevel="1">
      <c r="B24" s="39" t="s">
        <v>79</v>
      </c>
      <c r="C24" s="294">
        <f>IFERROR('Tablas evol EM zona'!C24-'Tablas evol EM zona'!C37,"-")</f>
        <v>0.16000000000000014</v>
      </c>
      <c r="D24" s="295">
        <f>IFERROR('Tablas evol EM zona'!E24-'Tablas evol EM zona'!E37,"-")</f>
        <v>-0.1495552246762033</v>
      </c>
      <c r="E24" s="295">
        <f>IFERROR('Tablas evol EM zona'!G24-'Tablas evol EM zona'!G37,"-")</f>
        <v>-0.21698179020839881</v>
      </c>
      <c r="F24" s="295">
        <f>IFERROR('Tablas evol EM zona'!I24-'Tablas evol EM zona'!I37,"-")</f>
        <v>-0.18507603992445709</v>
      </c>
    </row>
    <row r="25" spans="2:6" ht="15" hidden="1" customHeight="1" outlineLevel="1">
      <c r="B25" s="39" t="s">
        <v>80</v>
      </c>
      <c r="C25" s="294">
        <f>IFERROR('Tablas evol EM zona'!C25-'Tablas evol EM zona'!C38,"-")</f>
        <v>-0.29999999999999982</v>
      </c>
      <c r="D25" s="295">
        <f>IFERROR('Tablas evol EM zona'!E25-'Tablas evol EM zona'!E38,"-")</f>
        <v>-0.59771187070422815</v>
      </c>
      <c r="E25" s="295">
        <f>IFERROR('Tablas evol EM zona'!G25-'Tablas evol EM zona'!G38,"-")</f>
        <v>-1.1273458897317878</v>
      </c>
      <c r="F25" s="295">
        <f>IFERROR('Tablas evol EM zona'!I25-'Tablas evol EM zona'!I38,"-")</f>
        <v>-0.81052783204716672</v>
      </c>
    </row>
    <row r="26" spans="2:6" ht="15" hidden="1" customHeight="1" outlineLevel="1">
      <c r="B26" s="39" t="s">
        <v>81</v>
      </c>
      <c r="C26" s="294">
        <f>IFERROR('Tablas evol EM zona'!C26-'Tablas evol EM zona'!C39,"-")</f>
        <v>-0.32592156862745059</v>
      </c>
      <c r="D26" s="295">
        <f>IFERROR('Tablas evol EM zona'!E26-'Tablas evol EM zona'!E39,"-")</f>
        <v>-0.15196295479627597</v>
      </c>
      <c r="E26" s="295">
        <f>IFERROR('Tablas evol EM zona'!G26-'Tablas evol EM zona'!G39,"-")</f>
        <v>-0.60405211872064335</v>
      </c>
      <c r="F26" s="295">
        <f>IFERROR('Tablas evol EM zona'!I26-'Tablas evol EM zona'!I39,"-")</f>
        <v>-0.32991360686646143</v>
      </c>
    </row>
    <row r="27" spans="2:6" ht="15" hidden="1" customHeight="1" outlineLevel="1">
      <c r="B27" s="39" t="s">
        <v>82</v>
      </c>
      <c r="C27" s="294">
        <f>IFERROR('Tablas evol EM zona'!C27-'Tablas evol EM zona'!C40,"-")</f>
        <v>-0.48</v>
      </c>
      <c r="D27" s="295">
        <f>IFERROR('Tablas evol EM zona'!E27-'Tablas evol EM zona'!E40,"-")</f>
        <v>-0.13075903324522198</v>
      </c>
      <c r="E27" s="295">
        <f>IFERROR('Tablas evol EM zona'!G27-'Tablas evol EM zona'!G40,"-")</f>
        <v>-0.51162488603454825</v>
      </c>
      <c r="F27" s="295">
        <f>IFERROR('Tablas evol EM zona'!I27-'Tablas evol EM zona'!I40,"-")</f>
        <v>-0.26784965291272389</v>
      </c>
    </row>
    <row r="28" spans="2:6" ht="15" hidden="1" customHeight="1" outlineLevel="1">
      <c r="B28" s="39" t="s">
        <v>83</v>
      </c>
      <c r="C28" s="294">
        <f>IFERROR('Tablas evol EM zona'!C28-'Tablas evol EM zona'!C41,"-")</f>
        <v>-0.12000000000000011</v>
      </c>
      <c r="D28" s="295">
        <f>IFERROR('Tablas evol EM zona'!E28-'Tablas evol EM zona'!E41,"-")</f>
        <v>-0.84750200803790321</v>
      </c>
      <c r="E28" s="295">
        <f>IFERROR('Tablas evol EM zona'!G28-'Tablas evol EM zona'!G41,"-")</f>
        <v>-1.2266182343505418</v>
      </c>
      <c r="F28" s="295">
        <f>IFERROR('Tablas evol EM zona'!I28-'Tablas evol EM zona'!I41,"-")</f>
        <v>-0.98068060153978198</v>
      </c>
    </row>
    <row r="29" spans="2:6" ht="15" hidden="1" customHeight="1" outlineLevel="1">
      <c r="B29" s="39" t="s">
        <v>84</v>
      </c>
      <c r="C29" s="294">
        <f>IFERROR('Tablas evol EM zona'!C29-'Tablas evol EM zona'!C42,"-")</f>
        <v>-0.56000000000000005</v>
      </c>
      <c r="D29" s="295">
        <f>IFERROR('Tablas evol EM zona'!E29-'Tablas evol EM zona'!E42,"-")</f>
        <v>0.36523768399174017</v>
      </c>
      <c r="E29" s="295">
        <f>IFERROR('Tablas evol EM zona'!G29-'Tablas evol EM zona'!G42,"-")</f>
        <v>-0.11958974280620538</v>
      </c>
      <c r="F29" s="295">
        <f>IFERROR('Tablas evol EM zona'!I29-'Tablas evol EM zona'!I42,"-")</f>
        <v>0.18320119444637939</v>
      </c>
    </row>
    <row r="30" spans="2:6" ht="15" hidden="1" customHeight="1" outlineLevel="1">
      <c r="B30" s="39" t="s">
        <v>85</v>
      </c>
      <c r="C30" s="294">
        <f>IFERROR('Tablas evol EM zona'!C30-'Tablas evol EM zona'!C43,"-")</f>
        <v>8.0000000000000071E-2</v>
      </c>
      <c r="D30" s="295">
        <f>IFERROR('Tablas evol EM zona'!E30-'Tablas evol EM zona'!E43,"-")</f>
        <v>-7.5831032424845013E-2</v>
      </c>
      <c r="E30" s="295">
        <f>IFERROR('Tablas evol EM zona'!G30-'Tablas evol EM zona'!G43,"-")</f>
        <v>0.18231226240488674</v>
      </c>
      <c r="F30" s="295">
        <f>IFERROR('Tablas evol EM zona'!I30-'Tablas evol EM zona'!I43,"-")</f>
        <v>1.1223057665395331E-2</v>
      </c>
    </row>
    <row r="31" spans="2:6" ht="15" hidden="1" customHeight="1" outlineLevel="1">
      <c r="B31" s="39" t="s">
        <v>86</v>
      </c>
      <c r="C31" s="294">
        <f>IFERROR('Tablas evol EM zona'!C31-'Tablas evol EM zona'!C44,"-")</f>
        <v>-0.10350606524555417</v>
      </c>
      <c r="D31" s="295">
        <f>IFERROR('Tablas evol EM zona'!E31-'Tablas evol EM zona'!E44,"-")</f>
        <v>0.20892156471648171</v>
      </c>
      <c r="E31" s="295">
        <f>IFERROR('Tablas evol EM zona'!G31-'Tablas evol EM zona'!G44,"-")</f>
        <v>-1.0245406855186321</v>
      </c>
      <c r="F31" s="295">
        <f>IFERROR('Tablas evol EM zona'!I31-'Tablas evol EM zona'!I44,"-")</f>
        <v>-0.28937282598164771</v>
      </c>
    </row>
    <row r="32" spans="2:6" collapsed="1">
      <c r="B32" s="50">
        <v>2009</v>
      </c>
      <c r="C32" s="296">
        <f>IFERROR('Tablas evol EM zona'!C32-'Tablas evol EM zona'!C45,"-")</f>
        <v>-0.14495288187197408</v>
      </c>
      <c r="D32" s="296">
        <f>IFERROR('Tablas evol EM zona'!E32-'Tablas evol EM zona'!E45,"-")</f>
        <v>-0.17987774204766449</v>
      </c>
      <c r="E32" s="296">
        <f>IFERROR('Tablas evol EM zona'!G32-'Tablas evol EM zona'!G45,"-")</f>
        <v>-0.40504562659523557</v>
      </c>
      <c r="F32" s="296">
        <f>IFERROR('Tablas evol EM zona'!I32-'Tablas evol EM zona'!I45,"-")</f>
        <v>-0.27434471765047785</v>
      </c>
    </row>
    <row r="33" spans="2:6" ht="15" hidden="1" customHeight="1" outlineLevel="1">
      <c r="B33" s="39" t="s">
        <v>75</v>
      </c>
      <c r="C33" s="294">
        <f>IFERROR('Tablas evol EM zona'!C33-'Tablas evol EM zona'!C46,"-")</f>
        <v>-0.10000000000000009</v>
      </c>
      <c r="D33" s="295">
        <f>IFERROR('Tablas evol EM zona'!E33-'Tablas evol EM zona'!E46,"-")</f>
        <v>0.13958468638461952</v>
      </c>
      <c r="E33" s="295">
        <f>IFERROR('Tablas evol EM zona'!G33-'Tablas evol EM zona'!G46,"-")</f>
        <v>-0.36060660263396827</v>
      </c>
      <c r="F33" s="295">
        <f>IFERROR('Tablas evol EM zona'!I33-'Tablas evol EM zona'!I46,"-")</f>
        <v>-7.8654324528276476E-2</v>
      </c>
    </row>
    <row r="34" spans="2:6" ht="15" hidden="1" customHeight="1" outlineLevel="1">
      <c r="B34" s="39" t="s">
        <v>76</v>
      </c>
      <c r="C34" s="294">
        <f>IFERROR('Tablas evol EM zona'!C34-'Tablas evol EM zona'!C47,"-")</f>
        <v>8.9999999999999858E-2</v>
      </c>
      <c r="D34" s="295">
        <f>IFERROR('Tablas evol EM zona'!E34-'Tablas evol EM zona'!E47,"-")</f>
        <v>1.0109268589761911E-3</v>
      </c>
      <c r="E34" s="295">
        <f>IFERROR('Tablas evol EM zona'!G34-'Tablas evol EM zona'!G47,"-")</f>
        <v>-0.24363687997025885</v>
      </c>
      <c r="F34" s="295">
        <f>IFERROR('Tablas evol EM zona'!I34-'Tablas evol EM zona'!I47,"-")</f>
        <v>-9.6316581895286468E-2</v>
      </c>
    </row>
    <row r="35" spans="2:6" ht="15" hidden="1" customHeight="1" outlineLevel="1">
      <c r="B35" s="39" t="s">
        <v>77</v>
      </c>
      <c r="C35" s="294">
        <f>IFERROR('Tablas evol EM zona'!C35-'Tablas evol EM zona'!C48,"-")</f>
        <v>-0.2200000000000002</v>
      </c>
      <c r="D35" s="295">
        <f>IFERROR('Tablas evol EM zona'!E35-'Tablas evol EM zona'!E48,"-")</f>
        <v>0.28189813086283699</v>
      </c>
      <c r="E35" s="295">
        <f>IFERROR('Tablas evol EM zona'!G35-'Tablas evol EM zona'!G48,"-")</f>
        <v>-0.23946534230843763</v>
      </c>
      <c r="F35" s="295">
        <f>IFERROR('Tablas evol EM zona'!I35-'Tablas evol EM zona'!I48,"-")</f>
        <v>7.2366068803741967E-2</v>
      </c>
    </row>
    <row r="36" spans="2:6" ht="15" hidden="1" customHeight="1" outlineLevel="1">
      <c r="B36" s="39" t="s">
        <v>78</v>
      </c>
      <c r="C36" s="294">
        <f>IFERROR('Tablas evol EM zona'!C36-'Tablas evol EM zona'!C49,"-")</f>
        <v>-0.36000000000000032</v>
      </c>
      <c r="D36" s="295">
        <f>IFERROR('Tablas evol EM zona'!E36-'Tablas evol EM zona'!E49,"-")</f>
        <v>0.15208402542605359</v>
      </c>
      <c r="E36" s="295">
        <f>IFERROR('Tablas evol EM zona'!G36-'Tablas evol EM zona'!G49,"-")</f>
        <v>-0.18323349499245722</v>
      </c>
      <c r="F36" s="295">
        <f>IFERROR('Tablas evol EM zona'!I36-'Tablas evol EM zona'!I49,"-")</f>
        <v>3.0160891737101458E-2</v>
      </c>
    </row>
    <row r="37" spans="2:6" ht="15" hidden="1" customHeight="1" outlineLevel="1">
      <c r="B37" s="39" t="s">
        <v>79</v>
      </c>
      <c r="C37" s="294">
        <f>IFERROR('Tablas evol EM zona'!C37-'Tablas evol EM zona'!C50,"-")</f>
        <v>-0.13000000000000034</v>
      </c>
      <c r="D37" s="295">
        <f>IFERROR('Tablas evol EM zona'!E37-'Tablas evol EM zona'!E50,"-")</f>
        <v>-0.25143780572240537</v>
      </c>
      <c r="E37" s="295">
        <f>IFERROR('Tablas evol EM zona'!G37-'Tablas evol EM zona'!G50,"-")</f>
        <v>-8.9417909789714756E-2</v>
      </c>
      <c r="F37" s="295">
        <f>IFERROR('Tablas evol EM zona'!I37-'Tablas evol EM zona'!I50,"-")</f>
        <v>-0.18649172559244498</v>
      </c>
    </row>
    <row r="38" spans="2:6" ht="15" hidden="1" customHeight="1" outlineLevel="1">
      <c r="B38" s="39" t="s">
        <v>80</v>
      </c>
      <c r="C38" s="294">
        <f>IFERROR('Tablas evol EM zona'!C38-'Tablas evol EM zona'!C51,"-")</f>
        <v>-0.33000000000000007</v>
      </c>
      <c r="D38" s="295">
        <f>IFERROR('Tablas evol EM zona'!E38-'Tablas evol EM zona'!E51,"-")</f>
        <v>0.30634772456332904</v>
      </c>
      <c r="E38" s="295">
        <f>IFERROR('Tablas evol EM zona'!G38-'Tablas evol EM zona'!G51,"-")</f>
        <v>0.12695537431537041</v>
      </c>
      <c r="F38" s="295">
        <f>IFERROR('Tablas evol EM zona'!I38-'Tablas evol EM zona'!I51,"-")</f>
        <v>0.23258823367552051</v>
      </c>
    </row>
    <row r="39" spans="2:6" ht="15" hidden="1" customHeight="1" outlineLevel="1">
      <c r="B39" s="39" t="s">
        <v>81</v>
      </c>
      <c r="C39" s="294">
        <f>IFERROR('Tablas evol EM zona'!C39-'Tablas evol EM zona'!C52,"-")</f>
        <v>-0.68000000000000016</v>
      </c>
      <c r="D39" s="295">
        <f>IFERROR('Tablas evol EM zona'!E39-'Tablas evol EM zona'!E52,"-")</f>
        <v>0.39320717837884533</v>
      </c>
      <c r="E39" s="295">
        <f>IFERROR('Tablas evol EM zona'!G39-'Tablas evol EM zona'!G52,"-")</f>
        <v>0.81289185575129963</v>
      </c>
      <c r="F39" s="295">
        <f>IFERROR('Tablas evol EM zona'!I39-'Tablas evol EM zona'!I52,"-")</f>
        <v>0.54770399480467091</v>
      </c>
    </row>
    <row r="40" spans="2:6" ht="15" hidden="1" customHeight="1" outlineLevel="1">
      <c r="B40" s="39" t="s">
        <v>82</v>
      </c>
      <c r="C40" s="294">
        <f>IFERROR('Tablas evol EM zona'!C40-'Tablas evol EM zona'!C53,"-")</f>
        <v>-0.25999999999999979</v>
      </c>
      <c r="D40" s="295">
        <f>IFERROR('Tablas evol EM zona'!E40-'Tablas evol EM zona'!E53,"-")</f>
        <v>-0.54827585735895834</v>
      </c>
      <c r="E40" s="295">
        <f>IFERROR('Tablas evol EM zona'!G40-'Tablas evol EM zona'!G53,"-")</f>
        <v>-1.0359279258220795</v>
      </c>
      <c r="F40" s="295">
        <f>IFERROR('Tablas evol EM zona'!I40-'Tablas evol EM zona'!I53,"-")</f>
        <v>-0.74777561309327467</v>
      </c>
    </row>
    <row r="41" spans="2:6" ht="15" hidden="1" customHeight="1" outlineLevel="1">
      <c r="B41" s="39" t="s">
        <v>83</v>
      </c>
      <c r="C41" s="294">
        <f>IFERROR('Tablas evol EM zona'!C41-'Tablas evol EM zona'!C54,"-")</f>
        <v>-0.4700000000000002</v>
      </c>
      <c r="D41" s="295">
        <f>IFERROR('Tablas evol EM zona'!E41-'Tablas evol EM zona'!E54,"-")</f>
        <v>0.50035181806241358</v>
      </c>
      <c r="E41" s="295">
        <f>IFERROR('Tablas evol EM zona'!G41-'Tablas evol EM zona'!G54,"-")</f>
        <v>0.33745688767506898</v>
      </c>
      <c r="F41" s="295">
        <f>IFERROR('Tablas evol EM zona'!I41-'Tablas evol EM zona'!I54,"-")</f>
        <v>0.42234069756053039</v>
      </c>
    </row>
    <row r="42" spans="2:6" ht="15" hidden="1" customHeight="1" outlineLevel="1">
      <c r="B42" s="39" t="s">
        <v>84</v>
      </c>
      <c r="C42" s="294">
        <f>IFERROR('Tablas evol EM zona'!C42-'Tablas evol EM zona'!C55,"-")</f>
        <v>0.29000000000000004</v>
      </c>
      <c r="D42" s="295">
        <f>IFERROR('Tablas evol EM zona'!E42-'Tablas evol EM zona'!E55,"-")</f>
        <v>-0.14952998337852019</v>
      </c>
      <c r="E42" s="295">
        <f>IFERROR('Tablas evol EM zona'!G42-'Tablas evol EM zona'!G55,"-")</f>
        <v>9.9558643137276803E-2</v>
      </c>
      <c r="F42" s="295">
        <f>IFERROR('Tablas evol EM zona'!I42-'Tablas evol EM zona'!I55,"-")</f>
        <v>-6.1495295363092062E-2</v>
      </c>
    </row>
    <row r="43" spans="2:6" ht="15" hidden="1" customHeight="1" outlineLevel="1">
      <c r="B43" s="39" t="s">
        <v>85</v>
      </c>
      <c r="C43" s="294">
        <f>IFERROR('Tablas evol EM zona'!C43-'Tablas evol EM zona'!C56,"-")</f>
        <v>-0.13000000000000034</v>
      </c>
      <c r="D43" s="295">
        <f>IFERROR('Tablas evol EM zona'!E43-'Tablas evol EM zona'!E56,"-")</f>
        <v>-6.4814124715308452E-2</v>
      </c>
      <c r="E43" s="295">
        <f>IFERROR('Tablas evol EM zona'!G43-'Tablas evol EM zona'!G56,"-")</f>
        <v>-0.39631010850919779</v>
      </c>
      <c r="F43" s="295">
        <f>IFERROR('Tablas evol EM zona'!I43-'Tablas evol EM zona'!I56,"-")</f>
        <v>-0.19827175464384084</v>
      </c>
    </row>
    <row r="44" spans="2:6" ht="15" hidden="1" customHeight="1" outlineLevel="1">
      <c r="B44" s="39" t="s">
        <v>86</v>
      </c>
      <c r="C44" s="294">
        <f>IFERROR('Tablas evol EM zona'!C44-'Tablas evol EM zona'!C57,"-")</f>
        <v>-0.14649393475444583</v>
      </c>
      <c r="D44" s="295">
        <f>IFERROR('Tablas evol EM zona'!E44-'Tablas evol EM zona'!E57,"-")</f>
        <v>5.4311655628447753E-2</v>
      </c>
      <c r="E44" s="295">
        <f>IFERROR('Tablas evol EM zona'!G44-'Tablas evol EM zona'!G57,"-")</f>
        <v>0.11699640187104521</v>
      </c>
      <c r="F44" s="295">
        <f>IFERROR('Tablas evol EM zona'!I44-'Tablas evol EM zona'!I57,"-")</f>
        <v>7.8287979871753066E-2</v>
      </c>
    </row>
    <row r="45" spans="2:6" collapsed="1">
      <c r="B45" s="54">
        <v>2008</v>
      </c>
      <c r="C45" s="297">
        <f>IFERROR('Tablas evol EM zona'!C45-'Tablas evol EM zona'!C58,"-")</f>
        <v>-0.18374352602174149</v>
      </c>
      <c r="D45" s="297">
        <f>IFERROR('Tablas evol EM zona'!E45-'Tablas evol EM zona'!E58,"-")</f>
        <v>6.4073786653993103E-2</v>
      </c>
      <c r="E45" s="297">
        <f>IFERROR('Tablas evol EM zona'!G45-'Tablas evol EM zona'!G58,"-")</f>
        <v>-7.5308568028022549E-2</v>
      </c>
      <c r="F45" s="297">
        <f>IFERROR('Tablas evol EM zona'!I45-'Tablas evol EM zona'!I58,"-")</f>
        <v>2.905718422156589E-3</v>
      </c>
    </row>
    <row r="46" spans="2:6" ht="15" hidden="1" customHeight="1" outlineLevel="1">
      <c r="B46" s="39" t="s">
        <v>75</v>
      </c>
      <c r="C46" s="294">
        <f>IFERROR('Tablas evol EM zona'!C46-'Tablas evol EM zona'!C59,"-")</f>
        <v>-0.25</v>
      </c>
      <c r="D46" s="295">
        <f>IFERROR('Tablas evol EM zona'!E46-'Tablas evol EM zona'!E59,"-")</f>
        <v>0.24178371202796711</v>
      </c>
      <c r="E46" s="295">
        <f>IFERROR('Tablas evol EM zona'!G46-'Tablas evol EM zona'!G59,"-")</f>
        <v>0.65222981396712498</v>
      </c>
      <c r="F46" s="295">
        <f>IFERROR('Tablas evol EM zona'!I46-'Tablas evol EM zona'!I59,"-")</f>
        <v>0.41118309476933845</v>
      </c>
    </row>
    <row r="47" spans="2:6" ht="15" hidden="1" customHeight="1" outlineLevel="1">
      <c r="B47" s="39" t="s">
        <v>76</v>
      </c>
      <c r="C47" s="294">
        <f>IFERROR('Tablas evol EM zona'!C47-'Tablas evol EM zona'!C60,"-")</f>
        <v>-0.23999999999999977</v>
      </c>
      <c r="D47" s="295">
        <f>IFERROR('Tablas evol EM zona'!E47-'Tablas evol EM zona'!E60,"-")</f>
        <v>4.1150746432386143E-2</v>
      </c>
      <c r="E47" s="295">
        <f>IFERROR('Tablas evol EM zona'!G47-'Tablas evol EM zona'!G60,"-")</f>
        <v>-0.90480464067615607</v>
      </c>
      <c r="F47" s="295">
        <f>IFERROR('Tablas evol EM zona'!I47-'Tablas evol EM zona'!I60,"-")</f>
        <v>-0.31439700590189279</v>
      </c>
    </row>
    <row r="48" spans="2:6" ht="15" hidden="1" customHeight="1" outlineLevel="1">
      <c r="B48" s="39" t="s">
        <v>77</v>
      </c>
      <c r="C48" s="294">
        <f>IFERROR('Tablas evol EM zona'!C48-'Tablas evol EM zona'!C61,"-")</f>
        <v>-6.0000000000000053E-2</v>
      </c>
      <c r="D48" s="295">
        <f>IFERROR('Tablas evol EM zona'!E48-'Tablas evol EM zona'!E61,"-")</f>
        <v>-0.15238496558980863</v>
      </c>
      <c r="E48" s="295">
        <f>IFERROR('Tablas evol EM zona'!G48-'Tablas evol EM zona'!G61,"-")</f>
        <v>-0.20690823463346852</v>
      </c>
      <c r="F48" s="295">
        <f>IFERROR('Tablas evol EM zona'!I48-'Tablas evol EM zona'!I61,"-")</f>
        <v>-0.18526153593793371</v>
      </c>
    </row>
    <row r="49" spans="2:6" ht="15" hidden="1" customHeight="1" outlineLevel="1">
      <c r="B49" s="39" t="s">
        <v>78</v>
      </c>
      <c r="C49" s="294">
        <f>IFERROR('Tablas evol EM zona'!C49-'Tablas evol EM zona'!C62,"-")</f>
        <v>-2.9999999999999805E-2</v>
      </c>
      <c r="D49" s="295">
        <f>IFERROR('Tablas evol EM zona'!E49-'Tablas evol EM zona'!E62,"-")</f>
        <v>0.13859950026128764</v>
      </c>
      <c r="E49" s="295">
        <f>IFERROR('Tablas evol EM zona'!G49-'Tablas evol EM zona'!G62,"-")</f>
        <v>0.75727053888018148</v>
      </c>
      <c r="F49" s="295">
        <f>IFERROR('Tablas evol EM zona'!I49-'Tablas evol EM zona'!I62,"-")</f>
        <v>0.3418211093679222</v>
      </c>
    </row>
    <row r="50" spans="2:6" ht="15" hidden="1" customHeight="1" outlineLevel="1">
      <c r="B50" s="39" t="s">
        <v>79</v>
      </c>
      <c r="C50" s="294">
        <f>IFERROR('Tablas evol EM zona'!C50-'Tablas evol EM zona'!C63,"-")</f>
        <v>-0.20999999999999996</v>
      </c>
      <c r="D50" s="295">
        <f>IFERROR('Tablas evol EM zona'!E50-'Tablas evol EM zona'!E63,"-")</f>
        <v>-0.20520637003343989</v>
      </c>
      <c r="E50" s="295">
        <f>IFERROR('Tablas evol EM zona'!G50-'Tablas evol EM zona'!G63,"-")</f>
        <v>-0.95241373833985143</v>
      </c>
      <c r="F50" s="295">
        <f>IFERROR('Tablas evol EM zona'!I50-'Tablas evol EM zona'!I63,"-")</f>
        <v>-0.52925320116594499</v>
      </c>
    </row>
    <row r="51" spans="2:6" ht="15" hidden="1" customHeight="1" outlineLevel="1">
      <c r="B51" s="39" t="s">
        <v>80</v>
      </c>
      <c r="C51" s="294">
        <f>IFERROR('Tablas evol EM zona'!C51-'Tablas evol EM zona'!C64,"-")</f>
        <v>0.44999999999999973</v>
      </c>
      <c r="D51" s="295">
        <f>IFERROR('Tablas evol EM zona'!E51-'Tablas evol EM zona'!E64,"-")</f>
        <v>-0.40780966934733076</v>
      </c>
      <c r="E51" s="295">
        <f>IFERROR('Tablas evol EM zona'!G51-'Tablas evol EM zona'!G64,"-")</f>
        <v>-0.29670368474840458</v>
      </c>
      <c r="F51" s="295">
        <f>IFERROR('Tablas evol EM zona'!I51-'Tablas evol EM zona'!I64,"-")</f>
        <v>-0.38587764538012959</v>
      </c>
    </row>
    <row r="52" spans="2:6" ht="15" hidden="1" customHeight="1" outlineLevel="1">
      <c r="B52" s="39" t="s">
        <v>81</v>
      </c>
      <c r="C52" s="294">
        <f>IFERROR('Tablas evol EM zona'!C52-'Tablas evol EM zona'!C65,"-")</f>
        <v>0.98</v>
      </c>
      <c r="D52" s="295">
        <f>IFERROR('Tablas evol EM zona'!E52-'Tablas evol EM zona'!E65,"-")</f>
        <v>-0.51195901187350579</v>
      </c>
      <c r="E52" s="295">
        <f>IFERROR('Tablas evol EM zona'!G52-'Tablas evol EM zona'!G65,"-")</f>
        <v>-0.13041997000555394</v>
      </c>
      <c r="F52" s="295">
        <f>IFERROR('Tablas evol EM zona'!I52-'Tablas evol EM zona'!I65,"-")</f>
        <v>-0.37036971892157045</v>
      </c>
    </row>
    <row r="53" spans="2:6" ht="15" hidden="1" customHeight="1" outlineLevel="1">
      <c r="B53" s="39" t="s">
        <v>82</v>
      </c>
      <c r="C53" s="294">
        <f>IFERROR('Tablas evol EM zona'!C53-'Tablas evol EM zona'!C66,"-")</f>
        <v>0.64000000000000012</v>
      </c>
      <c r="D53" s="295">
        <f>IFERROR('Tablas evol EM zona'!E53-'Tablas evol EM zona'!E66,"-")</f>
        <v>-0.13842499384506635</v>
      </c>
      <c r="E53" s="295">
        <f>IFERROR('Tablas evol EM zona'!G53-'Tablas evol EM zona'!G66,"-")</f>
        <v>0.19775432283885053</v>
      </c>
      <c r="F53" s="295">
        <f>IFERROR('Tablas evol EM zona'!I53-'Tablas evol EM zona'!I66,"-")</f>
        <v>-9.4676640072881568E-3</v>
      </c>
    </row>
    <row r="54" spans="2:6" ht="15" hidden="1" customHeight="1" outlineLevel="1">
      <c r="B54" s="39" t="s">
        <v>83</v>
      </c>
      <c r="C54" s="294">
        <f>IFERROR('Tablas evol EM zona'!C54-'Tablas evol EM zona'!C67,"-")</f>
        <v>0.18000000000000016</v>
      </c>
      <c r="D54" s="295">
        <f>IFERROR('Tablas evol EM zona'!E54-'Tablas evol EM zona'!E67,"-")</f>
        <v>-4.0837731557768819E-2</v>
      </c>
      <c r="E54" s="295">
        <f>IFERROR('Tablas evol EM zona'!G54-'Tablas evol EM zona'!G67,"-")</f>
        <v>0.16228219088899642</v>
      </c>
      <c r="F54" s="295">
        <f>IFERROR('Tablas evol EM zona'!I54-'Tablas evol EM zona'!I67,"-")</f>
        <v>1.3333993111463549E-2</v>
      </c>
    </row>
    <row r="55" spans="2:6" ht="15" hidden="1" customHeight="1" outlineLevel="1">
      <c r="B55" s="39" t="s">
        <v>84</v>
      </c>
      <c r="C55" s="294">
        <f>IFERROR('Tablas evol EM zona'!C55-'Tablas evol EM zona'!C68,"-")</f>
        <v>8.9999999999999858E-2</v>
      </c>
      <c r="D55" s="295">
        <f>IFERROR('Tablas evol EM zona'!E55-'Tablas evol EM zona'!E68,"-")</f>
        <v>-0.37177314953093266</v>
      </c>
      <c r="E55" s="295">
        <f>IFERROR('Tablas evol EM zona'!G55-'Tablas evol EM zona'!G68,"-")</f>
        <v>-0.27134385244576542</v>
      </c>
      <c r="F55" s="295">
        <f>IFERROR('Tablas evol EM zona'!I55-'Tablas evol EM zona'!I68,"-")</f>
        <v>-0.33724286966505712</v>
      </c>
    </row>
    <row r="56" spans="2:6" ht="15" hidden="1" customHeight="1" outlineLevel="1">
      <c r="B56" s="39" t="s">
        <v>85</v>
      </c>
      <c r="C56" s="294">
        <f>IFERROR('Tablas evol EM zona'!C56-'Tablas evol EM zona'!C69,"-")</f>
        <v>-0.10999999999999988</v>
      </c>
      <c r="D56" s="295">
        <f>IFERROR('Tablas evol EM zona'!E56-'Tablas evol EM zona'!E69,"-")</f>
        <v>-0.14687174381043189</v>
      </c>
      <c r="E56" s="295">
        <f>IFERROR('Tablas evol EM zona'!G56-'Tablas evol EM zona'!G69,"-")</f>
        <v>-5.6808720222738529E-2</v>
      </c>
      <c r="F56" s="295">
        <f>IFERROR('Tablas evol EM zona'!I56-'Tablas evol EM zona'!I69,"-")</f>
        <v>-0.13011692927560681</v>
      </c>
    </row>
    <row r="57" spans="2:6" ht="15" hidden="1" customHeight="1" outlineLevel="1">
      <c r="B57" s="39" t="s">
        <v>86</v>
      </c>
      <c r="C57" s="294">
        <f>IFERROR('Tablas evol EM zona'!C57-'Tablas evol EM zona'!C70,"-")</f>
        <v>0.31000000000000005</v>
      </c>
      <c r="D57" s="295">
        <f>IFERROR('Tablas evol EM zona'!E57-'Tablas evol EM zona'!E70,"-")</f>
        <v>2.9315946309228735E-2</v>
      </c>
      <c r="E57" s="295">
        <f>IFERROR('Tablas evol EM zona'!G57-'Tablas evol EM zona'!G70,"-")</f>
        <v>0.69229936424384952</v>
      </c>
      <c r="F57" s="295">
        <f>IFERROR('Tablas evol EM zona'!I57-'Tablas evol EM zona'!I70,"-")</f>
        <v>0.2733815994746589</v>
      </c>
    </row>
    <row r="58" spans="2:6" collapsed="1">
      <c r="B58" s="54">
        <v>2007</v>
      </c>
      <c r="C58" s="297">
        <f>IFERROR('Tablas evol EM zona'!C58-'Tablas evol EM zona'!C71,"-")</f>
        <v>0.13125616540036855</v>
      </c>
      <c r="D58" s="297">
        <f>IFERROR('Tablas evol EM zona'!E58-'Tablas evol EM zona'!E71,"-")</f>
        <v>-0.12355448034304306</v>
      </c>
      <c r="E58" s="297">
        <f>IFERROR('Tablas evol EM zona'!G58-'Tablas evol EM zona'!G71,"-")</f>
        <v>-4.8709658058278649E-2</v>
      </c>
      <c r="F58" s="297">
        <f>IFERROR('Tablas evol EM zona'!I58-'Tablas evol EM zona'!I71,"-")</f>
        <v>-0.10660970714706242</v>
      </c>
    </row>
    <row r="59" spans="2:6" ht="15" customHeight="1">
      <c r="B59" s="431" t="s">
        <v>116</v>
      </c>
      <c r="C59" s="431"/>
      <c r="D59" s="431"/>
      <c r="E59" s="431"/>
      <c r="F59" s="431"/>
    </row>
  </sheetData>
  <mergeCells count="4">
    <mergeCell ref="B5:F5"/>
    <mergeCell ref="B6:B7"/>
    <mergeCell ref="D6:F6"/>
    <mergeCell ref="B59:F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6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L75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5.7109375" style="89" customWidth="1"/>
    <col min="2" max="2" width="13" style="89" customWidth="1"/>
    <col min="3" max="12" width="10.7109375" style="89" customWidth="1"/>
    <col min="13" max="13" width="11.42578125" style="89"/>
    <col min="14" max="14" width="14.28515625" style="89" customWidth="1"/>
    <col min="15" max="16384" width="11.42578125" style="89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427" t="s">
        <v>276</v>
      </c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ht="30" customHeight="1">
      <c r="B6" s="123"/>
      <c r="C6" s="107" t="s">
        <v>144</v>
      </c>
      <c r="D6" s="107" t="s">
        <v>74</v>
      </c>
      <c r="E6" s="109" t="s">
        <v>237</v>
      </c>
      <c r="F6" s="109" t="s">
        <v>74</v>
      </c>
      <c r="G6" s="107" t="s">
        <v>238</v>
      </c>
      <c r="H6" s="107" t="s">
        <v>74</v>
      </c>
      <c r="I6" s="109" t="s">
        <v>239</v>
      </c>
      <c r="J6" s="109" t="s">
        <v>74</v>
      </c>
      <c r="K6" s="107" t="s">
        <v>70</v>
      </c>
      <c r="L6" s="107" t="s">
        <v>74</v>
      </c>
    </row>
    <row r="7" spans="2:12">
      <c r="B7" s="39" t="s">
        <v>76</v>
      </c>
      <c r="C7" s="294">
        <v>3.7</v>
      </c>
      <c r="D7" s="298">
        <f t="shared" ref="D7:D57" si="0">C7-C20</f>
        <v>0.2611979166666667</v>
      </c>
      <c r="E7" s="295">
        <v>1.92</v>
      </c>
      <c r="F7" s="299">
        <f t="shared" ref="F7:F57" si="1">E7-E20</f>
        <v>-8.7585899152164082E-2</v>
      </c>
      <c r="G7" s="294">
        <v>1.95</v>
      </c>
      <c r="H7" s="298">
        <f t="shared" ref="H7:H57" si="2">G7-G20</f>
        <v>5.4142559592686768E-2</v>
      </c>
      <c r="I7" s="295">
        <v>1.96</v>
      </c>
      <c r="J7" s="299">
        <f t="shared" ref="J7:J57" si="3">I7-I20</f>
        <v>0.17837519800859925</v>
      </c>
      <c r="K7" s="294">
        <v>2.02</v>
      </c>
      <c r="L7" s="298">
        <f t="shared" ref="L7:L57" si="4">K7-K20</f>
        <v>3.972837741243751E-2</v>
      </c>
    </row>
    <row r="8" spans="2:12">
      <c r="B8" s="39" t="s">
        <v>77</v>
      </c>
      <c r="C8" s="294">
        <v>3.58</v>
      </c>
      <c r="D8" s="298">
        <f t="shared" si="0"/>
        <v>-0.61085173501577295</v>
      </c>
      <c r="E8" s="295">
        <v>2.09</v>
      </c>
      <c r="F8" s="299">
        <f t="shared" si="1"/>
        <v>-0.11148679825685726</v>
      </c>
      <c r="G8" s="294">
        <v>2.15</v>
      </c>
      <c r="H8" s="298">
        <f t="shared" si="2"/>
        <v>1.3986013986011514E-3</v>
      </c>
      <c r="I8" s="295">
        <v>1.59</v>
      </c>
      <c r="J8" s="299">
        <f t="shared" si="3"/>
        <v>-0.54629976580796247</v>
      </c>
      <c r="K8" s="294">
        <v>2.02</v>
      </c>
      <c r="L8" s="298">
        <f t="shared" si="4"/>
        <v>-0.24169099851666775</v>
      </c>
    </row>
    <row r="9" spans="2:12">
      <c r="B9" s="39" t="s">
        <v>78</v>
      </c>
      <c r="C9" s="294">
        <v>4.8279816513761471</v>
      </c>
      <c r="D9" s="298">
        <f t="shared" si="0"/>
        <v>0.84798165137614712</v>
      </c>
      <c r="E9" s="295">
        <v>2.0989525909592062</v>
      </c>
      <c r="F9" s="299">
        <f t="shared" si="1"/>
        <v>-4.1047409040793958E-2</v>
      </c>
      <c r="G9" s="294">
        <v>2.4372574385510997</v>
      </c>
      <c r="H9" s="298">
        <f t="shared" si="2"/>
        <v>7.7257438551099789E-2</v>
      </c>
      <c r="I9" s="295">
        <v>1.6157575757575757</v>
      </c>
      <c r="J9" s="299">
        <f t="shared" si="3"/>
        <v>-0.54483019648068209</v>
      </c>
      <c r="K9" s="294">
        <v>2.160290742157613</v>
      </c>
      <c r="L9" s="298">
        <f t="shared" si="4"/>
        <v>-0.16970925784238711</v>
      </c>
    </row>
    <row r="10" spans="2:12">
      <c r="B10" s="39" t="s">
        <v>79</v>
      </c>
      <c r="C10" s="294">
        <v>4.738271604938272</v>
      </c>
      <c r="D10" s="298">
        <f t="shared" si="0"/>
        <v>0.3882716049382724</v>
      </c>
      <c r="E10" s="295">
        <v>1.9592252803261978</v>
      </c>
      <c r="F10" s="299">
        <f t="shared" si="1"/>
        <v>-0.50077471967380216</v>
      </c>
      <c r="G10" s="294">
        <v>2.2622467771639041</v>
      </c>
      <c r="H10" s="298">
        <f t="shared" si="2"/>
        <v>-0.25775322283609592</v>
      </c>
      <c r="I10" s="295">
        <v>2.36</v>
      </c>
      <c r="J10" s="299">
        <f t="shared" si="3"/>
        <v>-0.51326813365933166</v>
      </c>
      <c r="K10" s="294">
        <v>2.31</v>
      </c>
      <c r="L10" s="298">
        <f t="shared" si="4"/>
        <v>-0.43999999999999995</v>
      </c>
    </row>
    <row r="11" spans="2:12">
      <c r="B11" s="39" t="s">
        <v>80</v>
      </c>
      <c r="C11" s="294">
        <v>4.4023668639053257</v>
      </c>
      <c r="D11" s="298">
        <f t="shared" si="0"/>
        <v>1.0523668639053256</v>
      </c>
      <c r="E11" s="295">
        <v>2.0602272727272726</v>
      </c>
      <c r="F11" s="299">
        <f t="shared" si="1"/>
        <v>-0.31977272727272732</v>
      </c>
      <c r="G11" s="294">
        <v>2.1565916398713827</v>
      </c>
      <c r="H11" s="298">
        <f t="shared" si="2"/>
        <v>-6.3408360128617502E-2</v>
      </c>
      <c r="I11" s="295">
        <v>1.94</v>
      </c>
      <c r="J11" s="299">
        <f t="shared" si="3"/>
        <v>-0.12715063520871128</v>
      </c>
      <c r="K11" s="294">
        <v>2.16</v>
      </c>
      <c r="L11" s="298">
        <f t="shared" si="4"/>
        <v>-0.12999999999999989</v>
      </c>
    </row>
    <row r="12" spans="2:12">
      <c r="B12" s="39" t="s">
        <v>81</v>
      </c>
      <c r="C12" s="294">
        <v>4.4893617021276597</v>
      </c>
      <c r="D12" s="298">
        <f t="shared" si="0"/>
        <v>1.1229020747984673</v>
      </c>
      <c r="E12" s="295">
        <v>2.0908879049172686</v>
      </c>
      <c r="F12" s="299">
        <f t="shared" si="1"/>
        <v>-0.11846274443338078</v>
      </c>
      <c r="G12" s="294">
        <v>2.0617462614568258</v>
      </c>
      <c r="H12" s="298">
        <f t="shared" si="2"/>
        <v>-5.5815841373907826E-2</v>
      </c>
      <c r="I12" s="295">
        <v>1.6861587982832618</v>
      </c>
      <c r="J12" s="299">
        <f t="shared" si="3"/>
        <v>-0.37621979010439222</v>
      </c>
      <c r="K12" s="294">
        <v>2.0601640119854912</v>
      </c>
      <c r="L12" s="298">
        <f t="shared" si="4"/>
        <v>-0.14391441938705807</v>
      </c>
    </row>
    <row r="13" spans="2:12">
      <c r="B13" s="39" t="s">
        <v>82</v>
      </c>
      <c r="C13" s="294">
        <v>3.9193548387096775</v>
      </c>
      <c r="D13" s="298">
        <f t="shared" si="0"/>
        <v>0.95935483870967753</v>
      </c>
      <c r="E13" s="295">
        <v>2.0266243282852954</v>
      </c>
      <c r="F13" s="299">
        <f t="shared" si="1"/>
        <v>-0.35337567171470452</v>
      </c>
      <c r="G13" s="294">
        <v>2.0369310793237974</v>
      </c>
      <c r="H13" s="298">
        <f t="shared" si="2"/>
        <v>-0.10306892067620277</v>
      </c>
      <c r="I13" s="295">
        <v>1.7902813299232736</v>
      </c>
      <c r="J13" s="299">
        <f t="shared" si="3"/>
        <v>-0.24983653045750631</v>
      </c>
      <c r="K13" s="294">
        <v>2.0404610300636739</v>
      </c>
      <c r="L13" s="298">
        <f t="shared" si="4"/>
        <v>-0.19953896993632636</v>
      </c>
    </row>
    <row r="14" spans="2:12">
      <c r="B14" s="39" t="s">
        <v>83</v>
      </c>
      <c r="C14" s="294">
        <v>3.6515912899999998</v>
      </c>
      <c r="D14" s="298">
        <f t="shared" si="0"/>
        <v>1.0015912899999999</v>
      </c>
      <c r="E14" s="295">
        <v>2.1218592959999998</v>
      </c>
      <c r="F14" s="299">
        <f t="shared" si="1"/>
        <v>-0.18814070400000027</v>
      </c>
      <c r="G14" s="294">
        <v>2.3989952410000002</v>
      </c>
      <c r="H14" s="298">
        <f t="shared" si="2"/>
        <v>0.22899524100000024</v>
      </c>
      <c r="I14" s="295">
        <v>1.853635505</v>
      </c>
      <c r="J14" s="299">
        <f t="shared" si="3"/>
        <v>-0.39723384423000518</v>
      </c>
      <c r="K14" s="294">
        <v>2.1873759430000002</v>
      </c>
      <c r="L14" s="298">
        <f t="shared" si="4"/>
        <v>-9.2624056999999649E-2</v>
      </c>
    </row>
    <row r="15" spans="2:12">
      <c r="B15" s="39" t="s">
        <v>84</v>
      </c>
      <c r="C15" s="294">
        <v>3.1540312876052949</v>
      </c>
      <c r="D15" s="298">
        <f t="shared" si="0"/>
        <v>0.2440312876052948</v>
      </c>
      <c r="E15" s="295">
        <v>1.8962783527857301</v>
      </c>
      <c r="F15" s="299">
        <f t="shared" si="1"/>
        <v>-0.86372164721426969</v>
      </c>
      <c r="G15" s="294">
        <v>2.0746086105675148</v>
      </c>
      <c r="H15" s="298">
        <f t="shared" si="2"/>
        <v>-4.539138943248533E-2</v>
      </c>
      <c r="I15" s="295">
        <v>1.7113805240516229</v>
      </c>
      <c r="J15" s="299">
        <f t="shared" si="3"/>
        <v>-0.26641947594837712</v>
      </c>
      <c r="K15" s="294">
        <v>1.9531357211472484</v>
      </c>
      <c r="L15" s="298">
        <f t="shared" si="4"/>
        <v>-0.38686427885275143</v>
      </c>
    </row>
    <row r="16" spans="2:12">
      <c r="B16" s="39" t="s">
        <v>85</v>
      </c>
      <c r="C16" s="294">
        <v>3.27</v>
      </c>
      <c r="D16" s="298">
        <f t="shared" si="0"/>
        <v>0.70000000000000018</v>
      </c>
      <c r="E16" s="295">
        <v>2.19</v>
      </c>
      <c r="F16" s="299">
        <f t="shared" si="1"/>
        <v>-0.39999999999999991</v>
      </c>
      <c r="G16" s="294">
        <v>2.06</v>
      </c>
      <c r="H16" s="298">
        <f t="shared" si="2"/>
        <v>-0.29999999999999982</v>
      </c>
      <c r="I16" s="295">
        <v>1.6764758981765662</v>
      </c>
      <c r="J16" s="299">
        <f t="shared" si="3"/>
        <v>-1.0857459013288551</v>
      </c>
      <c r="K16" s="294">
        <v>2.0699999999999998</v>
      </c>
      <c r="L16" s="298">
        <f t="shared" si="4"/>
        <v>-0.52</v>
      </c>
    </row>
    <row r="17" spans="2:12">
      <c r="B17" s="39" t="s">
        <v>86</v>
      </c>
      <c r="C17" s="294">
        <v>3.72</v>
      </c>
      <c r="D17" s="298">
        <f t="shared" si="0"/>
        <v>1.0500000000000003</v>
      </c>
      <c r="E17" s="295">
        <v>2.1</v>
      </c>
      <c r="F17" s="299">
        <f t="shared" si="1"/>
        <v>-0.73999999999999977</v>
      </c>
      <c r="G17" s="294">
        <v>2.1</v>
      </c>
      <c r="H17" s="298">
        <f t="shared" si="2"/>
        <v>0.10000000000000009</v>
      </c>
      <c r="I17" s="295">
        <v>2.0697093551316983</v>
      </c>
      <c r="J17" s="299">
        <f t="shared" si="3"/>
        <v>-0.28668009720095888</v>
      </c>
      <c r="K17" s="294">
        <v>2.17</v>
      </c>
      <c r="L17" s="298">
        <f t="shared" si="4"/>
        <v>-0.26000000000000023</v>
      </c>
    </row>
    <row r="18" spans="2:12" ht="30" customHeight="1">
      <c r="B18" s="45" t="str">
        <f>actualizaciones!$A$2</f>
        <v xml:space="preserve">acum. nov. 2010 </v>
      </c>
      <c r="C18" s="289">
        <v>3.8036223616657159</v>
      </c>
      <c r="D18" s="289">
        <v>0.63014227780827348</v>
      </c>
      <c r="E18" s="289">
        <v>2.0514326277749095</v>
      </c>
      <c r="F18" s="289">
        <v>-0.34926131271855931</v>
      </c>
      <c r="G18" s="289">
        <v>2.1397734558666381</v>
      </c>
      <c r="H18" s="289">
        <v>-3.2150057020849054E-2</v>
      </c>
      <c r="I18" s="289">
        <v>1.8347267712463369</v>
      </c>
      <c r="J18" s="289">
        <v>-0.37262838820043287</v>
      </c>
      <c r="K18" s="289">
        <v>2.0933255409487463</v>
      </c>
      <c r="L18" s="289">
        <v>-0.22942885259064516</v>
      </c>
    </row>
    <row r="19" spans="2:12" hidden="1" outlineLevel="1">
      <c r="B19" s="39" t="s">
        <v>75</v>
      </c>
      <c r="C19" s="294">
        <v>3.481060606060606</v>
      </c>
      <c r="D19" s="298">
        <f t="shared" si="0"/>
        <v>0.80106060606060581</v>
      </c>
      <c r="E19" s="295">
        <v>2.1021606880637718</v>
      </c>
      <c r="F19" s="299">
        <f t="shared" si="1"/>
        <v>-0.53783931193622836</v>
      </c>
      <c r="G19" s="294">
        <v>2.2856403622250969</v>
      </c>
      <c r="H19" s="298">
        <f t="shared" si="2"/>
        <v>0.29564036222509693</v>
      </c>
      <c r="I19" s="295">
        <v>3.9497542326597488</v>
      </c>
      <c r="J19" s="299">
        <f t="shared" si="3"/>
        <v>1.7462476578319466</v>
      </c>
      <c r="K19" s="294">
        <v>2.7568393703194252</v>
      </c>
      <c r="L19" s="298">
        <f t="shared" si="4"/>
        <v>0.38683937031942506</v>
      </c>
    </row>
    <row r="20" spans="2:12" hidden="1" outlineLevel="1">
      <c r="B20" s="39" t="s">
        <v>76</v>
      </c>
      <c r="C20" s="294">
        <v>3.4388020833333335</v>
      </c>
      <c r="D20" s="298">
        <f t="shared" si="0"/>
        <v>0.49880208333333353</v>
      </c>
      <c r="E20" s="295">
        <v>2.007585899152164</v>
      </c>
      <c r="F20" s="299">
        <f t="shared" si="1"/>
        <v>-0.59241410084783608</v>
      </c>
      <c r="G20" s="294">
        <v>1.8958574404073132</v>
      </c>
      <c r="H20" s="298">
        <f t="shared" si="2"/>
        <v>-0.32414255959268701</v>
      </c>
      <c r="I20" s="295">
        <v>1.7816248019914007</v>
      </c>
      <c r="J20" s="299">
        <f t="shared" si="3"/>
        <v>-0.30651679092895323</v>
      </c>
      <c r="K20" s="294">
        <v>1.9802716225875625</v>
      </c>
      <c r="L20" s="298">
        <f t="shared" si="4"/>
        <v>-0.39972837741243739</v>
      </c>
    </row>
    <row r="21" spans="2:12" hidden="1" outlineLevel="1">
      <c r="B21" s="39" t="s">
        <v>77</v>
      </c>
      <c r="C21" s="294">
        <v>4.190851735015773</v>
      </c>
      <c r="D21" s="298">
        <f t="shared" si="0"/>
        <v>1.420851735015773</v>
      </c>
      <c r="E21" s="295">
        <v>2.2014867982568571</v>
      </c>
      <c r="F21" s="299">
        <f t="shared" si="1"/>
        <v>-0.27851320174314287</v>
      </c>
      <c r="G21" s="294">
        <v>2.1486013986013988</v>
      </c>
      <c r="H21" s="298">
        <f t="shared" si="2"/>
        <v>-0.13139860139860104</v>
      </c>
      <c r="I21" s="295">
        <v>2.1362997658079625</v>
      </c>
      <c r="J21" s="299">
        <f t="shared" si="3"/>
        <v>0.18299451036024239</v>
      </c>
      <c r="K21" s="294">
        <v>2.2616909985166678</v>
      </c>
      <c r="L21" s="298">
        <f t="shared" si="4"/>
        <v>-3.830900148333205E-2</v>
      </c>
    </row>
    <row r="22" spans="2:12" hidden="1" outlineLevel="1">
      <c r="B22" s="39" t="s">
        <v>78</v>
      </c>
      <c r="C22" s="294">
        <v>3.98</v>
      </c>
      <c r="D22" s="298">
        <f t="shared" si="0"/>
        <v>1.0699999999999998</v>
      </c>
      <c r="E22" s="295">
        <v>2.14</v>
      </c>
      <c r="F22" s="299">
        <f t="shared" si="1"/>
        <v>-6.0000000000000053E-2</v>
      </c>
      <c r="G22" s="294">
        <v>2.36</v>
      </c>
      <c r="H22" s="298">
        <f t="shared" si="2"/>
        <v>0.10999999999999988</v>
      </c>
      <c r="I22" s="295">
        <v>2.1605877722382578</v>
      </c>
      <c r="J22" s="299">
        <f t="shared" si="3"/>
        <v>4.0740101987361665E-2</v>
      </c>
      <c r="K22" s="294">
        <v>2.33</v>
      </c>
      <c r="L22" s="298">
        <f t="shared" si="4"/>
        <v>7.0000000000000284E-2</v>
      </c>
    </row>
    <row r="23" spans="2:12" hidden="1" outlineLevel="1">
      <c r="B23" s="39" t="s">
        <v>79</v>
      </c>
      <c r="C23" s="294">
        <v>4.3499999999999996</v>
      </c>
      <c r="D23" s="298">
        <f t="shared" si="0"/>
        <v>0.86999999999999966</v>
      </c>
      <c r="E23" s="295">
        <v>2.46</v>
      </c>
      <c r="F23" s="299">
        <f t="shared" si="1"/>
        <v>-0.27</v>
      </c>
      <c r="G23" s="294">
        <v>2.52</v>
      </c>
      <c r="H23" s="298">
        <f t="shared" si="2"/>
        <v>-0.29999999999999982</v>
      </c>
      <c r="I23" s="295">
        <v>2.8732681336593315</v>
      </c>
      <c r="J23" s="299">
        <f t="shared" si="3"/>
        <v>0.80966068250076706</v>
      </c>
      <c r="K23" s="294">
        <v>2.75</v>
      </c>
      <c r="L23" s="298">
        <f t="shared" si="4"/>
        <v>0.16000000000000014</v>
      </c>
    </row>
    <row r="24" spans="2:12" hidden="1" outlineLevel="1">
      <c r="B24" s="39" t="s">
        <v>80</v>
      </c>
      <c r="C24" s="294">
        <v>3.35</v>
      </c>
      <c r="D24" s="298">
        <f t="shared" si="0"/>
        <v>-1.0500000000000003</v>
      </c>
      <c r="E24" s="295">
        <v>2.38</v>
      </c>
      <c r="F24" s="299">
        <f t="shared" si="1"/>
        <v>-0.36000000000000032</v>
      </c>
      <c r="G24" s="294">
        <v>2.2200000000000002</v>
      </c>
      <c r="H24" s="298">
        <f t="shared" si="2"/>
        <v>-9.9999999999999645E-2</v>
      </c>
      <c r="I24" s="295">
        <v>2.0671506352087112</v>
      </c>
      <c r="J24" s="299">
        <f t="shared" si="3"/>
        <v>-0.15258832420484136</v>
      </c>
      <c r="K24" s="294">
        <v>2.29</v>
      </c>
      <c r="L24" s="298">
        <f t="shared" si="4"/>
        <v>-0.29999999999999982</v>
      </c>
    </row>
    <row r="25" spans="2:12" hidden="1" outlineLevel="1">
      <c r="B25" s="39" t="s">
        <v>81</v>
      </c>
      <c r="C25" s="294">
        <v>3.3664596273291925</v>
      </c>
      <c r="D25" s="298">
        <f t="shared" si="0"/>
        <v>-0.5635403726708077</v>
      </c>
      <c r="E25" s="295">
        <v>2.2093506493506494</v>
      </c>
      <c r="F25" s="299">
        <f t="shared" si="1"/>
        <v>-0.2606493506493508</v>
      </c>
      <c r="G25" s="294">
        <v>2.1175621028307337</v>
      </c>
      <c r="H25" s="298">
        <f t="shared" si="2"/>
        <v>-0.54243789716926649</v>
      </c>
      <c r="I25" s="295">
        <v>2.062378588387654</v>
      </c>
      <c r="J25" s="299">
        <f t="shared" si="3"/>
        <v>-0.15999710222008101</v>
      </c>
      <c r="K25" s="294">
        <v>2.2040784313725492</v>
      </c>
      <c r="L25" s="298">
        <f t="shared" si="4"/>
        <v>-0.32592156862745059</v>
      </c>
    </row>
    <row r="26" spans="2:12" hidden="1" outlineLevel="1">
      <c r="B26" s="39" t="s">
        <v>82</v>
      </c>
      <c r="C26" s="294">
        <v>2.96</v>
      </c>
      <c r="D26" s="298">
        <f t="shared" si="0"/>
        <v>-0.20000000000000018</v>
      </c>
      <c r="E26" s="295">
        <v>2.38</v>
      </c>
      <c r="F26" s="299">
        <f t="shared" si="1"/>
        <v>-0.2200000000000002</v>
      </c>
      <c r="G26" s="294">
        <v>2.14</v>
      </c>
      <c r="H26" s="298">
        <f t="shared" si="2"/>
        <v>-0.23999999999999977</v>
      </c>
      <c r="I26" s="295">
        <v>2.0401178603807799</v>
      </c>
      <c r="J26" s="299">
        <f t="shared" si="3"/>
        <v>-0.93471521614721187</v>
      </c>
      <c r="K26" s="294">
        <v>2.2400000000000002</v>
      </c>
      <c r="L26" s="298">
        <f t="shared" si="4"/>
        <v>-0.48</v>
      </c>
    </row>
    <row r="27" spans="2:12" hidden="1" outlineLevel="1">
      <c r="B27" s="39" t="s">
        <v>83</v>
      </c>
      <c r="C27" s="294">
        <v>2.65</v>
      </c>
      <c r="D27" s="298">
        <f t="shared" si="0"/>
        <v>-0.62000000000000011</v>
      </c>
      <c r="E27" s="295">
        <v>2.31</v>
      </c>
      <c r="F27" s="299">
        <f t="shared" si="1"/>
        <v>-0.10000000000000009</v>
      </c>
      <c r="G27" s="294">
        <v>2.17</v>
      </c>
      <c r="H27" s="298">
        <f t="shared" si="2"/>
        <v>-6.0000000000000053E-2</v>
      </c>
      <c r="I27" s="295">
        <v>2.2508693492300051</v>
      </c>
      <c r="J27" s="299">
        <f t="shared" si="3"/>
        <v>-5.3288994695907199E-2</v>
      </c>
      <c r="K27" s="294">
        <v>2.2799999999999998</v>
      </c>
      <c r="L27" s="298">
        <f t="shared" si="4"/>
        <v>-0.12000000000000011</v>
      </c>
    </row>
    <row r="28" spans="2:12" hidden="1" outlineLevel="1">
      <c r="B28" s="39" t="s">
        <v>84</v>
      </c>
      <c r="C28" s="294">
        <v>2.91</v>
      </c>
      <c r="D28" s="298">
        <f t="shared" si="0"/>
        <v>-0.48</v>
      </c>
      <c r="E28" s="295">
        <v>2.76</v>
      </c>
      <c r="F28" s="299">
        <f t="shared" si="1"/>
        <v>0.2799999999999998</v>
      </c>
      <c r="G28" s="294">
        <v>2.12</v>
      </c>
      <c r="H28" s="298">
        <f t="shared" si="2"/>
        <v>-0.2799999999999998</v>
      </c>
      <c r="I28" s="295">
        <v>1.9778</v>
      </c>
      <c r="J28" s="299">
        <f t="shared" si="3"/>
        <v>-1.7220568799836433</v>
      </c>
      <c r="K28" s="294">
        <v>2.34</v>
      </c>
      <c r="L28" s="298">
        <f t="shared" si="4"/>
        <v>-0.56000000000000005</v>
      </c>
    </row>
    <row r="29" spans="2:12" hidden="1" outlineLevel="1">
      <c r="B29" s="39" t="s">
        <v>85</v>
      </c>
      <c r="C29" s="294">
        <v>2.57</v>
      </c>
      <c r="D29" s="298">
        <f t="shared" si="0"/>
        <v>-0.93000000000000016</v>
      </c>
      <c r="E29" s="295">
        <v>2.59</v>
      </c>
      <c r="F29" s="299">
        <f t="shared" si="1"/>
        <v>-3.0000000000000249E-2</v>
      </c>
      <c r="G29" s="294">
        <v>2.36</v>
      </c>
      <c r="H29" s="298">
        <f t="shared" si="2"/>
        <v>-0.10000000000000009</v>
      </c>
      <c r="I29" s="295">
        <v>2.7622217995054212</v>
      </c>
      <c r="J29" s="299">
        <f t="shared" si="3"/>
        <v>0.62140646736314409</v>
      </c>
      <c r="K29" s="294">
        <v>2.59</v>
      </c>
      <c r="L29" s="298">
        <f t="shared" si="4"/>
        <v>8.0000000000000071E-2</v>
      </c>
    </row>
    <row r="30" spans="2:12" hidden="1" outlineLevel="1">
      <c r="B30" s="39" t="s">
        <v>86</v>
      </c>
      <c r="C30" s="294">
        <v>2.67</v>
      </c>
      <c r="D30" s="298">
        <f t="shared" si="0"/>
        <v>-0.62451591062965495</v>
      </c>
      <c r="E30" s="295">
        <v>2.84</v>
      </c>
      <c r="F30" s="299">
        <f t="shared" si="1"/>
        <v>-4.8316704216285977E-2</v>
      </c>
      <c r="G30" s="294">
        <v>2</v>
      </c>
      <c r="H30" s="298">
        <f t="shared" si="2"/>
        <v>1.5010351966873614E-2</v>
      </c>
      <c r="I30" s="295">
        <v>2.3563894523326572</v>
      </c>
      <c r="J30" s="299">
        <f t="shared" si="3"/>
        <v>4.5720574499600097E-2</v>
      </c>
      <c r="K30" s="294">
        <v>2.4300000000000002</v>
      </c>
      <c r="L30" s="298">
        <f t="shared" si="4"/>
        <v>-0.10350606524555417</v>
      </c>
    </row>
    <row r="31" spans="2:12" collapsed="1">
      <c r="B31" s="50">
        <v>2009</v>
      </c>
      <c r="C31" s="296">
        <v>3.1970576848625627</v>
      </c>
      <c r="D31" s="300">
        <f t="shared" si="0"/>
        <v>-6.3404490350130072E-2</v>
      </c>
      <c r="E31" s="296">
        <v>2.3715694902073143</v>
      </c>
      <c r="F31" s="300">
        <f t="shared" si="1"/>
        <v>-0.19696318210556862</v>
      </c>
      <c r="G31" s="296">
        <v>2.1818120458073662</v>
      </c>
      <c r="H31" s="300">
        <f t="shared" si="2"/>
        <v>-0.13980754392520822</v>
      </c>
      <c r="I31" s="296">
        <v>2.3331296445960064</v>
      </c>
      <c r="J31" s="300">
        <f t="shared" si="3"/>
        <v>-2.4566554733659096E-2</v>
      </c>
      <c r="K31" s="296">
        <v>2.3595512168578701</v>
      </c>
      <c r="L31" s="300">
        <f t="shared" si="4"/>
        <v>-0.14495288187197408</v>
      </c>
    </row>
    <row r="32" spans="2:12" hidden="1" outlineLevel="1">
      <c r="B32" s="39" t="s">
        <v>75</v>
      </c>
      <c r="C32" s="294">
        <v>2.68</v>
      </c>
      <c r="D32" s="298">
        <f t="shared" si="0"/>
        <v>-0.18999999999999995</v>
      </c>
      <c r="E32" s="295">
        <v>2.64</v>
      </c>
      <c r="F32" s="299">
        <f t="shared" si="1"/>
        <v>8.0000000000000071E-2</v>
      </c>
      <c r="G32" s="294">
        <v>1.99</v>
      </c>
      <c r="H32" s="298">
        <f t="shared" si="2"/>
        <v>-0.34000000000000008</v>
      </c>
      <c r="I32" s="295">
        <v>2.2035065748278022</v>
      </c>
      <c r="J32" s="299">
        <f t="shared" si="3"/>
        <v>-0.11255198896490048</v>
      </c>
      <c r="K32" s="294">
        <v>2.37</v>
      </c>
      <c r="L32" s="298">
        <f t="shared" si="4"/>
        <v>-0.10000000000000009</v>
      </c>
    </row>
    <row r="33" spans="2:12" hidden="1" outlineLevel="1">
      <c r="B33" s="39" t="s">
        <v>76</v>
      </c>
      <c r="C33" s="294">
        <v>2.94</v>
      </c>
      <c r="D33" s="298">
        <f t="shared" si="0"/>
        <v>0.10999999999999988</v>
      </c>
      <c r="E33" s="295">
        <v>2.6</v>
      </c>
      <c r="F33" s="299">
        <f t="shared" si="1"/>
        <v>0.10999999999999988</v>
      </c>
      <c r="G33" s="294">
        <v>2.2200000000000002</v>
      </c>
      <c r="H33" s="298">
        <f t="shared" si="2"/>
        <v>0.18000000000000016</v>
      </c>
      <c r="I33" s="295">
        <v>2.088141592920354</v>
      </c>
      <c r="J33" s="299">
        <f t="shared" si="3"/>
        <v>2.1944710579973936E-2</v>
      </c>
      <c r="K33" s="294">
        <v>2.38</v>
      </c>
      <c r="L33" s="298">
        <f t="shared" si="4"/>
        <v>8.9999999999999858E-2</v>
      </c>
    </row>
    <row r="34" spans="2:12" hidden="1" outlineLevel="1">
      <c r="B34" s="39" t="s">
        <v>77</v>
      </c>
      <c r="C34" s="294">
        <v>2.77</v>
      </c>
      <c r="D34" s="298">
        <f t="shared" si="0"/>
        <v>-0.33999999999999986</v>
      </c>
      <c r="E34" s="295">
        <v>2.48</v>
      </c>
      <c r="F34" s="299">
        <f t="shared" si="1"/>
        <v>-6.0000000000000053E-2</v>
      </c>
      <c r="G34" s="294">
        <v>2.2799999999999998</v>
      </c>
      <c r="H34" s="298">
        <f t="shared" si="2"/>
        <v>9.9999999999999645E-2</v>
      </c>
      <c r="I34" s="295">
        <v>1.9533052554477202</v>
      </c>
      <c r="J34" s="299">
        <f t="shared" si="3"/>
        <v>-0.68196386636531114</v>
      </c>
      <c r="K34" s="294">
        <v>2.2999999999999998</v>
      </c>
      <c r="L34" s="298">
        <f t="shared" si="4"/>
        <v>-0.2200000000000002</v>
      </c>
    </row>
    <row r="35" spans="2:12" hidden="1" outlineLevel="1">
      <c r="B35" s="39" t="s">
        <v>78</v>
      </c>
      <c r="C35" s="294">
        <v>2.91</v>
      </c>
      <c r="D35" s="298">
        <f t="shared" si="0"/>
        <v>0.12000000000000011</v>
      </c>
      <c r="E35" s="295">
        <v>2.2000000000000002</v>
      </c>
      <c r="F35" s="299">
        <f t="shared" si="1"/>
        <v>-0.4099999999999997</v>
      </c>
      <c r="G35" s="294">
        <v>2.25</v>
      </c>
      <c r="H35" s="298">
        <f t="shared" si="2"/>
        <v>-0.10999999999999988</v>
      </c>
      <c r="I35" s="295">
        <v>2.1198476702508962</v>
      </c>
      <c r="J35" s="299">
        <f t="shared" si="3"/>
        <v>-0.75410442555748691</v>
      </c>
      <c r="K35" s="294">
        <v>2.2599999999999998</v>
      </c>
      <c r="L35" s="298">
        <f t="shared" si="4"/>
        <v>-0.36000000000000032</v>
      </c>
    </row>
    <row r="36" spans="2:12" hidden="1" outlineLevel="1">
      <c r="B36" s="39" t="s">
        <v>79</v>
      </c>
      <c r="C36" s="294">
        <v>3.48</v>
      </c>
      <c r="D36" s="298">
        <f t="shared" si="0"/>
        <v>0.62000000000000011</v>
      </c>
      <c r="E36" s="295">
        <v>2.73</v>
      </c>
      <c r="F36" s="299">
        <f t="shared" si="1"/>
        <v>-0.12000000000000011</v>
      </c>
      <c r="G36" s="294">
        <v>2.82</v>
      </c>
      <c r="H36" s="298">
        <f t="shared" si="2"/>
        <v>-6.0000000000000053E-2</v>
      </c>
      <c r="I36" s="295">
        <v>2.0636074511585645</v>
      </c>
      <c r="J36" s="299">
        <f t="shared" si="3"/>
        <v>-0.23859901062236544</v>
      </c>
      <c r="K36" s="294">
        <v>2.59</v>
      </c>
      <c r="L36" s="298">
        <f t="shared" si="4"/>
        <v>-0.13000000000000034</v>
      </c>
    </row>
    <row r="37" spans="2:12" hidden="1" outlineLevel="1">
      <c r="B37" s="39" t="s">
        <v>80</v>
      </c>
      <c r="C37" s="294">
        <v>4.4000000000000004</v>
      </c>
      <c r="D37" s="298">
        <f t="shared" si="0"/>
        <v>1.0000000000000004</v>
      </c>
      <c r="E37" s="295">
        <v>2.74</v>
      </c>
      <c r="F37" s="299">
        <f t="shared" si="1"/>
        <v>0.17000000000000037</v>
      </c>
      <c r="G37" s="294">
        <v>2.3199999999999998</v>
      </c>
      <c r="H37" s="298">
        <f t="shared" si="2"/>
        <v>0.16999999999999993</v>
      </c>
      <c r="I37" s="295">
        <v>2.2197389594135526</v>
      </c>
      <c r="J37" s="299">
        <f t="shared" si="3"/>
        <v>-1.6235480776234845</v>
      </c>
      <c r="K37" s="294">
        <v>2.59</v>
      </c>
      <c r="L37" s="298">
        <f t="shared" si="4"/>
        <v>-0.33000000000000007</v>
      </c>
    </row>
    <row r="38" spans="2:12" hidden="1" outlineLevel="1">
      <c r="B38" s="39" t="s">
        <v>81</v>
      </c>
      <c r="C38" s="294">
        <v>3.93</v>
      </c>
      <c r="D38" s="298">
        <f t="shared" si="0"/>
        <v>0.65000000000000036</v>
      </c>
      <c r="E38" s="295">
        <v>2.4700000000000002</v>
      </c>
      <c r="F38" s="299">
        <f t="shared" si="1"/>
        <v>-0.45999999999999996</v>
      </c>
      <c r="G38" s="294">
        <v>2.66</v>
      </c>
      <c r="H38" s="298">
        <f t="shared" si="2"/>
        <v>0.60000000000000009</v>
      </c>
      <c r="I38" s="295">
        <v>2.222375690607735</v>
      </c>
      <c r="J38" s="299">
        <f t="shared" si="3"/>
        <v>-2.0129536507096306</v>
      </c>
      <c r="K38" s="294">
        <v>2.5299999999999998</v>
      </c>
      <c r="L38" s="298">
        <f t="shared" si="4"/>
        <v>-0.68000000000000016</v>
      </c>
    </row>
    <row r="39" spans="2:12" hidden="1" outlineLevel="1">
      <c r="B39" s="39" t="s">
        <v>82</v>
      </c>
      <c r="C39" s="294">
        <v>3.16</v>
      </c>
      <c r="D39" s="298">
        <f t="shared" si="0"/>
        <v>-2.0000000000000018E-2</v>
      </c>
      <c r="E39" s="295">
        <v>2.6</v>
      </c>
      <c r="F39" s="299">
        <f t="shared" si="1"/>
        <v>-0.12999999999999989</v>
      </c>
      <c r="G39" s="294">
        <v>2.38</v>
      </c>
      <c r="H39" s="298">
        <f t="shared" si="2"/>
        <v>0.12000000000000011</v>
      </c>
      <c r="I39" s="295">
        <v>2.9748330765279918</v>
      </c>
      <c r="J39" s="299">
        <f t="shared" si="3"/>
        <v>-0.76169386957979279</v>
      </c>
      <c r="K39" s="294">
        <v>2.72</v>
      </c>
      <c r="L39" s="298">
        <f t="shared" si="4"/>
        <v>-0.25999999999999979</v>
      </c>
    </row>
    <row r="40" spans="2:12" hidden="1" outlineLevel="1">
      <c r="B40" s="39" t="s">
        <v>83</v>
      </c>
      <c r="C40" s="294">
        <v>3.27</v>
      </c>
      <c r="D40" s="298">
        <f t="shared" si="0"/>
        <v>6.0000000000000053E-2</v>
      </c>
      <c r="E40" s="295">
        <v>2.41</v>
      </c>
      <c r="F40" s="299">
        <f t="shared" si="1"/>
        <v>-0.38999999999999968</v>
      </c>
      <c r="G40" s="294">
        <v>2.23</v>
      </c>
      <c r="H40" s="298">
        <f t="shared" si="2"/>
        <v>-6.999999999999984E-2</v>
      </c>
      <c r="I40" s="295">
        <v>2.3041583439259123</v>
      </c>
      <c r="J40" s="299">
        <f t="shared" si="3"/>
        <v>-1.0015984998744099</v>
      </c>
      <c r="K40" s="294">
        <v>2.4</v>
      </c>
      <c r="L40" s="298">
        <f t="shared" si="4"/>
        <v>-0.4700000000000002</v>
      </c>
    </row>
    <row r="41" spans="2:12" hidden="1" outlineLevel="1">
      <c r="B41" s="39" t="s">
        <v>84</v>
      </c>
      <c r="C41" s="294">
        <v>3.39</v>
      </c>
      <c r="D41" s="298">
        <f t="shared" si="0"/>
        <v>0.30000000000000027</v>
      </c>
      <c r="E41" s="295">
        <v>2.48</v>
      </c>
      <c r="F41" s="299">
        <f t="shared" si="1"/>
        <v>-4.0000000000000036E-2</v>
      </c>
      <c r="G41" s="294">
        <v>2.4</v>
      </c>
      <c r="H41" s="298">
        <f t="shared" si="2"/>
        <v>0.17999999999999972</v>
      </c>
      <c r="I41" s="295">
        <v>3.6998568799836433</v>
      </c>
      <c r="J41" s="299">
        <f t="shared" si="3"/>
        <v>0.85238501705738745</v>
      </c>
      <c r="K41" s="294">
        <v>2.9</v>
      </c>
      <c r="L41" s="298">
        <f t="shared" si="4"/>
        <v>0.29000000000000004</v>
      </c>
    </row>
    <row r="42" spans="2:12" hidden="1" outlineLevel="1">
      <c r="B42" s="39" t="s">
        <v>85</v>
      </c>
      <c r="C42" s="294">
        <v>3.5</v>
      </c>
      <c r="D42" s="298">
        <f t="shared" si="0"/>
        <v>0.24000000000000021</v>
      </c>
      <c r="E42" s="295">
        <v>2.62</v>
      </c>
      <c r="F42" s="299">
        <f t="shared" si="1"/>
        <v>-0.16999999999999993</v>
      </c>
      <c r="G42" s="294">
        <v>2.46</v>
      </c>
      <c r="H42" s="298">
        <f t="shared" si="2"/>
        <v>0.20999999999999996</v>
      </c>
      <c r="I42" s="295">
        <v>2.1408153321422771</v>
      </c>
      <c r="J42" s="299">
        <f t="shared" si="3"/>
        <v>-0.43325114303211754</v>
      </c>
      <c r="K42" s="294">
        <v>2.5099999999999998</v>
      </c>
      <c r="L42" s="298">
        <f t="shared" si="4"/>
        <v>-0.13000000000000034</v>
      </c>
    </row>
    <row r="43" spans="2:12" hidden="1" outlineLevel="1">
      <c r="B43" s="39" t="s">
        <v>86</v>
      </c>
      <c r="C43" s="294">
        <v>3.2945159106296549</v>
      </c>
      <c r="D43" s="298">
        <f t="shared" si="0"/>
        <v>5.4515910629654663E-2</v>
      </c>
      <c r="E43" s="295">
        <v>2.8883167042162858</v>
      </c>
      <c r="F43" s="299">
        <f t="shared" si="1"/>
        <v>0.32831670421628578</v>
      </c>
      <c r="G43" s="294">
        <v>1.9849896480331264</v>
      </c>
      <c r="H43" s="298">
        <f t="shared" si="2"/>
        <v>-0.17501035196687376</v>
      </c>
      <c r="I43" s="295">
        <v>2.3106688778330571</v>
      </c>
      <c r="J43" s="299">
        <f t="shared" si="3"/>
        <v>-0.65220537366394904</v>
      </c>
      <c r="K43" s="294">
        <v>2.5335060652455543</v>
      </c>
      <c r="L43" s="298">
        <f t="shared" si="4"/>
        <v>-0.14649393475444583</v>
      </c>
    </row>
    <row r="44" spans="2:12" collapsed="1">
      <c r="B44" s="54">
        <v>2008</v>
      </c>
      <c r="C44" s="297">
        <v>3.2604621752126928</v>
      </c>
      <c r="D44" s="301">
        <f t="shared" si="0"/>
        <v>0.16319590949372076</v>
      </c>
      <c r="E44" s="297">
        <v>2.568532672312883</v>
      </c>
      <c r="F44" s="301">
        <f t="shared" si="1"/>
        <v>-6.3238293784491528E-2</v>
      </c>
      <c r="G44" s="297">
        <v>2.3216195897325744</v>
      </c>
      <c r="H44" s="301">
        <f t="shared" si="2"/>
        <v>7.6199325560636133E-2</v>
      </c>
      <c r="I44" s="297">
        <v>2.3576961993296655</v>
      </c>
      <c r="J44" s="301">
        <f t="shared" si="3"/>
        <v>-0.65515560731998868</v>
      </c>
      <c r="K44" s="297">
        <v>2.5045040987298441</v>
      </c>
      <c r="L44" s="301">
        <f t="shared" si="4"/>
        <v>-0.18374352602174149</v>
      </c>
    </row>
    <row r="45" spans="2:12" hidden="1" outlineLevel="1">
      <c r="B45" s="39" t="s">
        <v>75</v>
      </c>
      <c r="C45" s="294">
        <v>2.87</v>
      </c>
      <c r="D45" s="298">
        <f t="shared" si="0"/>
        <v>-0.58000000000000007</v>
      </c>
      <c r="E45" s="295">
        <v>2.56</v>
      </c>
      <c r="F45" s="299">
        <f t="shared" si="1"/>
        <v>-9.9999999999997868E-3</v>
      </c>
      <c r="G45" s="294">
        <v>2.33</v>
      </c>
      <c r="H45" s="298">
        <f t="shared" si="2"/>
        <v>0.18999999999999995</v>
      </c>
      <c r="I45" s="295">
        <v>2.3160585637927027</v>
      </c>
      <c r="J45" s="299">
        <f t="shared" si="3"/>
        <v>-0.77060686302522541</v>
      </c>
      <c r="K45" s="294">
        <v>2.4700000000000002</v>
      </c>
      <c r="L45" s="298">
        <f t="shared" si="4"/>
        <v>-0.25</v>
      </c>
    </row>
    <row r="46" spans="2:12" hidden="1" outlineLevel="1">
      <c r="B46" s="39" t="s">
        <v>76</v>
      </c>
      <c r="C46" s="294">
        <v>2.83</v>
      </c>
      <c r="D46" s="298">
        <f t="shared" si="0"/>
        <v>-0.67999999999999972</v>
      </c>
      <c r="E46" s="295">
        <v>2.4900000000000002</v>
      </c>
      <c r="F46" s="299">
        <f t="shared" si="1"/>
        <v>4.0000000000000036E-2</v>
      </c>
      <c r="G46" s="294">
        <v>2.04</v>
      </c>
      <c r="H46" s="298">
        <f t="shared" si="2"/>
        <v>-0.20999999999999996</v>
      </c>
      <c r="I46" s="295">
        <v>2.06619688234038</v>
      </c>
      <c r="J46" s="299">
        <f t="shared" si="3"/>
        <v>-0.4887525801977235</v>
      </c>
      <c r="K46" s="294">
        <v>2.29</v>
      </c>
      <c r="L46" s="298">
        <f t="shared" si="4"/>
        <v>-0.23999999999999977</v>
      </c>
    </row>
    <row r="47" spans="2:12" hidden="1" outlineLevel="1">
      <c r="B47" s="39" t="s">
        <v>77</v>
      </c>
      <c r="C47" s="294">
        <v>3.11</v>
      </c>
      <c r="D47" s="298">
        <f t="shared" si="0"/>
        <v>0.13999999999999968</v>
      </c>
      <c r="E47" s="295">
        <v>2.54</v>
      </c>
      <c r="F47" s="299">
        <f t="shared" si="1"/>
        <v>4.0000000000000036E-2</v>
      </c>
      <c r="G47" s="294">
        <v>2.1800000000000002</v>
      </c>
      <c r="H47" s="298">
        <f t="shared" si="2"/>
        <v>2.0000000000000018E-2</v>
      </c>
      <c r="I47" s="295">
        <v>2.6352691218130313</v>
      </c>
      <c r="J47" s="299">
        <f t="shared" si="3"/>
        <v>-0.12076157994135484</v>
      </c>
      <c r="K47" s="294">
        <v>2.52</v>
      </c>
      <c r="L47" s="298">
        <f t="shared" si="4"/>
        <v>-6.0000000000000053E-2</v>
      </c>
    </row>
    <row r="48" spans="2:12" hidden="1" outlineLevel="1">
      <c r="B48" s="39" t="s">
        <v>78</v>
      </c>
      <c r="C48" s="294">
        <v>2.79</v>
      </c>
      <c r="D48" s="298">
        <f t="shared" si="0"/>
        <v>-1.17</v>
      </c>
      <c r="E48" s="295">
        <v>2.61</v>
      </c>
      <c r="F48" s="299">
        <f t="shared" si="1"/>
        <v>-0.14000000000000012</v>
      </c>
      <c r="G48" s="294">
        <v>2.36</v>
      </c>
      <c r="H48" s="298">
        <f t="shared" si="2"/>
        <v>0.20999999999999996</v>
      </c>
      <c r="I48" s="295">
        <v>2.8739520958083831</v>
      </c>
      <c r="J48" s="299">
        <f t="shared" si="3"/>
        <v>0.41632833343214548</v>
      </c>
      <c r="K48" s="294">
        <v>2.62</v>
      </c>
      <c r="L48" s="298">
        <f t="shared" si="4"/>
        <v>-2.9999999999999805E-2</v>
      </c>
    </row>
    <row r="49" spans="2:12" hidden="1" outlineLevel="1">
      <c r="B49" s="39" t="s">
        <v>79</v>
      </c>
      <c r="C49" s="294">
        <v>2.86</v>
      </c>
      <c r="D49" s="298">
        <f t="shared" si="0"/>
        <v>-1.0300000000000002</v>
      </c>
      <c r="E49" s="295">
        <v>2.85</v>
      </c>
      <c r="F49" s="299">
        <f t="shared" si="1"/>
        <v>0.14999999999999991</v>
      </c>
      <c r="G49" s="294">
        <v>2.88</v>
      </c>
      <c r="H49" s="298">
        <f t="shared" si="2"/>
        <v>0.10999999999999988</v>
      </c>
      <c r="I49" s="295">
        <v>2.3022064617809299</v>
      </c>
      <c r="J49" s="299">
        <f t="shared" si="3"/>
        <v>-0.6427370328583053</v>
      </c>
      <c r="K49" s="294">
        <v>2.72</v>
      </c>
      <c r="L49" s="298">
        <f t="shared" si="4"/>
        <v>-0.20999999999999996</v>
      </c>
    </row>
    <row r="50" spans="2:12" hidden="1" outlineLevel="1">
      <c r="B50" s="39" t="s">
        <v>80</v>
      </c>
      <c r="C50" s="294">
        <v>3.4</v>
      </c>
      <c r="D50" s="298">
        <f t="shared" si="0"/>
        <v>0.96</v>
      </c>
      <c r="E50" s="295">
        <v>2.57</v>
      </c>
      <c r="F50" s="299">
        <f t="shared" si="1"/>
        <v>2.0000000000000018E-2</v>
      </c>
      <c r="G50" s="294">
        <v>2.15</v>
      </c>
      <c r="H50" s="298">
        <f t="shared" si="2"/>
        <v>-0.12000000000000011</v>
      </c>
      <c r="I50" s="295">
        <v>3.8432870370370371</v>
      </c>
      <c r="J50" s="299">
        <f t="shared" si="3"/>
        <v>1.3303169988307229</v>
      </c>
      <c r="K50" s="294">
        <v>2.92</v>
      </c>
      <c r="L50" s="298">
        <f t="shared" si="4"/>
        <v>0.44999999999999973</v>
      </c>
    </row>
    <row r="51" spans="2:12" hidden="1" outlineLevel="1">
      <c r="B51" s="39" t="s">
        <v>81</v>
      </c>
      <c r="C51" s="294">
        <v>3.28</v>
      </c>
      <c r="D51" s="298">
        <f t="shared" si="0"/>
        <v>0.84999999999999964</v>
      </c>
      <c r="E51" s="295">
        <v>2.93</v>
      </c>
      <c r="F51" s="299">
        <f t="shared" si="1"/>
        <v>0.13000000000000034</v>
      </c>
      <c r="G51" s="294">
        <v>2.06</v>
      </c>
      <c r="H51" s="298">
        <f t="shared" si="2"/>
        <v>-2.9999999999999805E-2</v>
      </c>
      <c r="I51" s="295">
        <v>4.2353293413173656</v>
      </c>
      <c r="J51" s="299">
        <f t="shared" si="3"/>
        <v>2.4555936584979823</v>
      </c>
      <c r="K51" s="294">
        <v>3.21</v>
      </c>
      <c r="L51" s="298">
        <f t="shared" si="4"/>
        <v>0.98</v>
      </c>
    </row>
    <row r="52" spans="2:12" hidden="1" outlineLevel="1">
      <c r="B52" s="39" t="s">
        <v>82</v>
      </c>
      <c r="C52" s="294">
        <v>3.18</v>
      </c>
      <c r="D52" s="298">
        <f t="shared" si="0"/>
        <v>0.11000000000000032</v>
      </c>
      <c r="E52" s="295">
        <v>2.73</v>
      </c>
      <c r="F52" s="299">
        <f t="shared" si="1"/>
        <v>0.12999999999999989</v>
      </c>
      <c r="G52" s="294">
        <v>2.2599999999999998</v>
      </c>
      <c r="H52" s="298">
        <f t="shared" si="2"/>
        <v>-6.0000000000000053E-2</v>
      </c>
      <c r="I52" s="295">
        <v>3.7365269461077846</v>
      </c>
      <c r="J52" s="299">
        <f t="shared" si="3"/>
        <v>1.7560887614442477</v>
      </c>
      <c r="K52" s="294">
        <v>2.98</v>
      </c>
      <c r="L52" s="298">
        <f t="shared" si="4"/>
        <v>0.64000000000000012</v>
      </c>
    </row>
    <row r="53" spans="2:12" hidden="1" outlineLevel="1">
      <c r="B53" s="39" t="s">
        <v>83</v>
      </c>
      <c r="C53" s="294">
        <v>3.21</v>
      </c>
      <c r="D53" s="298">
        <f t="shared" si="0"/>
        <v>-0.35999999999999988</v>
      </c>
      <c r="E53" s="295">
        <v>2.8</v>
      </c>
      <c r="F53" s="299">
        <f t="shared" si="1"/>
        <v>-3.0000000000000249E-2</v>
      </c>
      <c r="G53" s="294">
        <v>2.2999999999999998</v>
      </c>
      <c r="H53" s="298">
        <f t="shared" si="2"/>
        <v>6.999999999999984E-2</v>
      </c>
      <c r="I53" s="295">
        <v>3.3057568438003222</v>
      </c>
      <c r="J53" s="299">
        <f t="shared" si="3"/>
        <v>0.52531403937227772</v>
      </c>
      <c r="K53" s="294">
        <v>2.87</v>
      </c>
      <c r="L53" s="298">
        <f t="shared" si="4"/>
        <v>0.18000000000000016</v>
      </c>
    </row>
    <row r="54" spans="2:12" hidden="1" outlineLevel="1">
      <c r="B54" s="39" t="s">
        <v>84</v>
      </c>
      <c r="C54" s="294">
        <v>3.09</v>
      </c>
      <c r="D54" s="298">
        <f t="shared" si="0"/>
        <v>-0.53000000000000025</v>
      </c>
      <c r="E54" s="295">
        <v>2.52</v>
      </c>
      <c r="F54" s="299">
        <f t="shared" si="1"/>
        <v>-0.25999999999999979</v>
      </c>
      <c r="G54" s="294">
        <v>2.2200000000000002</v>
      </c>
      <c r="H54" s="298">
        <f t="shared" si="2"/>
        <v>0.12000000000000011</v>
      </c>
      <c r="I54" s="295">
        <v>2.8474718629262559</v>
      </c>
      <c r="J54" s="299">
        <f t="shared" si="3"/>
        <v>0.46475379693474972</v>
      </c>
      <c r="K54" s="294">
        <v>2.61</v>
      </c>
      <c r="L54" s="298">
        <f t="shared" si="4"/>
        <v>8.9999999999999858E-2</v>
      </c>
    </row>
    <row r="55" spans="2:12" hidden="1" outlineLevel="1">
      <c r="B55" s="39" t="s">
        <v>85</v>
      </c>
      <c r="C55" s="294">
        <v>3.26</v>
      </c>
      <c r="D55" s="298">
        <f t="shared" si="0"/>
        <v>-3.0000000000000249E-2</v>
      </c>
      <c r="E55" s="295">
        <v>2.79</v>
      </c>
      <c r="F55" s="299">
        <f t="shared" si="1"/>
        <v>-0.18000000000000016</v>
      </c>
      <c r="G55" s="294">
        <v>2.25</v>
      </c>
      <c r="H55" s="298">
        <f t="shared" si="2"/>
        <v>-0.27</v>
      </c>
      <c r="I55" s="295">
        <v>2.5740664751743947</v>
      </c>
      <c r="J55" s="299">
        <f t="shared" si="3"/>
        <v>-2.8423600610520516E-2</v>
      </c>
      <c r="K55" s="294">
        <v>2.64</v>
      </c>
      <c r="L55" s="298">
        <f t="shared" si="4"/>
        <v>-0.10999999999999988</v>
      </c>
    </row>
    <row r="56" spans="2:12" hidden="1" outlineLevel="1">
      <c r="B56" s="39" t="s">
        <v>86</v>
      </c>
      <c r="C56" s="294">
        <v>3.24</v>
      </c>
      <c r="D56" s="298">
        <f t="shared" si="0"/>
        <v>0.5900000000000003</v>
      </c>
      <c r="E56" s="295">
        <v>2.56</v>
      </c>
      <c r="F56" s="299">
        <f t="shared" si="1"/>
        <v>-0.29999999999999982</v>
      </c>
      <c r="G56" s="294">
        <v>2.16</v>
      </c>
      <c r="H56" s="298">
        <f t="shared" si="2"/>
        <v>-9.9999999999999645E-2</v>
      </c>
      <c r="I56" s="295">
        <v>2.9628742514970061</v>
      </c>
      <c r="J56" s="299">
        <f t="shared" si="3"/>
        <v>1.0337690202305954</v>
      </c>
      <c r="K56" s="294">
        <v>2.68</v>
      </c>
      <c r="L56" s="298">
        <f t="shared" si="4"/>
        <v>0.31000000000000005</v>
      </c>
    </row>
    <row r="57" spans="2:12" collapsed="1">
      <c r="B57" s="54">
        <v>2007</v>
      </c>
      <c r="C57" s="297">
        <v>3.097266265718972</v>
      </c>
      <c r="D57" s="301">
        <f t="shared" si="0"/>
        <v>-0.12941810202082227</v>
      </c>
      <c r="E57" s="297">
        <v>2.6317709660973745</v>
      </c>
      <c r="F57" s="301">
        <f t="shared" si="1"/>
        <v>-5.4941810323197338E-2</v>
      </c>
      <c r="G57" s="297">
        <v>2.2454202641719383</v>
      </c>
      <c r="H57" s="301">
        <f t="shared" si="2"/>
        <v>-7.4030163016596262E-3</v>
      </c>
      <c r="I57" s="297">
        <v>3.0128518066496541</v>
      </c>
      <c r="J57" s="301">
        <f t="shared" si="3"/>
        <v>0.54327075600198382</v>
      </c>
      <c r="K57" s="297">
        <v>2.6882476247515856</v>
      </c>
      <c r="L57" s="301">
        <f t="shared" si="4"/>
        <v>0.13125616540036855</v>
      </c>
    </row>
    <row r="58" spans="2:12" hidden="1" outlineLevel="1">
      <c r="B58" s="39" t="s">
        <v>75</v>
      </c>
      <c r="C58" s="294">
        <v>3.45</v>
      </c>
      <c r="D58" s="294"/>
      <c r="E58" s="295">
        <v>2.57</v>
      </c>
      <c r="F58" s="295"/>
      <c r="G58" s="294">
        <v>2.14</v>
      </c>
      <c r="H58" s="294"/>
      <c r="I58" s="295">
        <v>3.0866654268179281</v>
      </c>
      <c r="J58" s="295"/>
      <c r="K58" s="294">
        <v>2.72</v>
      </c>
      <c r="L58" s="294"/>
    </row>
    <row r="59" spans="2:12" hidden="1" outlineLevel="1">
      <c r="B59" s="39" t="s">
        <v>76</v>
      </c>
      <c r="C59" s="294">
        <v>3.51</v>
      </c>
      <c r="D59" s="294"/>
      <c r="E59" s="295">
        <v>2.4500000000000002</v>
      </c>
      <c r="F59" s="295"/>
      <c r="G59" s="294">
        <v>2.25</v>
      </c>
      <c r="H59" s="294"/>
      <c r="I59" s="295">
        <v>2.5549494625381035</v>
      </c>
      <c r="J59" s="295"/>
      <c r="K59" s="294">
        <v>2.5299999999999998</v>
      </c>
      <c r="L59" s="294"/>
    </row>
    <row r="60" spans="2:12" hidden="1" outlineLevel="1">
      <c r="B60" s="39" t="s">
        <v>77</v>
      </c>
      <c r="C60" s="294">
        <v>2.97</v>
      </c>
      <c r="D60" s="294"/>
      <c r="E60" s="295">
        <v>2.5</v>
      </c>
      <c r="F60" s="295"/>
      <c r="G60" s="294">
        <v>2.16</v>
      </c>
      <c r="H60" s="294"/>
      <c r="I60" s="295">
        <v>2.7560307017543861</v>
      </c>
      <c r="J60" s="295"/>
      <c r="K60" s="294">
        <v>2.58</v>
      </c>
      <c r="L60" s="294"/>
    </row>
    <row r="61" spans="2:12" hidden="1" outlineLevel="1">
      <c r="B61" s="39" t="s">
        <v>78</v>
      </c>
      <c r="C61" s="294">
        <v>3.96</v>
      </c>
      <c r="D61" s="294"/>
      <c r="E61" s="295">
        <v>2.75</v>
      </c>
      <c r="F61" s="295"/>
      <c r="G61" s="294">
        <v>2.15</v>
      </c>
      <c r="H61" s="294"/>
      <c r="I61" s="295">
        <v>2.4576237623762376</v>
      </c>
      <c r="J61" s="295"/>
      <c r="K61" s="294">
        <v>2.65</v>
      </c>
      <c r="L61" s="294"/>
    </row>
    <row r="62" spans="2:12" hidden="1" outlineLevel="1">
      <c r="B62" s="39" t="s">
        <v>79</v>
      </c>
      <c r="C62" s="294">
        <v>3.89</v>
      </c>
      <c r="D62" s="294"/>
      <c r="E62" s="295">
        <v>2.7</v>
      </c>
      <c r="F62" s="295"/>
      <c r="G62" s="294">
        <v>2.77</v>
      </c>
      <c r="H62" s="294"/>
      <c r="I62" s="295">
        <v>2.9449434946392352</v>
      </c>
      <c r="J62" s="295"/>
      <c r="K62" s="294">
        <v>2.93</v>
      </c>
      <c r="L62" s="294"/>
    </row>
    <row r="63" spans="2:12" hidden="1" outlineLevel="1">
      <c r="B63" s="39" t="s">
        <v>80</v>
      </c>
      <c r="C63" s="294">
        <v>2.44</v>
      </c>
      <c r="D63" s="294"/>
      <c r="E63" s="295">
        <v>2.5499999999999998</v>
      </c>
      <c r="F63" s="295"/>
      <c r="G63" s="294">
        <v>2.27</v>
      </c>
      <c r="H63" s="294"/>
      <c r="I63" s="295">
        <v>2.5129700382063143</v>
      </c>
      <c r="J63" s="295"/>
      <c r="K63" s="294">
        <v>2.4700000000000002</v>
      </c>
      <c r="L63" s="294"/>
    </row>
    <row r="64" spans="2:12" hidden="1" outlineLevel="1">
      <c r="B64" s="39" t="s">
        <v>81</v>
      </c>
      <c r="C64" s="294">
        <v>2.4300000000000002</v>
      </c>
      <c r="D64" s="294"/>
      <c r="E64" s="295">
        <v>2.8</v>
      </c>
      <c r="F64" s="295"/>
      <c r="G64" s="294">
        <v>2.09</v>
      </c>
      <c r="H64" s="294"/>
      <c r="I64" s="295">
        <v>1.7797356828193833</v>
      </c>
      <c r="J64" s="295"/>
      <c r="K64" s="294">
        <v>2.23</v>
      </c>
      <c r="L64" s="294"/>
    </row>
    <row r="65" spans="2:12" hidden="1" outlineLevel="1">
      <c r="B65" s="39" t="s">
        <v>82</v>
      </c>
      <c r="C65" s="294">
        <v>3.07</v>
      </c>
      <c r="D65" s="294"/>
      <c r="E65" s="295">
        <v>2.6</v>
      </c>
      <c r="F65" s="295"/>
      <c r="G65" s="294">
        <v>2.3199999999999998</v>
      </c>
      <c r="H65" s="294"/>
      <c r="I65" s="295">
        <v>1.9804381846635368</v>
      </c>
      <c r="J65" s="295"/>
      <c r="K65" s="294">
        <v>2.34</v>
      </c>
      <c r="L65" s="294"/>
    </row>
    <row r="66" spans="2:12" hidden="1" outlineLevel="1">
      <c r="B66" s="39" t="s">
        <v>83</v>
      </c>
      <c r="C66" s="294">
        <v>3.57</v>
      </c>
      <c r="D66" s="294"/>
      <c r="E66" s="295">
        <v>2.83</v>
      </c>
      <c r="F66" s="295"/>
      <c r="G66" s="294">
        <v>2.23</v>
      </c>
      <c r="H66" s="294"/>
      <c r="I66" s="295">
        <v>2.7804428044280445</v>
      </c>
      <c r="J66" s="295"/>
      <c r="K66" s="294">
        <v>2.69</v>
      </c>
      <c r="L66" s="294"/>
    </row>
    <row r="67" spans="2:12" hidden="1" outlineLevel="1">
      <c r="B67" s="39" t="s">
        <v>84</v>
      </c>
      <c r="C67" s="294">
        <v>3.62</v>
      </c>
      <c r="D67" s="294"/>
      <c r="E67" s="295">
        <v>2.78</v>
      </c>
      <c r="F67" s="295"/>
      <c r="G67" s="294">
        <v>2.1</v>
      </c>
      <c r="H67" s="294"/>
      <c r="I67" s="295">
        <v>2.3827180659915062</v>
      </c>
      <c r="J67" s="295"/>
      <c r="K67" s="294">
        <v>2.52</v>
      </c>
      <c r="L67" s="294"/>
    </row>
    <row r="68" spans="2:12" hidden="1" outlineLevel="1">
      <c r="B68" s="39" t="s">
        <v>85</v>
      </c>
      <c r="C68" s="294">
        <v>3.29</v>
      </c>
      <c r="D68" s="294"/>
      <c r="E68" s="295">
        <v>2.97</v>
      </c>
      <c r="F68" s="295"/>
      <c r="G68" s="294">
        <v>2.52</v>
      </c>
      <c r="H68" s="294"/>
      <c r="I68" s="295">
        <v>2.6024900757849152</v>
      </c>
      <c r="J68" s="295"/>
      <c r="K68" s="294">
        <v>2.75</v>
      </c>
      <c r="L68" s="294"/>
    </row>
    <row r="69" spans="2:12" hidden="1" outlineLevel="1">
      <c r="B69" s="39" t="s">
        <v>86</v>
      </c>
      <c r="C69" s="294">
        <v>2.65</v>
      </c>
      <c r="D69" s="294"/>
      <c r="E69" s="295">
        <v>2.86</v>
      </c>
      <c r="F69" s="295"/>
      <c r="G69" s="294">
        <v>2.2599999999999998</v>
      </c>
      <c r="H69" s="294"/>
      <c r="I69" s="295">
        <v>1.9291052312664108</v>
      </c>
      <c r="J69" s="295"/>
      <c r="K69" s="294">
        <v>2.37</v>
      </c>
      <c r="L69" s="294"/>
    </row>
    <row r="70" spans="2:12" collapsed="1">
      <c r="B70" s="54">
        <v>2006</v>
      </c>
      <c r="C70" s="297">
        <v>3.2266843677397943</v>
      </c>
      <c r="D70" s="297"/>
      <c r="E70" s="297">
        <v>2.6867127764205718</v>
      </c>
      <c r="F70" s="297"/>
      <c r="G70" s="297">
        <v>2.2528232804735979</v>
      </c>
      <c r="H70" s="297"/>
      <c r="I70" s="297">
        <v>2.4695810506476703</v>
      </c>
      <c r="J70" s="297"/>
      <c r="K70" s="297">
        <v>2.5569914593512171</v>
      </c>
      <c r="L70" s="297"/>
    </row>
    <row r="71" spans="2:12" ht="15" customHeight="1">
      <c r="B71" s="431" t="s">
        <v>68</v>
      </c>
      <c r="C71" s="431"/>
      <c r="D71" s="431"/>
      <c r="E71" s="431"/>
      <c r="F71" s="431"/>
      <c r="G71" s="431"/>
      <c r="H71" s="431"/>
      <c r="I71" s="431"/>
      <c r="J71" s="431"/>
      <c r="K71" s="431"/>
      <c r="L71" s="431"/>
    </row>
    <row r="73" spans="2:12" ht="30" customHeight="1"/>
    <row r="75" spans="2:12" ht="30" customHeight="1"/>
  </sheetData>
  <mergeCells count="2">
    <mergeCell ref="B5:L5"/>
    <mergeCell ref="B71:L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5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B1:G62"/>
  <sheetViews>
    <sheetView showGridLines="0" showRowColHeaders="0" zoomScaleNormal="100" workbookViewId="0">
      <selection activeCell="B16" sqref="B16"/>
    </sheetView>
  </sheetViews>
  <sheetFormatPr baseColWidth="10" defaultRowHeight="15" outlineLevelRow="1"/>
  <cols>
    <col min="1" max="1" width="15.7109375" style="89" customWidth="1"/>
    <col min="2" max="2" width="11.42578125" style="89"/>
    <col min="3" max="7" width="10.7109375" style="89" customWidth="1"/>
    <col min="8" max="8" width="11.42578125" style="89"/>
    <col min="9" max="9" width="14.28515625" style="89" customWidth="1"/>
    <col min="10" max="16384" width="11.42578125" style="89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27" t="s">
        <v>277</v>
      </c>
      <c r="C5" s="427"/>
      <c r="D5" s="427"/>
      <c r="E5" s="427"/>
      <c r="F5" s="427"/>
      <c r="G5" s="427"/>
    </row>
    <row r="6" spans="2:7" ht="15" customHeight="1">
      <c r="B6" s="123"/>
      <c r="C6" s="109" t="s">
        <v>236</v>
      </c>
      <c r="D6" s="109" t="s">
        <v>237</v>
      </c>
      <c r="E6" s="109" t="s">
        <v>238</v>
      </c>
      <c r="F6" s="109" t="s">
        <v>239</v>
      </c>
      <c r="G6" s="226" t="s">
        <v>70</v>
      </c>
    </row>
    <row r="7" spans="2:7">
      <c r="B7" s="39" t="s">
        <v>76</v>
      </c>
      <c r="C7" s="295">
        <f>IFERROR('tablas evol EM CAT'!C7-'tablas evol EM CAT'!C20,"-")</f>
        <v>0.2611979166666667</v>
      </c>
      <c r="D7" s="295">
        <f>IFERROR('tablas evol EM CAT'!E7-'tablas evol EM CAT'!E20,"-")</f>
        <v>-8.7585899152164082E-2</v>
      </c>
      <c r="E7" s="295">
        <f>IFERROR('tablas evol EM CAT'!G7-'tablas evol EM CAT'!G20,"-")</f>
        <v>5.4142559592686768E-2</v>
      </c>
      <c r="F7" s="295">
        <f>IFERROR('tablas evol EM CAT'!I7-'tablas evol EM CAT'!I20,"-")</f>
        <v>0.17837519800859925</v>
      </c>
      <c r="G7" s="294">
        <f>IFERROR('tablas evol EM CAT'!K7-'tablas evol EM CAT'!K20,"-")</f>
        <v>3.972837741243751E-2</v>
      </c>
    </row>
    <row r="8" spans="2:7">
      <c r="B8" s="39" t="s">
        <v>77</v>
      </c>
      <c r="C8" s="295">
        <f>IFERROR('tablas evol EM CAT'!C8-'tablas evol EM CAT'!C21,"-")</f>
        <v>-0.61085173501577295</v>
      </c>
      <c r="D8" s="295">
        <f>IFERROR('tablas evol EM CAT'!E8-'tablas evol EM CAT'!E21,"-")</f>
        <v>-0.11148679825685726</v>
      </c>
      <c r="E8" s="295">
        <f>IFERROR('tablas evol EM CAT'!G8-'tablas evol EM CAT'!G21,"-")</f>
        <v>1.3986013986011514E-3</v>
      </c>
      <c r="F8" s="295">
        <f>IFERROR('tablas evol EM CAT'!I8-'tablas evol EM CAT'!I21,"-")</f>
        <v>-0.54629976580796247</v>
      </c>
      <c r="G8" s="294">
        <f>IFERROR('tablas evol EM CAT'!K8-'tablas evol EM CAT'!K21,"-")</f>
        <v>-0.24169099851666775</v>
      </c>
    </row>
    <row r="9" spans="2:7">
      <c r="B9" s="39" t="s">
        <v>78</v>
      </c>
      <c r="C9" s="295">
        <f>IFERROR('tablas evol EM CAT'!C9-'tablas evol EM CAT'!C22,"-")</f>
        <v>0.84798165137614712</v>
      </c>
      <c r="D9" s="295">
        <f>IFERROR('tablas evol EM CAT'!E9-'tablas evol EM CAT'!E22,"-")</f>
        <v>-4.1047409040793958E-2</v>
      </c>
      <c r="E9" s="295">
        <f>IFERROR('tablas evol EM CAT'!G9-'tablas evol EM CAT'!G22,"-")</f>
        <v>7.7257438551099789E-2</v>
      </c>
      <c r="F9" s="295">
        <f>IFERROR('tablas evol EM CAT'!I9-'tablas evol EM CAT'!I22,"-")</f>
        <v>-0.54483019648068209</v>
      </c>
      <c r="G9" s="294">
        <f>IFERROR('tablas evol EM CAT'!K9-'tablas evol EM CAT'!K22,"-")</f>
        <v>-0.16970925784238711</v>
      </c>
    </row>
    <row r="10" spans="2:7">
      <c r="B10" s="39" t="s">
        <v>79</v>
      </c>
      <c r="C10" s="295">
        <f>IFERROR('tablas evol EM CAT'!C10-'tablas evol EM CAT'!C23,"-")</f>
        <v>0.3882716049382724</v>
      </c>
      <c r="D10" s="295">
        <f>IFERROR('tablas evol EM CAT'!E10-'tablas evol EM CAT'!E23,"-")</f>
        <v>-0.50077471967380216</v>
      </c>
      <c r="E10" s="295">
        <f>IFERROR('tablas evol EM CAT'!G10-'tablas evol EM CAT'!G23,"-")</f>
        <v>-0.25775322283609592</v>
      </c>
      <c r="F10" s="295">
        <f>IFERROR('tablas evol EM CAT'!I10-'tablas evol EM CAT'!I23,"-")</f>
        <v>-0.51326813365933166</v>
      </c>
      <c r="G10" s="294">
        <f>IFERROR('tablas evol EM CAT'!K10-'tablas evol EM CAT'!K23,"-")</f>
        <v>-0.43999999999999995</v>
      </c>
    </row>
    <row r="11" spans="2:7">
      <c r="B11" s="39" t="s">
        <v>80</v>
      </c>
      <c r="C11" s="295">
        <f>IFERROR('tablas evol EM CAT'!C11-'tablas evol EM CAT'!C24,"-")</f>
        <v>1.0523668639053256</v>
      </c>
      <c r="D11" s="295">
        <f>IFERROR('tablas evol EM CAT'!E11-'tablas evol EM CAT'!E24,"-")</f>
        <v>-0.31977272727272732</v>
      </c>
      <c r="E11" s="295">
        <f>IFERROR('tablas evol EM CAT'!G11-'tablas evol EM CAT'!G24,"-")</f>
        <v>-6.3408360128617502E-2</v>
      </c>
      <c r="F11" s="295">
        <f>IFERROR('tablas evol EM CAT'!I11-'tablas evol EM CAT'!I24,"-")</f>
        <v>-0.12715063520871128</v>
      </c>
      <c r="G11" s="294">
        <f>IFERROR('tablas evol EM CAT'!K11-'tablas evol EM CAT'!K24,"-")</f>
        <v>-0.12999999999999989</v>
      </c>
    </row>
    <row r="12" spans="2:7">
      <c r="B12" s="39" t="s">
        <v>81</v>
      </c>
      <c r="C12" s="295">
        <f>IFERROR('tablas evol EM CAT'!C12-'tablas evol EM CAT'!C25,"-")</f>
        <v>1.1229020747984673</v>
      </c>
      <c r="D12" s="295">
        <f>IFERROR('tablas evol EM CAT'!E12-'tablas evol EM CAT'!E25,"-")</f>
        <v>-0.11846274443338078</v>
      </c>
      <c r="E12" s="295">
        <f>IFERROR('tablas evol EM CAT'!G12-'tablas evol EM CAT'!G25,"-")</f>
        <v>-5.5815841373907826E-2</v>
      </c>
      <c r="F12" s="295">
        <f>IFERROR('tablas evol EM CAT'!I12-'tablas evol EM CAT'!I25,"-")</f>
        <v>-0.37621979010439222</v>
      </c>
      <c r="G12" s="294">
        <f>IFERROR('tablas evol EM CAT'!K12-'tablas evol EM CAT'!K25,"-")</f>
        <v>-0.14391441938705807</v>
      </c>
    </row>
    <row r="13" spans="2:7">
      <c r="B13" s="39" t="s">
        <v>82</v>
      </c>
      <c r="C13" s="295">
        <f>IFERROR('tablas evol EM CAT'!C13-'tablas evol EM CAT'!C26,"-")</f>
        <v>0.95935483870967753</v>
      </c>
      <c r="D13" s="295">
        <f>IFERROR('tablas evol EM CAT'!E13-'tablas evol EM CAT'!E26,"-")</f>
        <v>-0.35337567171470452</v>
      </c>
      <c r="E13" s="295">
        <f>IFERROR('tablas evol EM CAT'!G13-'tablas evol EM CAT'!G26,"-")</f>
        <v>-0.10306892067620277</v>
      </c>
      <c r="F13" s="295">
        <f>IFERROR('tablas evol EM CAT'!I13-'tablas evol EM CAT'!I26,"-")</f>
        <v>-0.24983653045750631</v>
      </c>
      <c r="G13" s="294">
        <f>IFERROR('tablas evol EM CAT'!K13-'tablas evol EM CAT'!K26,"-")</f>
        <v>-0.19953896993632636</v>
      </c>
    </row>
    <row r="14" spans="2:7">
      <c r="B14" s="39" t="s">
        <v>83</v>
      </c>
      <c r="C14" s="295">
        <f>IFERROR('tablas evol EM CAT'!C14-'tablas evol EM CAT'!C27,"-")</f>
        <v>1.0015912899999999</v>
      </c>
      <c r="D14" s="295">
        <f>IFERROR('tablas evol EM CAT'!E14-'tablas evol EM CAT'!E27,"-")</f>
        <v>-0.18814070400000027</v>
      </c>
      <c r="E14" s="295">
        <f>IFERROR('tablas evol EM CAT'!G14-'tablas evol EM CAT'!G27,"-")</f>
        <v>0.22899524100000024</v>
      </c>
      <c r="F14" s="295">
        <f>IFERROR('tablas evol EM CAT'!I14-'tablas evol EM CAT'!I27,"-")</f>
        <v>-0.39723384423000518</v>
      </c>
      <c r="G14" s="294">
        <f>IFERROR('tablas evol EM CAT'!K14-'tablas evol EM CAT'!K27,"-")</f>
        <v>-9.2624056999999649E-2</v>
      </c>
    </row>
    <row r="15" spans="2:7">
      <c r="B15" s="39" t="s">
        <v>84</v>
      </c>
      <c r="C15" s="295">
        <f>IFERROR('tablas evol EM CAT'!C15-'tablas evol EM CAT'!C28,"-")</f>
        <v>0.2440312876052948</v>
      </c>
      <c r="D15" s="295">
        <f>IFERROR('tablas evol EM CAT'!E15-'tablas evol EM CAT'!E28,"-")</f>
        <v>-0.86372164721426969</v>
      </c>
      <c r="E15" s="295">
        <f>IFERROR('tablas evol EM CAT'!G15-'tablas evol EM CAT'!G28,"-")</f>
        <v>-4.539138943248533E-2</v>
      </c>
      <c r="F15" s="295">
        <f>IFERROR('tablas evol EM CAT'!I15-'tablas evol EM CAT'!I28,"-")</f>
        <v>-0.26641947594837712</v>
      </c>
      <c r="G15" s="294">
        <f>IFERROR('tablas evol EM CAT'!K15-'tablas evol EM CAT'!K28,"-")</f>
        <v>-0.38686427885275143</v>
      </c>
    </row>
    <row r="16" spans="2:7">
      <c r="B16" s="39" t="s">
        <v>85</v>
      </c>
      <c r="C16" s="295">
        <f>IFERROR('tablas evol EM CAT'!C16-'tablas evol EM CAT'!C29,"-")</f>
        <v>0.70000000000000018</v>
      </c>
      <c r="D16" s="295">
        <f>IFERROR('tablas evol EM CAT'!E16-'tablas evol EM CAT'!E29,"-")</f>
        <v>-0.39999999999999991</v>
      </c>
      <c r="E16" s="295">
        <f>IFERROR('tablas evol EM CAT'!G16-'tablas evol EM CAT'!G29,"-")</f>
        <v>-0.29999999999999982</v>
      </c>
      <c r="F16" s="295">
        <f>IFERROR('tablas evol EM CAT'!I16-'tablas evol EM CAT'!I29,"-")</f>
        <v>-1.0857459013288551</v>
      </c>
      <c r="G16" s="294">
        <f>IFERROR('tablas evol EM CAT'!K16-'tablas evol EM CAT'!K29,"-")</f>
        <v>-0.52</v>
      </c>
    </row>
    <row r="17" spans="2:7">
      <c r="B17" s="39" t="s">
        <v>86</v>
      </c>
      <c r="C17" s="295">
        <f>IFERROR('tablas evol EM CAT'!C17-'tablas evol EM CAT'!C30,"-")</f>
        <v>1.0500000000000003</v>
      </c>
      <c r="D17" s="295">
        <f>IFERROR('tablas evol EM CAT'!E17-'tablas evol EM CAT'!E30,"-")</f>
        <v>-0.73999999999999977</v>
      </c>
      <c r="E17" s="295">
        <f>IFERROR('tablas evol EM CAT'!G17-'tablas evol EM CAT'!G30,"-")</f>
        <v>0.10000000000000009</v>
      </c>
      <c r="F17" s="295">
        <f>IFERROR('tablas evol EM CAT'!I17-'tablas evol EM CAT'!I30,"-")</f>
        <v>-0.28668009720095888</v>
      </c>
      <c r="G17" s="294">
        <f>IFERROR('tablas evol EM CAT'!K17-'tablas evol EM CAT'!K30,"-")</f>
        <v>-0.26000000000000023</v>
      </c>
    </row>
    <row r="18" spans="2:7" ht="30" customHeight="1">
      <c r="B18" s="45" t="str">
        <f>actualizaciones!$A$2</f>
        <v xml:space="preserve">acum. nov. 2010 </v>
      </c>
      <c r="C18" s="289">
        <v>0.63014227780827348</v>
      </c>
      <c r="D18" s="289">
        <v>-0.34926131271855931</v>
      </c>
      <c r="E18" s="289">
        <v>-3.2150057020849054E-2</v>
      </c>
      <c r="F18" s="289">
        <v>-0.37262838820043287</v>
      </c>
      <c r="G18" s="289">
        <v>-0.22942885259064516</v>
      </c>
    </row>
    <row r="19" spans="2:7" ht="15" hidden="1" customHeight="1" outlineLevel="1">
      <c r="B19" s="39" t="s">
        <v>75</v>
      </c>
      <c r="C19" s="295">
        <f>IFERROR('tablas evol EM CAT'!C19-'tablas evol EM CAT'!C32,"-")</f>
        <v>0.80106060606060581</v>
      </c>
      <c r="D19" s="295">
        <f>IFERROR('tablas evol EM CAT'!E19-'tablas evol EM CAT'!E32,"-")</f>
        <v>-0.53783931193622836</v>
      </c>
      <c r="E19" s="295">
        <f>IFERROR('tablas evol EM CAT'!G19-'tablas evol EM CAT'!G32,"-")</f>
        <v>0.29564036222509693</v>
      </c>
      <c r="F19" s="295">
        <f>IFERROR('tablas evol EM CAT'!I19-'tablas evol EM CAT'!I32,"-")</f>
        <v>1.7462476578319466</v>
      </c>
      <c r="G19" s="294">
        <f>IFERROR('tablas evol EM CAT'!K19-'tablas evol EM CAT'!K32,"-")</f>
        <v>0.38683937031942506</v>
      </c>
    </row>
    <row r="20" spans="2:7" ht="15" hidden="1" customHeight="1" outlineLevel="1">
      <c r="B20" s="39" t="s">
        <v>76</v>
      </c>
      <c r="C20" s="295">
        <f>IFERROR('tablas evol EM CAT'!C20-'tablas evol EM CAT'!C33,"-")</f>
        <v>0.49880208333333353</v>
      </c>
      <c r="D20" s="295">
        <f>IFERROR('tablas evol EM CAT'!E20-'tablas evol EM CAT'!E33,"-")</f>
        <v>-0.59241410084783608</v>
      </c>
      <c r="E20" s="295">
        <f>IFERROR('tablas evol EM CAT'!G20-'tablas evol EM CAT'!G33,"-")</f>
        <v>-0.32414255959268701</v>
      </c>
      <c r="F20" s="295">
        <f>IFERROR('tablas evol EM CAT'!I20-'tablas evol EM CAT'!I33,"-")</f>
        <v>-0.30651679092895323</v>
      </c>
      <c r="G20" s="294">
        <f>IFERROR('tablas evol EM CAT'!K20-'tablas evol EM CAT'!K33,"-")</f>
        <v>-0.39972837741243739</v>
      </c>
    </row>
    <row r="21" spans="2:7" ht="15" hidden="1" customHeight="1" outlineLevel="1">
      <c r="B21" s="39" t="s">
        <v>77</v>
      </c>
      <c r="C21" s="295">
        <f>IFERROR('tablas evol EM CAT'!C21-'tablas evol EM CAT'!C34,"-")</f>
        <v>1.420851735015773</v>
      </c>
      <c r="D21" s="295">
        <f>IFERROR('tablas evol EM CAT'!E21-'tablas evol EM CAT'!E34,"-")</f>
        <v>-0.27851320174314287</v>
      </c>
      <c r="E21" s="295">
        <f>IFERROR('tablas evol EM CAT'!G21-'tablas evol EM CAT'!G34,"-")</f>
        <v>-0.13139860139860104</v>
      </c>
      <c r="F21" s="295">
        <f>IFERROR('tablas evol EM CAT'!I21-'tablas evol EM CAT'!I34,"-")</f>
        <v>0.18299451036024239</v>
      </c>
      <c r="G21" s="294">
        <f>IFERROR('tablas evol EM CAT'!K21-'tablas evol EM CAT'!K34,"-")</f>
        <v>-3.830900148333205E-2</v>
      </c>
    </row>
    <row r="22" spans="2:7" ht="15" hidden="1" customHeight="1" outlineLevel="1">
      <c r="B22" s="39" t="s">
        <v>78</v>
      </c>
      <c r="C22" s="295">
        <f>IFERROR('tablas evol EM CAT'!C22-'tablas evol EM CAT'!C35,"-")</f>
        <v>1.0699999999999998</v>
      </c>
      <c r="D22" s="295">
        <f>IFERROR('tablas evol EM CAT'!E22-'tablas evol EM CAT'!E35,"-")</f>
        <v>-6.0000000000000053E-2</v>
      </c>
      <c r="E22" s="295">
        <f>IFERROR('tablas evol EM CAT'!G22-'tablas evol EM CAT'!G35,"-")</f>
        <v>0.10999999999999988</v>
      </c>
      <c r="F22" s="295">
        <f>IFERROR('tablas evol EM CAT'!I22-'tablas evol EM CAT'!I35,"-")</f>
        <v>4.0740101987361665E-2</v>
      </c>
      <c r="G22" s="294">
        <f>IFERROR('tablas evol EM CAT'!K22-'tablas evol EM CAT'!K35,"-")</f>
        <v>7.0000000000000284E-2</v>
      </c>
    </row>
    <row r="23" spans="2:7" ht="15" hidden="1" customHeight="1" outlineLevel="1">
      <c r="B23" s="39" t="s">
        <v>79</v>
      </c>
      <c r="C23" s="295">
        <f>IFERROR('tablas evol EM CAT'!C23-'tablas evol EM CAT'!C36,"-")</f>
        <v>0.86999999999999966</v>
      </c>
      <c r="D23" s="295">
        <f>IFERROR('tablas evol EM CAT'!E23-'tablas evol EM CAT'!E36,"-")</f>
        <v>-0.27</v>
      </c>
      <c r="E23" s="295">
        <f>IFERROR('tablas evol EM CAT'!G23-'tablas evol EM CAT'!G36,"-")</f>
        <v>-0.29999999999999982</v>
      </c>
      <c r="F23" s="295">
        <f>IFERROR('tablas evol EM CAT'!I23-'tablas evol EM CAT'!I36,"-")</f>
        <v>0.80966068250076706</v>
      </c>
      <c r="G23" s="294">
        <f>IFERROR('tablas evol EM CAT'!K23-'tablas evol EM CAT'!K36,"-")</f>
        <v>0.16000000000000014</v>
      </c>
    </row>
    <row r="24" spans="2:7" ht="15" hidden="1" customHeight="1" outlineLevel="1">
      <c r="B24" s="39" t="s">
        <v>80</v>
      </c>
      <c r="C24" s="295">
        <f>IFERROR('tablas evol EM CAT'!C24-'tablas evol EM CAT'!C37,"-")</f>
        <v>-1.0500000000000003</v>
      </c>
      <c r="D24" s="295">
        <f>IFERROR('tablas evol EM CAT'!E24-'tablas evol EM CAT'!E37,"-")</f>
        <v>-0.36000000000000032</v>
      </c>
      <c r="E24" s="295">
        <f>IFERROR('tablas evol EM CAT'!G24-'tablas evol EM CAT'!G37,"-")</f>
        <v>-9.9999999999999645E-2</v>
      </c>
      <c r="F24" s="295">
        <f>IFERROR('tablas evol EM CAT'!I24-'tablas evol EM CAT'!I37,"-")</f>
        <v>-0.15258832420484136</v>
      </c>
      <c r="G24" s="294">
        <f>IFERROR('tablas evol EM CAT'!K24-'tablas evol EM CAT'!K37,"-")</f>
        <v>-0.29999999999999982</v>
      </c>
    </row>
    <row r="25" spans="2:7" ht="15" hidden="1" customHeight="1" outlineLevel="1">
      <c r="B25" s="39" t="s">
        <v>81</v>
      </c>
      <c r="C25" s="295">
        <f>IFERROR('tablas evol EM CAT'!C25-'tablas evol EM CAT'!C38,"-")</f>
        <v>-0.5635403726708077</v>
      </c>
      <c r="D25" s="295">
        <f>IFERROR('tablas evol EM CAT'!E25-'tablas evol EM CAT'!E38,"-")</f>
        <v>-0.2606493506493508</v>
      </c>
      <c r="E25" s="295">
        <f>IFERROR('tablas evol EM CAT'!G25-'tablas evol EM CAT'!G38,"-")</f>
        <v>-0.54243789716926649</v>
      </c>
      <c r="F25" s="295">
        <f>IFERROR('tablas evol EM CAT'!I25-'tablas evol EM CAT'!I38,"-")</f>
        <v>-0.15999710222008101</v>
      </c>
      <c r="G25" s="294">
        <f>IFERROR('tablas evol EM CAT'!K25-'tablas evol EM CAT'!K38,"-")</f>
        <v>-0.32592156862745059</v>
      </c>
    </row>
    <row r="26" spans="2:7" ht="15" hidden="1" customHeight="1" outlineLevel="1">
      <c r="B26" s="39" t="s">
        <v>82</v>
      </c>
      <c r="C26" s="295">
        <f>IFERROR('tablas evol EM CAT'!C26-'tablas evol EM CAT'!C39,"-")</f>
        <v>-0.20000000000000018</v>
      </c>
      <c r="D26" s="295">
        <f>IFERROR('tablas evol EM CAT'!E26-'tablas evol EM CAT'!E39,"-")</f>
        <v>-0.2200000000000002</v>
      </c>
      <c r="E26" s="295">
        <f>IFERROR('tablas evol EM CAT'!G26-'tablas evol EM CAT'!G39,"-")</f>
        <v>-0.23999999999999977</v>
      </c>
      <c r="F26" s="295">
        <f>IFERROR('tablas evol EM CAT'!I26-'tablas evol EM CAT'!I39,"-")</f>
        <v>-0.93471521614721187</v>
      </c>
      <c r="G26" s="294">
        <f>IFERROR('tablas evol EM CAT'!K26-'tablas evol EM CAT'!K39,"-")</f>
        <v>-0.48</v>
      </c>
    </row>
    <row r="27" spans="2:7" ht="15" hidden="1" customHeight="1" outlineLevel="1">
      <c r="B27" s="39" t="s">
        <v>83</v>
      </c>
      <c r="C27" s="295">
        <f>IFERROR('tablas evol EM CAT'!C27-'tablas evol EM CAT'!C40,"-")</f>
        <v>-0.62000000000000011</v>
      </c>
      <c r="D27" s="295">
        <f>IFERROR('tablas evol EM CAT'!E27-'tablas evol EM CAT'!E40,"-")</f>
        <v>-0.10000000000000009</v>
      </c>
      <c r="E27" s="295">
        <f>IFERROR('tablas evol EM CAT'!G27-'tablas evol EM CAT'!G40,"-")</f>
        <v>-6.0000000000000053E-2</v>
      </c>
      <c r="F27" s="295">
        <f>IFERROR('tablas evol EM CAT'!I27-'tablas evol EM CAT'!I40,"-")</f>
        <v>-5.3288994695907199E-2</v>
      </c>
      <c r="G27" s="294">
        <f>IFERROR('tablas evol EM CAT'!K27-'tablas evol EM CAT'!K40,"-")</f>
        <v>-0.12000000000000011</v>
      </c>
    </row>
    <row r="28" spans="2:7" ht="15" hidden="1" customHeight="1" outlineLevel="1">
      <c r="B28" s="39" t="s">
        <v>84</v>
      </c>
      <c r="C28" s="295">
        <f>IFERROR('tablas evol EM CAT'!C28-'tablas evol EM CAT'!C41,"-")</f>
        <v>-0.48</v>
      </c>
      <c r="D28" s="295">
        <f>IFERROR('tablas evol EM CAT'!E28-'tablas evol EM CAT'!E41,"-")</f>
        <v>0.2799999999999998</v>
      </c>
      <c r="E28" s="295">
        <f>IFERROR('tablas evol EM CAT'!G28-'tablas evol EM CAT'!G41,"-")</f>
        <v>-0.2799999999999998</v>
      </c>
      <c r="F28" s="295">
        <f>IFERROR('tablas evol EM CAT'!I28-'tablas evol EM CAT'!I41,"-")</f>
        <v>-1.7220568799836433</v>
      </c>
      <c r="G28" s="294">
        <f>IFERROR('tablas evol EM CAT'!K28-'tablas evol EM CAT'!K41,"-")</f>
        <v>-0.56000000000000005</v>
      </c>
    </row>
    <row r="29" spans="2:7" ht="15" hidden="1" customHeight="1" outlineLevel="1">
      <c r="B29" s="39" t="s">
        <v>85</v>
      </c>
      <c r="C29" s="295">
        <f>IFERROR('tablas evol EM CAT'!C29-'tablas evol EM CAT'!C42,"-")</f>
        <v>-0.93000000000000016</v>
      </c>
      <c r="D29" s="295">
        <f>IFERROR('tablas evol EM CAT'!E29-'tablas evol EM CAT'!E42,"-")</f>
        <v>-3.0000000000000249E-2</v>
      </c>
      <c r="E29" s="295">
        <f>IFERROR('tablas evol EM CAT'!G29-'tablas evol EM CAT'!G42,"-")</f>
        <v>-0.10000000000000009</v>
      </c>
      <c r="F29" s="295">
        <f>IFERROR('tablas evol EM CAT'!I29-'tablas evol EM CAT'!I42,"-")</f>
        <v>0.62140646736314409</v>
      </c>
      <c r="G29" s="294">
        <f>IFERROR('tablas evol EM CAT'!K29-'tablas evol EM CAT'!K42,"-")</f>
        <v>8.0000000000000071E-2</v>
      </c>
    </row>
    <row r="30" spans="2:7" ht="15" hidden="1" customHeight="1" outlineLevel="1">
      <c r="B30" s="39" t="s">
        <v>86</v>
      </c>
      <c r="C30" s="295">
        <f>IFERROR('tablas evol EM CAT'!C30-'tablas evol EM CAT'!C43,"-")</f>
        <v>-0.62451591062965495</v>
      </c>
      <c r="D30" s="295">
        <f>IFERROR('tablas evol EM CAT'!E30-'tablas evol EM CAT'!E43,"-")</f>
        <v>-4.8316704216285977E-2</v>
      </c>
      <c r="E30" s="295">
        <f>IFERROR('tablas evol EM CAT'!G30-'tablas evol EM CAT'!G43,"-")</f>
        <v>1.5010351966873614E-2</v>
      </c>
      <c r="F30" s="295">
        <f>IFERROR('tablas evol EM CAT'!I30-'tablas evol EM CAT'!I43,"-")</f>
        <v>4.5720574499600097E-2</v>
      </c>
      <c r="G30" s="294">
        <f>IFERROR('tablas evol EM CAT'!K30-'tablas evol EM CAT'!K43,"-")</f>
        <v>-0.10350606524555417</v>
      </c>
    </row>
    <row r="31" spans="2:7" collapsed="1">
      <c r="B31" s="50">
        <v>2009</v>
      </c>
      <c r="C31" s="296">
        <f>IFERROR('tablas evol EM CAT'!C31-'tablas evol EM CAT'!C44,"-")</f>
        <v>-6.3404490350130072E-2</v>
      </c>
      <c r="D31" s="296">
        <f>IFERROR('tablas evol EM CAT'!E31-'tablas evol EM CAT'!E44,"-")</f>
        <v>-0.19696318210556862</v>
      </c>
      <c r="E31" s="296">
        <f>IFERROR('tablas evol EM CAT'!G31-'tablas evol EM CAT'!G44,"-")</f>
        <v>-0.13980754392520822</v>
      </c>
      <c r="F31" s="296">
        <f>IFERROR('tablas evol EM CAT'!I31-'tablas evol EM CAT'!I44,"-")</f>
        <v>-2.4566554733659096E-2</v>
      </c>
      <c r="G31" s="296">
        <f>IFERROR('tablas evol EM CAT'!K31-'tablas evol EM CAT'!K44,"-")</f>
        <v>-0.14495288187197408</v>
      </c>
    </row>
    <row r="32" spans="2:7" ht="15" hidden="1" customHeight="1" outlineLevel="1">
      <c r="B32" s="39" t="s">
        <v>75</v>
      </c>
      <c r="C32" s="295">
        <f>IFERROR('tablas evol EM CAT'!C32-'tablas evol EM CAT'!C45,"-")</f>
        <v>-0.18999999999999995</v>
      </c>
      <c r="D32" s="295">
        <f>IFERROR('tablas evol EM CAT'!E32-'tablas evol EM CAT'!E45,"-")</f>
        <v>8.0000000000000071E-2</v>
      </c>
      <c r="E32" s="295">
        <f>IFERROR('tablas evol EM CAT'!G32-'tablas evol EM CAT'!G45,"-")</f>
        <v>-0.34000000000000008</v>
      </c>
      <c r="F32" s="295">
        <f>IFERROR('tablas evol EM CAT'!I32-'tablas evol EM CAT'!I45,"-")</f>
        <v>-0.11255198896490048</v>
      </c>
      <c r="G32" s="294">
        <f>IFERROR('tablas evol EM CAT'!K32-'tablas evol EM CAT'!K45,"-")</f>
        <v>-0.10000000000000009</v>
      </c>
    </row>
    <row r="33" spans="2:7" ht="15" hidden="1" customHeight="1" outlineLevel="1">
      <c r="B33" s="39" t="s">
        <v>76</v>
      </c>
      <c r="C33" s="295">
        <f>IFERROR('tablas evol EM CAT'!C33-'tablas evol EM CAT'!C46,"-")</f>
        <v>0.10999999999999988</v>
      </c>
      <c r="D33" s="295">
        <f>IFERROR('tablas evol EM CAT'!E33-'tablas evol EM CAT'!E46,"-")</f>
        <v>0.10999999999999988</v>
      </c>
      <c r="E33" s="295">
        <f>IFERROR('tablas evol EM CAT'!G33-'tablas evol EM CAT'!G46,"-")</f>
        <v>0.18000000000000016</v>
      </c>
      <c r="F33" s="295">
        <f>IFERROR('tablas evol EM CAT'!I33-'tablas evol EM CAT'!I46,"-")</f>
        <v>2.1944710579973936E-2</v>
      </c>
      <c r="G33" s="294">
        <f>IFERROR('tablas evol EM CAT'!K33-'tablas evol EM CAT'!K46,"-")</f>
        <v>8.9999999999999858E-2</v>
      </c>
    </row>
    <row r="34" spans="2:7" ht="15" hidden="1" customHeight="1" outlineLevel="1">
      <c r="B34" s="39" t="s">
        <v>77</v>
      </c>
      <c r="C34" s="295">
        <f>IFERROR('tablas evol EM CAT'!C34-'tablas evol EM CAT'!C47,"-")</f>
        <v>-0.33999999999999986</v>
      </c>
      <c r="D34" s="295">
        <f>IFERROR('tablas evol EM CAT'!E34-'tablas evol EM CAT'!E47,"-")</f>
        <v>-6.0000000000000053E-2</v>
      </c>
      <c r="E34" s="295">
        <f>IFERROR('tablas evol EM CAT'!G34-'tablas evol EM CAT'!G47,"-")</f>
        <v>9.9999999999999645E-2</v>
      </c>
      <c r="F34" s="295">
        <f>IFERROR('tablas evol EM CAT'!I34-'tablas evol EM CAT'!I47,"-")</f>
        <v>-0.68196386636531114</v>
      </c>
      <c r="G34" s="294">
        <f>IFERROR('tablas evol EM CAT'!K34-'tablas evol EM CAT'!K47,"-")</f>
        <v>-0.2200000000000002</v>
      </c>
    </row>
    <row r="35" spans="2:7" ht="15" hidden="1" customHeight="1" outlineLevel="1">
      <c r="B35" s="39" t="s">
        <v>78</v>
      </c>
      <c r="C35" s="295">
        <f>IFERROR('tablas evol EM CAT'!C35-'tablas evol EM CAT'!C48,"-")</f>
        <v>0.12000000000000011</v>
      </c>
      <c r="D35" s="295">
        <f>IFERROR('tablas evol EM CAT'!E35-'tablas evol EM CAT'!E48,"-")</f>
        <v>-0.4099999999999997</v>
      </c>
      <c r="E35" s="295">
        <f>IFERROR('tablas evol EM CAT'!G35-'tablas evol EM CAT'!G48,"-")</f>
        <v>-0.10999999999999988</v>
      </c>
      <c r="F35" s="295">
        <f>IFERROR('tablas evol EM CAT'!I35-'tablas evol EM CAT'!I48,"-")</f>
        <v>-0.75410442555748691</v>
      </c>
      <c r="G35" s="294">
        <f>IFERROR('tablas evol EM CAT'!K35-'tablas evol EM CAT'!K48,"-")</f>
        <v>-0.36000000000000032</v>
      </c>
    </row>
    <row r="36" spans="2:7" ht="15" hidden="1" customHeight="1" outlineLevel="1">
      <c r="B36" s="39" t="s">
        <v>79</v>
      </c>
      <c r="C36" s="295">
        <f>IFERROR('tablas evol EM CAT'!C36-'tablas evol EM CAT'!C49,"-")</f>
        <v>0.62000000000000011</v>
      </c>
      <c r="D36" s="295">
        <f>IFERROR('tablas evol EM CAT'!E36-'tablas evol EM CAT'!E49,"-")</f>
        <v>-0.12000000000000011</v>
      </c>
      <c r="E36" s="295">
        <f>IFERROR('tablas evol EM CAT'!G36-'tablas evol EM CAT'!G49,"-")</f>
        <v>-6.0000000000000053E-2</v>
      </c>
      <c r="F36" s="295">
        <f>IFERROR('tablas evol EM CAT'!I36-'tablas evol EM CAT'!I49,"-")</f>
        <v>-0.23859901062236544</v>
      </c>
      <c r="G36" s="294">
        <f>IFERROR('tablas evol EM CAT'!K36-'tablas evol EM CAT'!K49,"-")</f>
        <v>-0.13000000000000034</v>
      </c>
    </row>
    <row r="37" spans="2:7" ht="15" hidden="1" customHeight="1" outlineLevel="1">
      <c r="B37" s="39" t="s">
        <v>80</v>
      </c>
      <c r="C37" s="295">
        <f>IFERROR('tablas evol EM CAT'!C37-'tablas evol EM CAT'!C50,"-")</f>
        <v>1.0000000000000004</v>
      </c>
      <c r="D37" s="295">
        <f>IFERROR('tablas evol EM CAT'!E37-'tablas evol EM CAT'!E50,"-")</f>
        <v>0.17000000000000037</v>
      </c>
      <c r="E37" s="295">
        <f>IFERROR('tablas evol EM CAT'!G37-'tablas evol EM CAT'!G50,"-")</f>
        <v>0.16999999999999993</v>
      </c>
      <c r="F37" s="295">
        <f>IFERROR('tablas evol EM CAT'!I37-'tablas evol EM CAT'!I50,"-")</f>
        <v>-1.6235480776234845</v>
      </c>
      <c r="G37" s="294">
        <f>IFERROR('tablas evol EM CAT'!K37-'tablas evol EM CAT'!K50,"-")</f>
        <v>-0.33000000000000007</v>
      </c>
    </row>
    <row r="38" spans="2:7" ht="15" hidden="1" customHeight="1" outlineLevel="1">
      <c r="B38" s="39" t="s">
        <v>81</v>
      </c>
      <c r="C38" s="295">
        <f>IFERROR('tablas evol EM CAT'!C38-'tablas evol EM CAT'!C51,"-")</f>
        <v>0.65000000000000036</v>
      </c>
      <c r="D38" s="295">
        <f>IFERROR('tablas evol EM CAT'!E38-'tablas evol EM CAT'!E51,"-")</f>
        <v>-0.45999999999999996</v>
      </c>
      <c r="E38" s="295">
        <f>IFERROR('tablas evol EM CAT'!G38-'tablas evol EM CAT'!G51,"-")</f>
        <v>0.60000000000000009</v>
      </c>
      <c r="F38" s="295">
        <f>IFERROR('tablas evol EM CAT'!I38-'tablas evol EM CAT'!I51,"-")</f>
        <v>-2.0129536507096306</v>
      </c>
      <c r="G38" s="294">
        <f>IFERROR('tablas evol EM CAT'!K38-'tablas evol EM CAT'!K51,"-")</f>
        <v>-0.68000000000000016</v>
      </c>
    </row>
    <row r="39" spans="2:7" ht="15" hidden="1" customHeight="1" outlineLevel="1">
      <c r="B39" s="39" t="s">
        <v>82</v>
      </c>
      <c r="C39" s="295">
        <f>IFERROR('tablas evol EM CAT'!C39-'tablas evol EM CAT'!C52,"-")</f>
        <v>-2.0000000000000018E-2</v>
      </c>
      <c r="D39" s="295">
        <f>IFERROR('tablas evol EM CAT'!E39-'tablas evol EM CAT'!E52,"-")</f>
        <v>-0.12999999999999989</v>
      </c>
      <c r="E39" s="295">
        <f>IFERROR('tablas evol EM CAT'!G39-'tablas evol EM CAT'!G52,"-")</f>
        <v>0.12000000000000011</v>
      </c>
      <c r="F39" s="295">
        <f>IFERROR('tablas evol EM CAT'!I39-'tablas evol EM CAT'!I52,"-")</f>
        <v>-0.76169386957979279</v>
      </c>
      <c r="G39" s="294">
        <f>IFERROR('tablas evol EM CAT'!K39-'tablas evol EM CAT'!K52,"-")</f>
        <v>-0.25999999999999979</v>
      </c>
    </row>
    <row r="40" spans="2:7" ht="15" hidden="1" customHeight="1" outlineLevel="1">
      <c r="B40" s="39" t="s">
        <v>83</v>
      </c>
      <c r="C40" s="295">
        <f>IFERROR('tablas evol EM CAT'!C40-'tablas evol EM CAT'!C53,"-")</f>
        <v>6.0000000000000053E-2</v>
      </c>
      <c r="D40" s="295">
        <f>IFERROR('tablas evol EM CAT'!E40-'tablas evol EM CAT'!E53,"-")</f>
        <v>-0.38999999999999968</v>
      </c>
      <c r="E40" s="295">
        <f>IFERROR('tablas evol EM CAT'!G40-'tablas evol EM CAT'!G53,"-")</f>
        <v>-6.999999999999984E-2</v>
      </c>
      <c r="F40" s="295">
        <f>IFERROR('tablas evol EM CAT'!I40-'tablas evol EM CAT'!I53,"-")</f>
        <v>-1.0015984998744099</v>
      </c>
      <c r="G40" s="294">
        <f>IFERROR('tablas evol EM CAT'!K40-'tablas evol EM CAT'!K53,"-")</f>
        <v>-0.4700000000000002</v>
      </c>
    </row>
    <row r="41" spans="2:7" ht="15" hidden="1" customHeight="1" outlineLevel="1">
      <c r="B41" s="39" t="s">
        <v>84</v>
      </c>
      <c r="C41" s="295">
        <f>IFERROR('tablas evol EM CAT'!C41-'tablas evol EM CAT'!C54,"-")</f>
        <v>0.30000000000000027</v>
      </c>
      <c r="D41" s="295">
        <f>IFERROR('tablas evol EM CAT'!E41-'tablas evol EM CAT'!E54,"-")</f>
        <v>-4.0000000000000036E-2</v>
      </c>
      <c r="E41" s="295">
        <f>IFERROR('tablas evol EM CAT'!G41-'tablas evol EM CAT'!G54,"-")</f>
        <v>0.17999999999999972</v>
      </c>
      <c r="F41" s="295">
        <f>IFERROR('tablas evol EM CAT'!I41-'tablas evol EM CAT'!I54,"-")</f>
        <v>0.85238501705738745</v>
      </c>
      <c r="G41" s="294">
        <f>IFERROR('tablas evol EM CAT'!K41-'tablas evol EM CAT'!K54,"-")</f>
        <v>0.29000000000000004</v>
      </c>
    </row>
    <row r="42" spans="2:7" ht="15" hidden="1" customHeight="1" outlineLevel="1">
      <c r="B42" s="39" t="s">
        <v>85</v>
      </c>
      <c r="C42" s="295">
        <f>IFERROR('tablas evol EM CAT'!C42-'tablas evol EM CAT'!C55,"-")</f>
        <v>0.24000000000000021</v>
      </c>
      <c r="D42" s="295">
        <f>IFERROR('tablas evol EM CAT'!E42-'tablas evol EM CAT'!E55,"-")</f>
        <v>-0.16999999999999993</v>
      </c>
      <c r="E42" s="295">
        <f>IFERROR('tablas evol EM CAT'!G42-'tablas evol EM CAT'!G55,"-")</f>
        <v>0.20999999999999996</v>
      </c>
      <c r="F42" s="295">
        <f>IFERROR('tablas evol EM CAT'!I42-'tablas evol EM CAT'!I55,"-")</f>
        <v>-0.43325114303211754</v>
      </c>
      <c r="G42" s="294">
        <f>IFERROR('tablas evol EM CAT'!K42-'tablas evol EM CAT'!K55,"-")</f>
        <v>-0.13000000000000034</v>
      </c>
    </row>
    <row r="43" spans="2:7" ht="15" hidden="1" customHeight="1" outlineLevel="1">
      <c r="B43" s="39" t="s">
        <v>86</v>
      </c>
      <c r="C43" s="295">
        <f>IFERROR('tablas evol EM CAT'!C43-'tablas evol EM CAT'!C56,"-")</f>
        <v>5.4515910629654663E-2</v>
      </c>
      <c r="D43" s="295">
        <f>IFERROR('tablas evol EM CAT'!E43-'tablas evol EM CAT'!E56,"-")</f>
        <v>0.32831670421628578</v>
      </c>
      <c r="E43" s="295">
        <f>IFERROR('tablas evol EM CAT'!G43-'tablas evol EM CAT'!G56,"-")</f>
        <v>-0.17501035196687376</v>
      </c>
      <c r="F43" s="295">
        <f>IFERROR('tablas evol EM CAT'!I43-'tablas evol EM CAT'!I56,"-")</f>
        <v>-0.65220537366394904</v>
      </c>
      <c r="G43" s="294">
        <f>IFERROR('tablas evol EM CAT'!K43-'tablas evol EM CAT'!K56,"-")</f>
        <v>-0.14649393475444583</v>
      </c>
    </row>
    <row r="44" spans="2:7" collapsed="1">
      <c r="B44" s="54">
        <v>2008</v>
      </c>
      <c r="C44" s="297">
        <f>IFERROR('tablas evol EM CAT'!C44-'tablas evol EM CAT'!C57,"-")</f>
        <v>0.16319590949372076</v>
      </c>
      <c r="D44" s="297">
        <f>IFERROR('tablas evol EM CAT'!E44-'tablas evol EM CAT'!E57,"-")</f>
        <v>-6.3238293784491528E-2</v>
      </c>
      <c r="E44" s="297">
        <f>IFERROR('tablas evol EM CAT'!G44-'tablas evol EM CAT'!G57,"-")</f>
        <v>7.6199325560636133E-2</v>
      </c>
      <c r="F44" s="297">
        <f>IFERROR('tablas evol EM CAT'!I44-'tablas evol EM CAT'!I57,"-")</f>
        <v>-0.65515560731998868</v>
      </c>
      <c r="G44" s="297">
        <f>IFERROR('tablas evol EM CAT'!K44-'tablas evol EM CAT'!K57,"-")</f>
        <v>-0.18374352602174149</v>
      </c>
    </row>
    <row r="45" spans="2:7" ht="15" hidden="1" customHeight="1" outlineLevel="1">
      <c r="B45" s="39" t="s">
        <v>75</v>
      </c>
      <c r="C45" s="295">
        <f>IFERROR('tablas evol EM CAT'!C45-'tablas evol EM CAT'!C58,"-")</f>
        <v>-0.58000000000000007</v>
      </c>
      <c r="D45" s="295">
        <f>IFERROR('tablas evol EM CAT'!E45-'tablas evol EM CAT'!E58,"-")</f>
        <v>-9.9999999999997868E-3</v>
      </c>
      <c r="E45" s="295">
        <f>IFERROR('tablas evol EM CAT'!G45-'tablas evol EM CAT'!G58,"-")</f>
        <v>0.18999999999999995</v>
      </c>
      <c r="F45" s="295">
        <f>IFERROR('tablas evol EM CAT'!I45-'tablas evol EM CAT'!I58,"-")</f>
        <v>-0.77060686302522541</v>
      </c>
      <c r="G45" s="294">
        <f>IFERROR('tablas evol EM CAT'!K45-'tablas evol EM CAT'!K58,"-")</f>
        <v>-0.25</v>
      </c>
    </row>
    <row r="46" spans="2:7" ht="15" hidden="1" customHeight="1" outlineLevel="1">
      <c r="B46" s="39" t="s">
        <v>76</v>
      </c>
      <c r="C46" s="295">
        <f>IFERROR('tablas evol EM CAT'!C46-'tablas evol EM CAT'!C59,"-")</f>
        <v>-0.67999999999999972</v>
      </c>
      <c r="D46" s="295">
        <f>IFERROR('tablas evol EM CAT'!E46-'tablas evol EM CAT'!E59,"-")</f>
        <v>4.0000000000000036E-2</v>
      </c>
      <c r="E46" s="295">
        <f>IFERROR('tablas evol EM CAT'!G46-'tablas evol EM CAT'!G59,"-")</f>
        <v>-0.20999999999999996</v>
      </c>
      <c r="F46" s="295">
        <f>IFERROR('tablas evol EM CAT'!I46-'tablas evol EM CAT'!I59,"-")</f>
        <v>-0.4887525801977235</v>
      </c>
      <c r="G46" s="294">
        <f>IFERROR('tablas evol EM CAT'!K46-'tablas evol EM CAT'!K59,"-")</f>
        <v>-0.23999999999999977</v>
      </c>
    </row>
    <row r="47" spans="2:7" ht="15" hidden="1" customHeight="1" outlineLevel="1">
      <c r="B47" s="39" t="s">
        <v>77</v>
      </c>
      <c r="C47" s="295">
        <f>IFERROR('tablas evol EM CAT'!C47-'tablas evol EM CAT'!C60,"-")</f>
        <v>0.13999999999999968</v>
      </c>
      <c r="D47" s="295">
        <f>IFERROR('tablas evol EM CAT'!E47-'tablas evol EM CAT'!E60,"-")</f>
        <v>4.0000000000000036E-2</v>
      </c>
      <c r="E47" s="295">
        <f>IFERROR('tablas evol EM CAT'!G47-'tablas evol EM CAT'!G60,"-")</f>
        <v>2.0000000000000018E-2</v>
      </c>
      <c r="F47" s="295">
        <f>IFERROR('tablas evol EM CAT'!I47-'tablas evol EM CAT'!I60,"-")</f>
        <v>-0.12076157994135484</v>
      </c>
      <c r="G47" s="294">
        <f>IFERROR('tablas evol EM CAT'!K47-'tablas evol EM CAT'!K60,"-")</f>
        <v>-6.0000000000000053E-2</v>
      </c>
    </row>
    <row r="48" spans="2:7" ht="15" hidden="1" customHeight="1" outlineLevel="1">
      <c r="B48" s="39" t="s">
        <v>78</v>
      </c>
      <c r="C48" s="295">
        <f>IFERROR('tablas evol EM CAT'!C48-'tablas evol EM CAT'!C61,"-")</f>
        <v>-1.17</v>
      </c>
      <c r="D48" s="295">
        <f>IFERROR('tablas evol EM CAT'!E48-'tablas evol EM CAT'!E61,"-")</f>
        <v>-0.14000000000000012</v>
      </c>
      <c r="E48" s="295">
        <f>IFERROR('tablas evol EM CAT'!G48-'tablas evol EM CAT'!G61,"-")</f>
        <v>0.20999999999999996</v>
      </c>
      <c r="F48" s="295">
        <f>IFERROR('tablas evol EM CAT'!I48-'tablas evol EM CAT'!I61,"-")</f>
        <v>0.41632833343214548</v>
      </c>
      <c r="G48" s="294">
        <f>IFERROR('tablas evol EM CAT'!K48-'tablas evol EM CAT'!K61,"-")</f>
        <v>-2.9999999999999805E-2</v>
      </c>
    </row>
    <row r="49" spans="2:7" ht="15" hidden="1" customHeight="1" outlineLevel="1">
      <c r="B49" s="39" t="s">
        <v>79</v>
      </c>
      <c r="C49" s="295">
        <f>IFERROR('tablas evol EM CAT'!C49-'tablas evol EM CAT'!C62,"-")</f>
        <v>-1.0300000000000002</v>
      </c>
      <c r="D49" s="295">
        <f>IFERROR('tablas evol EM CAT'!E49-'tablas evol EM CAT'!E62,"-")</f>
        <v>0.14999999999999991</v>
      </c>
      <c r="E49" s="295">
        <f>IFERROR('tablas evol EM CAT'!G49-'tablas evol EM CAT'!G62,"-")</f>
        <v>0.10999999999999988</v>
      </c>
      <c r="F49" s="295">
        <f>IFERROR('tablas evol EM CAT'!I49-'tablas evol EM CAT'!I62,"-")</f>
        <v>-0.6427370328583053</v>
      </c>
      <c r="G49" s="294">
        <f>IFERROR('tablas evol EM CAT'!K49-'tablas evol EM CAT'!K62,"-")</f>
        <v>-0.20999999999999996</v>
      </c>
    </row>
    <row r="50" spans="2:7" ht="15" hidden="1" customHeight="1" outlineLevel="1">
      <c r="B50" s="39" t="s">
        <v>80</v>
      </c>
      <c r="C50" s="295">
        <f>IFERROR('tablas evol EM CAT'!C50-'tablas evol EM CAT'!C63,"-")</f>
        <v>0.96</v>
      </c>
      <c r="D50" s="295">
        <f>IFERROR('tablas evol EM CAT'!E50-'tablas evol EM CAT'!E63,"-")</f>
        <v>2.0000000000000018E-2</v>
      </c>
      <c r="E50" s="295">
        <f>IFERROR('tablas evol EM CAT'!G50-'tablas evol EM CAT'!G63,"-")</f>
        <v>-0.12000000000000011</v>
      </c>
      <c r="F50" s="295">
        <f>IFERROR('tablas evol EM CAT'!I50-'tablas evol EM CAT'!I63,"-")</f>
        <v>1.3303169988307229</v>
      </c>
      <c r="G50" s="294">
        <f>IFERROR('tablas evol EM CAT'!K50-'tablas evol EM CAT'!K63,"-")</f>
        <v>0.44999999999999973</v>
      </c>
    </row>
    <row r="51" spans="2:7" ht="15" hidden="1" customHeight="1" outlineLevel="1">
      <c r="B51" s="39" t="s">
        <v>81</v>
      </c>
      <c r="C51" s="295">
        <f>IFERROR('tablas evol EM CAT'!C51-'tablas evol EM CAT'!C64,"-")</f>
        <v>0.84999999999999964</v>
      </c>
      <c r="D51" s="295">
        <f>IFERROR('tablas evol EM CAT'!E51-'tablas evol EM CAT'!E64,"-")</f>
        <v>0.13000000000000034</v>
      </c>
      <c r="E51" s="295">
        <f>IFERROR('tablas evol EM CAT'!G51-'tablas evol EM CAT'!G64,"-")</f>
        <v>-2.9999999999999805E-2</v>
      </c>
      <c r="F51" s="295">
        <f>IFERROR('tablas evol EM CAT'!I51-'tablas evol EM CAT'!I64,"-")</f>
        <v>2.4555936584979823</v>
      </c>
      <c r="G51" s="294">
        <f>IFERROR('tablas evol EM CAT'!K51-'tablas evol EM CAT'!K64,"-")</f>
        <v>0.98</v>
      </c>
    </row>
    <row r="52" spans="2:7" ht="15" hidden="1" customHeight="1" outlineLevel="1">
      <c r="B52" s="39" t="s">
        <v>82</v>
      </c>
      <c r="C52" s="295">
        <f>IFERROR('tablas evol EM CAT'!C52-'tablas evol EM CAT'!C65,"-")</f>
        <v>0.11000000000000032</v>
      </c>
      <c r="D52" s="295">
        <f>IFERROR('tablas evol EM CAT'!E52-'tablas evol EM CAT'!E65,"-")</f>
        <v>0.12999999999999989</v>
      </c>
      <c r="E52" s="295">
        <f>IFERROR('tablas evol EM CAT'!G52-'tablas evol EM CAT'!G65,"-")</f>
        <v>-6.0000000000000053E-2</v>
      </c>
      <c r="F52" s="295">
        <f>IFERROR('tablas evol EM CAT'!I52-'tablas evol EM CAT'!I65,"-")</f>
        <v>1.7560887614442477</v>
      </c>
      <c r="G52" s="294">
        <f>IFERROR('tablas evol EM CAT'!K52-'tablas evol EM CAT'!K65,"-")</f>
        <v>0.64000000000000012</v>
      </c>
    </row>
    <row r="53" spans="2:7" ht="15" hidden="1" customHeight="1" outlineLevel="1">
      <c r="B53" s="39" t="s">
        <v>83</v>
      </c>
      <c r="C53" s="295">
        <f>IFERROR('tablas evol EM CAT'!C53-'tablas evol EM CAT'!C66,"-")</f>
        <v>-0.35999999999999988</v>
      </c>
      <c r="D53" s="295">
        <f>IFERROR('tablas evol EM CAT'!E53-'tablas evol EM CAT'!E66,"-")</f>
        <v>-3.0000000000000249E-2</v>
      </c>
      <c r="E53" s="295">
        <f>IFERROR('tablas evol EM CAT'!G53-'tablas evol EM CAT'!G66,"-")</f>
        <v>6.999999999999984E-2</v>
      </c>
      <c r="F53" s="295">
        <f>IFERROR('tablas evol EM CAT'!I53-'tablas evol EM CAT'!I66,"-")</f>
        <v>0.52531403937227772</v>
      </c>
      <c r="G53" s="294">
        <f>IFERROR('tablas evol EM CAT'!K53-'tablas evol EM CAT'!K66,"-")</f>
        <v>0.18000000000000016</v>
      </c>
    </row>
    <row r="54" spans="2:7" ht="15" hidden="1" customHeight="1" outlineLevel="1">
      <c r="B54" s="39" t="s">
        <v>84</v>
      </c>
      <c r="C54" s="295">
        <f>IFERROR('tablas evol EM CAT'!C54-'tablas evol EM CAT'!C67,"-")</f>
        <v>-0.53000000000000025</v>
      </c>
      <c r="D54" s="295">
        <f>IFERROR('tablas evol EM CAT'!E54-'tablas evol EM CAT'!E67,"-")</f>
        <v>-0.25999999999999979</v>
      </c>
      <c r="E54" s="295">
        <f>IFERROR('tablas evol EM CAT'!G54-'tablas evol EM CAT'!G67,"-")</f>
        <v>0.12000000000000011</v>
      </c>
      <c r="F54" s="295">
        <f>IFERROR('tablas evol EM CAT'!I54-'tablas evol EM CAT'!I67,"-")</f>
        <v>0.46475379693474972</v>
      </c>
      <c r="G54" s="294">
        <f>IFERROR('tablas evol EM CAT'!K54-'tablas evol EM CAT'!K67,"-")</f>
        <v>8.9999999999999858E-2</v>
      </c>
    </row>
    <row r="55" spans="2:7" ht="15" hidden="1" customHeight="1" outlineLevel="1">
      <c r="B55" s="39" t="s">
        <v>85</v>
      </c>
      <c r="C55" s="295">
        <f>IFERROR('tablas evol EM CAT'!C55-'tablas evol EM CAT'!C68,"-")</f>
        <v>-3.0000000000000249E-2</v>
      </c>
      <c r="D55" s="295">
        <f>IFERROR('tablas evol EM CAT'!E55-'tablas evol EM CAT'!E68,"-")</f>
        <v>-0.18000000000000016</v>
      </c>
      <c r="E55" s="295">
        <f>IFERROR('tablas evol EM CAT'!G55-'tablas evol EM CAT'!G68,"-")</f>
        <v>-0.27</v>
      </c>
      <c r="F55" s="295">
        <f>IFERROR('tablas evol EM CAT'!I55-'tablas evol EM CAT'!I68,"-")</f>
        <v>-2.8423600610520516E-2</v>
      </c>
      <c r="G55" s="294">
        <f>IFERROR('tablas evol EM CAT'!K55-'tablas evol EM CAT'!K68,"-")</f>
        <v>-0.10999999999999988</v>
      </c>
    </row>
    <row r="56" spans="2:7" ht="15" hidden="1" customHeight="1" outlineLevel="1">
      <c r="B56" s="39" t="s">
        <v>86</v>
      </c>
      <c r="C56" s="295">
        <f>IFERROR('tablas evol EM CAT'!C56-'tablas evol EM CAT'!C69,"-")</f>
        <v>0.5900000000000003</v>
      </c>
      <c r="D56" s="295">
        <f>IFERROR('tablas evol EM CAT'!E56-'tablas evol EM CAT'!E69,"-")</f>
        <v>-0.29999999999999982</v>
      </c>
      <c r="E56" s="295">
        <f>IFERROR('tablas evol EM CAT'!G56-'tablas evol EM CAT'!G69,"-")</f>
        <v>-9.9999999999999645E-2</v>
      </c>
      <c r="F56" s="295">
        <f>IFERROR('tablas evol EM CAT'!I56-'tablas evol EM CAT'!I69,"-")</f>
        <v>1.0337690202305954</v>
      </c>
      <c r="G56" s="294">
        <f>IFERROR('tablas evol EM CAT'!K56-'tablas evol EM CAT'!K69,"-")</f>
        <v>0.31000000000000005</v>
      </c>
    </row>
    <row r="57" spans="2:7" collapsed="1">
      <c r="B57" s="54">
        <v>2007</v>
      </c>
      <c r="C57" s="297">
        <f>IFERROR('tablas evol EM CAT'!C57-'tablas evol EM CAT'!C70,"-")</f>
        <v>-0.12941810202082227</v>
      </c>
      <c r="D57" s="297">
        <f>IFERROR('tablas evol EM CAT'!E57-'tablas evol EM CAT'!E70,"-")</f>
        <v>-5.4941810323197338E-2</v>
      </c>
      <c r="E57" s="297">
        <f>IFERROR('tablas evol EM CAT'!G57-'tablas evol EM CAT'!G70,"-")</f>
        <v>-7.4030163016596262E-3</v>
      </c>
      <c r="F57" s="297">
        <f>IFERROR('tablas evol EM CAT'!I57-'tablas evol EM CAT'!I70,"-")</f>
        <v>0.54327075600198382</v>
      </c>
      <c r="G57" s="297">
        <f>IFERROR('tablas evol EM CAT'!K57-'tablas evol EM CAT'!K70,"-")</f>
        <v>0.13125616540036855</v>
      </c>
    </row>
    <row r="58" spans="2:7" ht="15" customHeight="1">
      <c r="B58" s="436" t="s">
        <v>68</v>
      </c>
      <c r="C58" s="436"/>
      <c r="D58" s="436"/>
      <c r="E58" s="436"/>
      <c r="F58" s="436"/>
      <c r="G58" s="436"/>
    </row>
    <row r="60" spans="2:7" ht="30" customHeight="1"/>
    <row r="62" spans="2:7" ht="30" customHeight="1"/>
  </sheetData>
  <mergeCells count="2">
    <mergeCell ref="B5:G5"/>
    <mergeCell ref="B58:G5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5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:K23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1" customWidth="1"/>
    <col min="2" max="2" width="24.7109375" style="11" customWidth="1"/>
    <col min="3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441" t="s">
        <v>278</v>
      </c>
      <c r="C5" s="441"/>
      <c r="D5" s="441"/>
      <c r="E5" s="441"/>
    </row>
    <row r="6" spans="2:5" ht="30" customHeight="1">
      <c r="B6" s="22" t="s">
        <v>61</v>
      </c>
      <c r="C6" s="23" t="str">
        <f>actualizaciones!A3</f>
        <v>acum. nov. 2009</v>
      </c>
      <c r="D6" s="23" t="str">
        <f>actualizaciones!A2</f>
        <v xml:space="preserve">acum. nov. 2010 </v>
      </c>
      <c r="E6" s="244" t="s">
        <v>279</v>
      </c>
    </row>
    <row r="7" spans="2:5" ht="15" customHeight="1">
      <c r="B7" s="26" t="s">
        <v>280</v>
      </c>
      <c r="C7" s="302">
        <v>2.3227543935393915</v>
      </c>
      <c r="D7" s="302">
        <v>2.0933255409487463</v>
      </c>
      <c r="E7" s="303">
        <f>D7-C7</f>
        <v>-0.22942885259064516</v>
      </c>
    </row>
    <row r="8" spans="2:5" ht="15" customHeight="1">
      <c r="B8" s="29" t="s">
        <v>281</v>
      </c>
      <c r="C8" s="304">
        <v>2.3227543935393915</v>
      </c>
      <c r="D8" s="304">
        <v>2.0933255409487463</v>
      </c>
      <c r="E8" s="305">
        <f>D8-C8</f>
        <v>-0.22942885259064516</v>
      </c>
    </row>
    <row r="9" spans="2:5" ht="15" customHeight="1">
      <c r="B9" s="29" t="s">
        <v>282</v>
      </c>
      <c r="C9" s="304" t="s">
        <v>67</v>
      </c>
      <c r="D9" s="304" t="s">
        <v>67</v>
      </c>
      <c r="E9" s="305" t="str">
        <f>IFERROR(D9-C9,"-")</f>
        <v>-</v>
      </c>
    </row>
    <row r="10" spans="2:5" ht="15" customHeight="1">
      <c r="B10" s="416" t="s">
        <v>68</v>
      </c>
      <c r="C10" s="416"/>
      <c r="D10" s="416"/>
      <c r="E10" s="416"/>
    </row>
    <row r="23" spans="2:11">
      <c r="B23" s="34"/>
      <c r="C23" s="34"/>
      <c r="D23" s="34"/>
      <c r="E23" s="34"/>
      <c r="F23" s="34"/>
      <c r="G23" s="34"/>
      <c r="H23" s="34"/>
      <c r="I23" s="34"/>
      <c r="J23" s="34"/>
      <c r="K23" s="34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/>
  </sheetPr>
  <dimension ref="B1:L17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1" customWidth="1"/>
    <col min="2" max="2" width="24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441" t="s">
        <v>283</v>
      </c>
      <c r="C5" s="441"/>
      <c r="D5" s="441"/>
      <c r="E5" s="441"/>
    </row>
    <row r="6" spans="2:5" ht="30" customHeight="1">
      <c r="B6" s="22" t="s">
        <v>269</v>
      </c>
      <c r="C6" s="23" t="str">
        <f>actualizaciones!A3</f>
        <v>acum. nov. 2009</v>
      </c>
      <c r="D6" s="23" t="str">
        <f>actualizaciones!A2</f>
        <v xml:space="preserve">acum. nov. 2010 </v>
      </c>
      <c r="E6" s="244" t="s">
        <v>279</v>
      </c>
    </row>
    <row r="7" spans="2:5" ht="15" customHeight="1">
      <c r="B7" s="81" t="s">
        <v>270</v>
      </c>
      <c r="C7" s="82"/>
      <c r="D7" s="82"/>
      <c r="E7" s="82"/>
    </row>
    <row r="8" spans="2:5" ht="15" customHeight="1">
      <c r="B8" s="83" t="s">
        <v>280</v>
      </c>
      <c r="C8" s="261">
        <v>7.6502432829974589</v>
      </c>
      <c r="D8" s="261">
        <v>7.4999929948410395</v>
      </c>
      <c r="E8" s="303">
        <f>D8-C8</f>
        <v>-0.15025028815641939</v>
      </c>
    </row>
    <row r="9" spans="2:5" ht="15" customHeight="1">
      <c r="B9" s="85" t="s">
        <v>281</v>
      </c>
      <c r="C9" s="268">
        <v>7.1916345625517568</v>
      </c>
      <c r="D9" s="268">
        <v>6.9978437618848863</v>
      </c>
      <c r="E9" s="305">
        <f>D9-C9</f>
        <v>-0.19379080066687049</v>
      </c>
    </row>
    <row r="10" spans="2:5" ht="15" customHeight="1">
      <c r="B10" s="85" t="s">
        <v>282</v>
      </c>
      <c r="C10" s="268">
        <v>8.3115442849105303</v>
      </c>
      <c r="D10" s="268">
        <v>8.2841499783509196</v>
      </c>
      <c r="E10" s="305">
        <f>D10-C10</f>
        <v>-2.7394306559610726E-2</v>
      </c>
    </row>
    <row r="11" spans="2:5" ht="15" customHeight="1">
      <c r="B11" s="81" t="s">
        <v>122</v>
      </c>
      <c r="C11" s="263"/>
      <c r="D11" s="263"/>
      <c r="E11" s="306"/>
    </row>
    <row r="12" spans="2:5" ht="15" customHeight="1">
      <c r="B12" s="83" t="s">
        <v>280</v>
      </c>
      <c r="C12" s="261">
        <v>2.3227543935393915</v>
      </c>
      <c r="D12" s="261">
        <v>2.0933255409487463</v>
      </c>
      <c r="E12" s="303">
        <f>D12-C12</f>
        <v>-0.22942885259064516</v>
      </c>
    </row>
    <row r="13" spans="2:5" ht="15" customHeight="1">
      <c r="B13" s="85" t="s">
        <v>281</v>
      </c>
      <c r="C13" s="268">
        <v>2.3227543935393915</v>
      </c>
      <c r="D13" s="268">
        <v>2.0933255409487463</v>
      </c>
      <c r="E13" s="305">
        <f>D13-C13</f>
        <v>-0.22942885259064516</v>
      </c>
    </row>
    <row r="14" spans="2:5" ht="15" customHeight="1">
      <c r="B14" s="85" t="s">
        <v>282</v>
      </c>
      <c r="C14" s="268" t="s">
        <v>67</v>
      </c>
      <c r="D14" s="268" t="s">
        <v>67</v>
      </c>
      <c r="E14" s="305" t="str">
        <f>IFERROR(D14-C14,"-")</f>
        <v>-</v>
      </c>
    </row>
    <row r="15" spans="2:5" ht="15" customHeight="1">
      <c r="B15" s="425" t="s">
        <v>232</v>
      </c>
      <c r="C15" s="425"/>
      <c r="D15" s="425"/>
      <c r="E15" s="425"/>
    </row>
    <row r="16" spans="2:5" ht="15" customHeight="1" thickBot="1"/>
    <row r="17" spans="2:12" ht="30" customHeight="1" thickBot="1">
      <c r="B17" s="34"/>
      <c r="C17" s="34"/>
      <c r="D17" s="34"/>
      <c r="E17" s="58" t="s">
        <v>87</v>
      </c>
      <c r="F17" s="34"/>
      <c r="G17" s="34"/>
      <c r="H17" s="34"/>
      <c r="I17" s="34"/>
      <c r="J17" s="34"/>
      <c r="K17" s="34"/>
      <c r="L17" s="34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>
      <selection activeCell="B3" sqref="B3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423" t="s">
        <v>94</v>
      </c>
      <c r="C5" s="423"/>
      <c r="D5" s="423"/>
      <c r="E5" s="423"/>
    </row>
    <row r="6" spans="2:5" ht="18" customHeight="1">
      <c r="B6" s="424">
        <v>2009</v>
      </c>
      <c r="C6" s="424"/>
      <c r="D6" s="424"/>
      <c r="E6" s="424"/>
    </row>
    <row r="7" spans="2:5" ht="15" customHeight="1">
      <c r="B7" s="35"/>
      <c r="C7" s="68" t="s">
        <v>70</v>
      </c>
      <c r="D7" s="68" t="s">
        <v>95</v>
      </c>
      <c r="E7" s="68" t="s">
        <v>72</v>
      </c>
    </row>
    <row r="8" spans="2:5">
      <c r="B8" s="69" t="s">
        <v>96</v>
      </c>
      <c r="C8" s="40">
        <v>13570</v>
      </c>
      <c r="D8" s="40">
        <v>0</v>
      </c>
      <c r="E8" s="40">
        <v>13570</v>
      </c>
    </row>
    <row r="9" spans="2:5">
      <c r="B9" s="69" t="s">
        <v>97</v>
      </c>
      <c r="C9" s="40">
        <v>15172</v>
      </c>
      <c r="D9" s="40">
        <v>0</v>
      </c>
      <c r="E9" s="40">
        <v>15172</v>
      </c>
    </row>
    <row r="10" spans="2:5">
      <c r="B10" s="69" t="s">
        <v>98</v>
      </c>
      <c r="C10" s="40">
        <v>15653</v>
      </c>
      <c r="D10" s="40">
        <v>0</v>
      </c>
      <c r="E10" s="40">
        <v>15653</v>
      </c>
    </row>
    <row r="11" spans="2:5">
      <c r="B11" s="69" t="s">
        <v>99</v>
      </c>
      <c r="C11" s="40">
        <v>13079</v>
      </c>
      <c r="D11" s="40">
        <v>0</v>
      </c>
      <c r="E11" s="40">
        <v>13079</v>
      </c>
    </row>
    <row r="12" spans="2:5">
      <c r="B12" s="69" t="s">
        <v>100</v>
      </c>
      <c r="C12" s="40">
        <v>13474</v>
      </c>
      <c r="D12" s="40">
        <v>0</v>
      </c>
      <c r="E12" s="40">
        <v>13474</v>
      </c>
    </row>
    <row r="13" spans="2:5">
      <c r="B13" s="69" t="s">
        <v>101</v>
      </c>
      <c r="C13" s="40">
        <v>12750</v>
      </c>
      <c r="D13" s="40">
        <v>0</v>
      </c>
      <c r="E13" s="40">
        <v>12750</v>
      </c>
    </row>
    <row r="14" spans="2:5">
      <c r="B14" s="69" t="s">
        <v>102</v>
      </c>
      <c r="C14" s="40">
        <v>11890</v>
      </c>
      <c r="D14" s="40">
        <v>0</v>
      </c>
      <c r="E14" s="40">
        <v>11890</v>
      </c>
    </row>
    <row r="15" spans="2:5">
      <c r="B15" s="69" t="s">
        <v>103</v>
      </c>
      <c r="C15" s="40">
        <v>7777</v>
      </c>
      <c r="D15" s="40">
        <v>0</v>
      </c>
      <c r="E15" s="40">
        <v>7777</v>
      </c>
    </row>
    <row r="16" spans="2:5">
      <c r="B16" s="69" t="s">
        <v>104</v>
      </c>
      <c r="C16" s="40">
        <v>11123</v>
      </c>
      <c r="D16" s="40">
        <v>0</v>
      </c>
      <c r="E16" s="40">
        <v>11123</v>
      </c>
    </row>
    <row r="17" spans="2:5">
      <c r="B17" s="69" t="s">
        <v>105</v>
      </c>
      <c r="C17" s="40">
        <v>12809</v>
      </c>
      <c r="D17" s="40">
        <v>0</v>
      </c>
      <c r="E17" s="40">
        <v>12809</v>
      </c>
    </row>
    <row r="18" spans="2:5">
      <c r="B18" s="69" t="s">
        <v>106</v>
      </c>
      <c r="C18" s="40">
        <v>13990</v>
      </c>
      <c r="D18" s="40">
        <v>0</v>
      </c>
      <c r="E18" s="40">
        <v>13990</v>
      </c>
    </row>
    <row r="19" spans="2:5">
      <c r="B19" s="69" t="s">
        <v>107</v>
      </c>
      <c r="C19" s="40">
        <v>13086</v>
      </c>
      <c r="D19" s="40">
        <v>0</v>
      </c>
      <c r="E19" s="40">
        <v>13086</v>
      </c>
    </row>
    <row r="20" spans="2:5">
      <c r="B20" s="70" t="s">
        <v>108</v>
      </c>
      <c r="C20" s="71">
        <v>154373</v>
      </c>
      <c r="D20" s="71">
        <v>0</v>
      </c>
      <c r="E20" s="71">
        <v>154373</v>
      </c>
    </row>
    <row r="21" spans="2:5" ht="23.25" customHeight="1">
      <c r="B21" s="420" t="s">
        <v>109</v>
      </c>
      <c r="C21" s="420"/>
      <c r="D21" s="420"/>
      <c r="E21" s="420"/>
    </row>
    <row r="22" spans="2:5">
      <c r="B22" s="72"/>
      <c r="C22" s="72"/>
      <c r="D22" s="72"/>
      <c r="E22" s="72"/>
    </row>
    <row r="23" spans="2:5">
      <c r="B23" s="72"/>
      <c r="C23" s="72"/>
      <c r="D23" s="72"/>
      <c r="E23" s="72"/>
    </row>
    <row r="24" spans="2:5" ht="36" customHeight="1">
      <c r="B24" s="423" t="s">
        <v>94</v>
      </c>
      <c r="C24" s="423"/>
      <c r="D24" s="423"/>
      <c r="E24" s="423"/>
    </row>
    <row r="25" spans="2:5" ht="18" customHeight="1">
      <c r="B25" s="424">
        <v>2010</v>
      </c>
      <c r="C25" s="424"/>
      <c r="D25" s="424"/>
      <c r="E25" s="424"/>
    </row>
    <row r="26" spans="2:5">
      <c r="B26" s="35"/>
      <c r="C26" s="68" t="s">
        <v>70</v>
      </c>
      <c r="D26" s="68" t="s">
        <v>95</v>
      </c>
      <c r="E26" s="68" t="s">
        <v>72</v>
      </c>
    </row>
    <row r="27" spans="2:5">
      <c r="B27" s="69" t="s">
        <v>96</v>
      </c>
      <c r="C27" s="40">
        <v>13188</v>
      </c>
      <c r="D27" s="40">
        <v>0</v>
      </c>
      <c r="E27" s="40">
        <v>13188</v>
      </c>
    </row>
    <row r="28" spans="2:5">
      <c r="B28" s="69" t="s">
        <v>97</v>
      </c>
      <c r="C28" s="40">
        <v>16759</v>
      </c>
      <c r="D28" s="40">
        <v>0</v>
      </c>
      <c r="E28" s="40">
        <v>16759</v>
      </c>
    </row>
    <row r="29" spans="2:5">
      <c r="B29" s="69" t="s">
        <v>98</v>
      </c>
      <c r="C29" s="40">
        <v>14574</v>
      </c>
      <c r="D29" s="40">
        <v>0</v>
      </c>
      <c r="E29" s="40">
        <v>14574</v>
      </c>
    </row>
    <row r="30" spans="2:5">
      <c r="B30" s="69" t="s">
        <v>99</v>
      </c>
      <c r="C30" s="40">
        <v>12595</v>
      </c>
      <c r="D30" s="40">
        <v>0</v>
      </c>
      <c r="E30" s="40">
        <v>12595</v>
      </c>
    </row>
    <row r="31" spans="2:5">
      <c r="B31" s="69" t="s">
        <v>100</v>
      </c>
      <c r="C31" s="40">
        <v>12407</v>
      </c>
      <c r="D31" s="40">
        <v>0</v>
      </c>
      <c r="E31" s="40">
        <v>12407</v>
      </c>
    </row>
    <row r="32" spans="2:5">
      <c r="B32" s="69" t="s">
        <v>101</v>
      </c>
      <c r="C32" s="40">
        <v>12682</v>
      </c>
      <c r="D32" s="40">
        <v>0</v>
      </c>
      <c r="E32" s="40">
        <v>12682</v>
      </c>
    </row>
    <row r="33" spans="2:5">
      <c r="B33" s="69" t="s">
        <v>102</v>
      </c>
      <c r="C33" s="40">
        <v>10611</v>
      </c>
      <c r="D33" s="40">
        <v>0</v>
      </c>
      <c r="E33" s="40">
        <v>10611</v>
      </c>
    </row>
    <row r="34" spans="2:5">
      <c r="B34" s="69" t="s">
        <v>103</v>
      </c>
      <c r="C34" s="40">
        <v>9789</v>
      </c>
      <c r="D34" s="40">
        <v>0</v>
      </c>
      <c r="E34" s="40">
        <v>9789</v>
      </c>
    </row>
    <row r="35" spans="2:5">
      <c r="B35" s="69" t="s">
        <v>104</v>
      </c>
      <c r="C35" s="40">
        <v>10456</v>
      </c>
      <c r="D35" s="40">
        <v>0</v>
      </c>
      <c r="E35" s="40">
        <v>10456</v>
      </c>
    </row>
    <row r="36" spans="2:5">
      <c r="B36" s="69" t="s">
        <v>105</v>
      </c>
      <c r="C36" s="40">
        <v>13885</v>
      </c>
      <c r="D36" s="40">
        <v>0</v>
      </c>
      <c r="E36" s="40">
        <v>13885</v>
      </c>
    </row>
    <row r="37" spans="2:5">
      <c r="B37" s="69" t="s">
        <v>106</v>
      </c>
      <c r="C37" s="40">
        <v>15073</v>
      </c>
      <c r="D37" s="40">
        <v>0</v>
      </c>
      <c r="E37" s="40">
        <v>15073</v>
      </c>
    </row>
    <row r="38" spans="2:5">
      <c r="B38" s="69" t="s">
        <v>107</v>
      </c>
      <c r="C38" s="40" t="s">
        <v>67</v>
      </c>
      <c r="D38" s="40" t="s">
        <v>67</v>
      </c>
      <c r="E38" s="40" t="s">
        <v>67</v>
      </c>
    </row>
    <row r="39" spans="2:5">
      <c r="B39" s="70" t="s">
        <v>108</v>
      </c>
      <c r="C39" s="71">
        <v>142019</v>
      </c>
      <c r="D39" s="71">
        <v>0</v>
      </c>
      <c r="E39" s="71">
        <v>142019</v>
      </c>
    </row>
    <row r="40" spans="2:5" ht="22.5" customHeight="1">
      <c r="B40" s="420" t="s">
        <v>109</v>
      </c>
      <c r="C40" s="420"/>
      <c r="D40" s="420"/>
      <c r="E40" s="420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/>
  </sheetPr>
  <dimension ref="B1:L28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4"/>
      <c r="C28" s="34"/>
      <c r="D28" s="34"/>
      <c r="E28" s="34"/>
      <c r="F28" s="34"/>
      <c r="G28" s="34"/>
      <c r="H28" s="34"/>
      <c r="I28" s="58" t="s">
        <v>89</v>
      </c>
      <c r="J28" s="34"/>
      <c r="K28" s="34"/>
      <c r="L28" s="34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/>
  </sheetPr>
  <dimension ref="B1:L26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1" customWidth="1"/>
    <col min="2" max="2" width="24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41" t="s">
        <v>284</v>
      </c>
      <c r="C5" s="441"/>
      <c r="D5" s="441"/>
      <c r="E5" s="441"/>
    </row>
    <row r="6" spans="2:7" ht="30" customHeight="1">
      <c r="B6" s="22" t="s">
        <v>246</v>
      </c>
      <c r="C6" s="23" t="str">
        <f>actualizaciones!A3</f>
        <v>acum. nov. 2009</v>
      </c>
      <c r="D6" s="23" t="str">
        <f>actualizaciones!A2</f>
        <v xml:space="preserve">acum. nov. 2010 </v>
      </c>
      <c r="E6" s="244" t="s">
        <v>279</v>
      </c>
    </row>
    <row r="7" spans="2:7" ht="15" customHeight="1">
      <c r="B7" s="307" t="s">
        <v>247</v>
      </c>
      <c r="C7" s="308"/>
      <c r="D7" s="308"/>
      <c r="E7" s="308"/>
      <c r="G7" s="2"/>
    </row>
    <row r="8" spans="2:7" ht="15" customHeight="1">
      <c r="B8" s="309" t="s">
        <v>280</v>
      </c>
      <c r="C8" s="261">
        <v>2.3227543935393915</v>
      </c>
      <c r="D8" s="261">
        <v>2.0933255409487463</v>
      </c>
      <c r="E8" s="303">
        <f>D8-C8</f>
        <v>-0.22942885259064516</v>
      </c>
    </row>
    <row r="9" spans="2:7" ht="15" customHeight="1">
      <c r="B9" s="307" t="s">
        <v>249</v>
      </c>
      <c r="C9" s="263"/>
      <c r="D9" s="263"/>
      <c r="E9" s="306"/>
    </row>
    <row r="10" spans="2:7" ht="15" customHeight="1">
      <c r="B10" s="310" t="s">
        <v>250</v>
      </c>
      <c r="C10" s="266">
        <v>2.3227543935393915</v>
      </c>
      <c r="D10" s="266">
        <v>2.0933255409487463</v>
      </c>
      <c r="E10" s="311">
        <f>D10-C10</f>
        <v>-0.22942885259064516</v>
      </c>
    </row>
    <row r="11" spans="2:7" ht="15" customHeight="1">
      <c r="B11" s="312" t="s">
        <v>239</v>
      </c>
      <c r="C11" s="268">
        <v>2.2073551594467697</v>
      </c>
      <c r="D11" s="268">
        <v>1.8347267712463369</v>
      </c>
      <c r="E11" s="305">
        <f>D11-C11</f>
        <v>-0.37262838820043287</v>
      </c>
    </row>
    <row r="12" spans="2:7" ht="15" customHeight="1">
      <c r="B12" s="312" t="s">
        <v>238</v>
      </c>
      <c r="C12" s="268">
        <v>2.1719235128874872</v>
      </c>
      <c r="D12" s="268">
        <v>2.1397734558666381</v>
      </c>
      <c r="E12" s="305">
        <f>D12-C12</f>
        <v>-3.2150057020849054E-2</v>
      </c>
    </row>
    <row r="13" spans="2:7" ht="15" customHeight="1">
      <c r="B13" s="312" t="s">
        <v>237</v>
      </c>
      <c r="C13" s="268">
        <v>2.4006939404934688</v>
      </c>
      <c r="D13" s="268">
        <v>2.0514326277749095</v>
      </c>
      <c r="E13" s="305">
        <f>D13-C13</f>
        <v>-0.34926131271855931</v>
      </c>
    </row>
    <row r="14" spans="2:7" ht="15" customHeight="1">
      <c r="B14" s="312" t="s">
        <v>236</v>
      </c>
      <c r="C14" s="268">
        <v>3.1734800838574424</v>
      </c>
      <c r="D14" s="268">
        <v>3.8036223616657159</v>
      </c>
      <c r="E14" s="305">
        <f>D14-C14</f>
        <v>0.63014227780827348</v>
      </c>
    </row>
    <row r="15" spans="2:7" ht="15" customHeight="1">
      <c r="B15" s="307" t="s">
        <v>251</v>
      </c>
      <c r="C15" s="263"/>
      <c r="D15" s="263"/>
      <c r="E15" s="306"/>
    </row>
    <row r="16" spans="2:7" ht="15" customHeight="1">
      <c r="B16" s="310" t="s">
        <v>252</v>
      </c>
      <c r="C16" s="266" t="s">
        <v>67</v>
      </c>
      <c r="D16" s="266" t="s">
        <v>67</v>
      </c>
      <c r="E16" s="311" t="str">
        <f>IFERROR(D16-C16,"-")</f>
        <v>-</v>
      </c>
    </row>
    <row r="17" spans="2:12" ht="15" customHeight="1">
      <c r="B17" s="416" t="s">
        <v>285</v>
      </c>
      <c r="C17" s="416"/>
      <c r="D17" s="416"/>
      <c r="E17" s="416"/>
    </row>
    <row r="18" spans="2:12" ht="15" customHeight="1" thickBot="1"/>
    <row r="19" spans="2:12" ht="30" customHeight="1" thickBot="1">
      <c r="E19" s="58" t="s">
        <v>87</v>
      </c>
    </row>
    <row r="26" spans="2:12"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/>
  </sheetPr>
  <dimension ref="B3:L28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8"/>
      <c r="C28" s="18"/>
      <c r="D28" s="18"/>
      <c r="E28" s="18"/>
      <c r="F28" s="18"/>
      <c r="G28" s="18"/>
      <c r="H28" s="18"/>
      <c r="I28" s="58" t="s">
        <v>89</v>
      </c>
      <c r="J28" s="18"/>
      <c r="K28" s="18"/>
      <c r="L28" s="18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71"/>
  <sheetViews>
    <sheetView showGridLines="0" showRowColHeaders="0" zoomScaleNormal="100" workbookViewId="0">
      <selection activeCell="B16" sqref="B16"/>
    </sheetView>
  </sheetViews>
  <sheetFormatPr baseColWidth="10" defaultRowHeight="12.75" outlineLevelRow="1"/>
  <cols>
    <col min="1" max="1" width="15.7109375" style="228" customWidth="1"/>
    <col min="2" max="2" width="12.140625" style="228" customWidth="1"/>
    <col min="3" max="18" width="11" style="228" customWidth="1"/>
    <col min="19" max="21" width="10.42578125" style="228" customWidth="1"/>
    <col min="22" max="25" width="9.28515625" style="228" customWidth="1"/>
    <col min="26" max="37" width="7.28515625" style="228" customWidth="1"/>
    <col min="38" max="38" width="11.5703125" style="228" bestFit="1" customWidth="1"/>
    <col min="39" max="258" width="11.42578125" style="228"/>
    <col min="259" max="259" width="13.7109375" style="228" customWidth="1"/>
    <col min="260" max="260" width="12.140625" style="228" customWidth="1"/>
    <col min="261" max="274" width="11" style="228" customWidth="1"/>
    <col min="275" max="277" width="10.42578125" style="228" customWidth="1"/>
    <col min="278" max="279" width="7.28515625" style="228" customWidth="1"/>
    <col min="280" max="280" width="7.85546875" style="228" bestFit="1" customWidth="1"/>
    <col min="281" max="293" width="7.28515625" style="228" customWidth="1"/>
    <col min="294" max="294" width="11.5703125" style="228" bestFit="1" customWidth="1"/>
    <col min="295" max="514" width="11.42578125" style="228"/>
    <col min="515" max="515" width="13.7109375" style="228" customWidth="1"/>
    <col min="516" max="516" width="12.140625" style="228" customWidth="1"/>
    <col min="517" max="530" width="11" style="228" customWidth="1"/>
    <col min="531" max="533" width="10.42578125" style="228" customWidth="1"/>
    <col min="534" max="535" width="7.28515625" style="228" customWidth="1"/>
    <col min="536" max="536" width="7.85546875" style="228" bestFit="1" customWidth="1"/>
    <col min="537" max="549" width="7.28515625" style="228" customWidth="1"/>
    <col min="550" max="550" width="11.5703125" style="228" bestFit="1" customWidth="1"/>
    <col min="551" max="770" width="11.42578125" style="228"/>
    <col min="771" max="771" width="13.7109375" style="228" customWidth="1"/>
    <col min="772" max="772" width="12.140625" style="228" customWidth="1"/>
    <col min="773" max="786" width="11" style="228" customWidth="1"/>
    <col min="787" max="789" width="10.42578125" style="228" customWidth="1"/>
    <col min="790" max="791" width="7.28515625" style="228" customWidth="1"/>
    <col min="792" max="792" width="7.85546875" style="228" bestFit="1" customWidth="1"/>
    <col min="793" max="805" width="7.28515625" style="228" customWidth="1"/>
    <col min="806" max="806" width="11.5703125" style="228" bestFit="1" customWidth="1"/>
    <col min="807" max="1026" width="11.42578125" style="228"/>
    <col min="1027" max="1027" width="13.7109375" style="228" customWidth="1"/>
    <col min="1028" max="1028" width="12.140625" style="228" customWidth="1"/>
    <col min="1029" max="1042" width="11" style="228" customWidth="1"/>
    <col min="1043" max="1045" width="10.42578125" style="228" customWidth="1"/>
    <col min="1046" max="1047" width="7.28515625" style="228" customWidth="1"/>
    <col min="1048" max="1048" width="7.85546875" style="228" bestFit="1" customWidth="1"/>
    <col min="1049" max="1061" width="7.28515625" style="228" customWidth="1"/>
    <col min="1062" max="1062" width="11.5703125" style="228" bestFit="1" customWidth="1"/>
    <col min="1063" max="1282" width="11.42578125" style="228"/>
    <col min="1283" max="1283" width="13.7109375" style="228" customWidth="1"/>
    <col min="1284" max="1284" width="12.140625" style="228" customWidth="1"/>
    <col min="1285" max="1298" width="11" style="228" customWidth="1"/>
    <col min="1299" max="1301" width="10.42578125" style="228" customWidth="1"/>
    <col min="1302" max="1303" width="7.28515625" style="228" customWidth="1"/>
    <col min="1304" max="1304" width="7.85546875" style="228" bestFit="1" customWidth="1"/>
    <col min="1305" max="1317" width="7.28515625" style="228" customWidth="1"/>
    <col min="1318" max="1318" width="11.5703125" style="228" bestFit="1" customWidth="1"/>
    <col min="1319" max="1538" width="11.42578125" style="228"/>
    <col min="1539" max="1539" width="13.7109375" style="228" customWidth="1"/>
    <col min="1540" max="1540" width="12.140625" style="228" customWidth="1"/>
    <col min="1541" max="1554" width="11" style="228" customWidth="1"/>
    <col min="1555" max="1557" width="10.42578125" style="228" customWidth="1"/>
    <col min="1558" max="1559" width="7.28515625" style="228" customWidth="1"/>
    <col min="1560" max="1560" width="7.85546875" style="228" bestFit="1" customWidth="1"/>
    <col min="1561" max="1573" width="7.28515625" style="228" customWidth="1"/>
    <col min="1574" max="1574" width="11.5703125" style="228" bestFit="1" customWidth="1"/>
    <col min="1575" max="1794" width="11.42578125" style="228"/>
    <col min="1795" max="1795" width="13.7109375" style="228" customWidth="1"/>
    <col min="1796" max="1796" width="12.140625" style="228" customWidth="1"/>
    <col min="1797" max="1810" width="11" style="228" customWidth="1"/>
    <col min="1811" max="1813" width="10.42578125" style="228" customWidth="1"/>
    <col min="1814" max="1815" width="7.28515625" style="228" customWidth="1"/>
    <col min="1816" max="1816" width="7.85546875" style="228" bestFit="1" customWidth="1"/>
    <col min="1817" max="1829" width="7.28515625" style="228" customWidth="1"/>
    <col min="1830" max="1830" width="11.5703125" style="228" bestFit="1" customWidth="1"/>
    <col min="1831" max="2050" width="11.42578125" style="228"/>
    <col min="2051" max="2051" width="13.7109375" style="228" customWidth="1"/>
    <col min="2052" max="2052" width="12.140625" style="228" customWidth="1"/>
    <col min="2053" max="2066" width="11" style="228" customWidth="1"/>
    <col min="2067" max="2069" width="10.42578125" style="228" customWidth="1"/>
    <col min="2070" max="2071" width="7.28515625" style="228" customWidth="1"/>
    <col min="2072" max="2072" width="7.85546875" style="228" bestFit="1" customWidth="1"/>
    <col min="2073" max="2085" width="7.28515625" style="228" customWidth="1"/>
    <col min="2086" max="2086" width="11.5703125" style="228" bestFit="1" customWidth="1"/>
    <col min="2087" max="2306" width="11.42578125" style="228"/>
    <col min="2307" max="2307" width="13.7109375" style="228" customWidth="1"/>
    <col min="2308" max="2308" width="12.140625" style="228" customWidth="1"/>
    <col min="2309" max="2322" width="11" style="228" customWidth="1"/>
    <col min="2323" max="2325" width="10.42578125" style="228" customWidth="1"/>
    <col min="2326" max="2327" width="7.28515625" style="228" customWidth="1"/>
    <col min="2328" max="2328" width="7.85546875" style="228" bestFit="1" customWidth="1"/>
    <col min="2329" max="2341" width="7.28515625" style="228" customWidth="1"/>
    <col min="2342" max="2342" width="11.5703125" style="228" bestFit="1" customWidth="1"/>
    <col min="2343" max="2562" width="11.42578125" style="228"/>
    <col min="2563" max="2563" width="13.7109375" style="228" customWidth="1"/>
    <col min="2564" max="2564" width="12.140625" style="228" customWidth="1"/>
    <col min="2565" max="2578" width="11" style="228" customWidth="1"/>
    <col min="2579" max="2581" width="10.42578125" style="228" customWidth="1"/>
    <col min="2582" max="2583" width="7.28515625" style="228" customWidth="1"/>
    <col min="2584" max="2584" width="7.85546875" style="228" bestFit="1" customWidth="1"/>
    <col min="2585" max="2597" width="7.28515625" style="228" customWidth="1"/>
    <col min="2598" max="2598" width="11.5703125" style="228" bestFit="1" customWidth="1"/>
    <col min="2599" max="2818" width="11.42578125" style="228"/>
    <col min="2819" max="2819" width="13.7109375" style="228" customWidth="1"/>
    <col min="2820" max="2820" width="12.140625" style="228" customWidth="1"/>
    <col min="2821" max="2834" width="11" style="228" customWidth="1"/>
    <col min="2835" max="2837" width="10.42578125" style="228" customWidth="1"/>
    <col min="2838" max="2839" width="7.28515625" style="228" customWidth="1"/>
    <col min="2840" max="2840" width="7.85546875" style="228" bestFit="1" customWidth="1"/>
    <col min="2841" max="2853" width="7.28515625" style="228" customWidth="1"/>
    <col min="2854" max="2854" width="11.5703125" style="228" bestFit="1" customWidth="1"/>
    <col min="2855" max="3074" width="11.42578125" style="228"/>
    <col min="3075" max="3075" width="13.7109375" style="228" customWidth="1"/>
    <col min="3076" max="3076" width="12.140625" style="228" customWidth="1"/>
    <col min="3077" max="3090" width="11" style="228" customWidth="1"/>
    <col min="3091" max="3093" width="10.42578125" style="228" customWidth="1"/>
    <col min="3094" max="3095" width="7.28515625" style="228" customWidth="1"/>
    <col min="3096" max="3096" width="7.85546875" style="228" bestFit="1" customWidth="1"/>
    <col min="3097" max="3109" width="7.28515625" style="228" customWidth="1"/>
    <col min="3110" max="3110" width="11.5703125" style="228" bestFit="1" customWidth="1"/>
    <col min="3111" max="3330" width="11.42578125" style="228"/>
    <col min="3331" max="3331" width="13.7109375" style="228" customWidth="1"/>
    <col min="3332" max="3332" width="12.140625" style="228" customWidth="1"/>
    <col min="3333" max="3346" width="11" style="228" customWidth="1"/>
    <col min="3347" max="3349" width="10.42578125" style="228" customWidth="1"/>
    <col min="3350" max="3351" width="7.28515625" style="228" customWidth="1"/>
    <col min="3352" max="3352" width="7.85546875" style="228" bestFit="1" customWidth="1"/>
    <col min="3353" max="3365" width="7.28515625" style="228" customWidth="1"/>
    <col min="3366" max="3366" width="11.5703125" style="228" bestFit="1" customWidth="1"/>
    <col min="3367" max="3586" width="11.42578125" style="228"/>
    <col min="3587" max="3587" width="13.7109375" style="228" customWidth="1"/>
    <col min="3588" max="3588" width="12.140625" style="228" customWidth="1"/>
    <col min="3589" max="3602" width="11" style="228" customWidth="1"/>
    <col min="3603" max="3605" width="10.42578125" style="228" customWidth="1"/>
    <col min="3606" max="3607" width="7.28515625" style="228" customWidth="1"/>
    <col min="3608" max="3608" width="7.85546875" style="228" bestFit="1" customWidth="1"/>
    <col min="3609" max="3621" width="7.28515625" style="228" customWidth="1"/>
    <col min="3622" max="3622" width="11.5703125" style="228" bestFit="1" customWidth="1"/>
    <col min="3623" max="3842" width="11.42578125" style="228"/>
    <col min="3843" max="3843" width="13.7109375" style="228" customWidth="1"/>
    <col min="3844" max="3844" width="12.140625" style="228" customWidth="1"/>
    <col min="3845" max="3858" width="11" style="228" customWidth="1"/>
    <col min="3859" max="3861" width="10.42578125" style="228" customWidth="1"/>
    <col min="3862" max="3863" width="7.28515625" style="228" customWidth="1"/>
    <col min="3864" max="3864" width="7.85546875" style="228" bestFit="1" customWidth="1"/>
    <col min="3865" max="3877" width="7.28515625" style="228" customWidth="1"/>
    <col min="3878" max="3878" width="11.5703125" style="228" bestFit="1" customWidth="1"/>
    <col min="3879" max="4098" width="11.42578125" style="228"/>
    <col min="4099" max="4099" width="13.7109375" style="228" customWidth="1"/>
    <col min="4100" max="4100" width="12.140625" style="228" customWidth="1"/>
    <col min="4101" max="4114" width="11" style="228" customWidth="1"/>
    <col min="4115" max="4117" width="10.42578125" style="228" customWidth="1"/>
    <col min="4118" max="4119" width="7.28515625" style="228" customWidth="1"/>
    <col min="4120" max="4120" width="7.85546875" style="228" bestFit="1" customWidth="1"/>
    <col min="4121" max="4133" width="7.28515625" style="228" customWidth="1"/>
    <col min="4134" max="4134" width="11.5703125" style="228" bestFit="1" customWidth="1"/>
    <col min="4135" max="4354" width="11.42578125" style="228"/>
    <col min="4355" max="4355" width="13.7109375" style="228" customWidth="1"/>
    <col min="4356" max="4356" width="12.140625" style="228" customWidth="1"/>
    <col min="4357" max="4370" width="11" style="228" customWidth="1"/>
    <col min="4371" max="4373" width="10.42578125" style="228" customWidth="1"/>
    <col min="4374" max="4375" width="7.28515625" style="228" customWidth="1"/>
    <col min="4376" max="4376" width="7.85546875" style="228" bestFit="1" customWidth="1"/>
    <col min="4377" max="4389" width="7.28515625" style="228" customWidth="1"/>
    <col min="4390" max="4390" width="11.5703125" style="228" bestFit="1" customWidth="1"/>
    <col min="4391" max="4610" width="11.42578125" style="228"/>
    <col min="4611" max="4611" width="13.7109375" style="228" customWidth="1"/>
    <col min="4612" max="4612" width="12.140625" style="228" customWidth="1"/>
    <col min="4613" max="4626" width="11" style="228" customWidth="1"/>
    <col min="4627" max="4629" width="10.42578125" style="228" customWidth="1"/>
    <col min="4630" max="4631" width="7.28515625" style="228" customWidth="1"/>
    <col min="4632" max="4632" width="7.85546875" style="228" bestFit="1" customWidth="1"/>
    <col min="4633" max="4645" width="7.28515625" style="228" customWidth="1"/>
    <col min="4646" max="4646" width="11.5703125" style="228" bestFit="1" customWidth="1"/>
    <col min="4647" max="4866" width="11.42578125" style="228"/>
    <col min="4867" max="4867" width="13.7109375" style="228" customWidth="1"/>
    <col min="4868" max="4868" width="12.140625" style="228" customWidth="1"/>
    <col min="4869" max="4882" width="11" style="228" customWidth="1"/>
    <col min="4883" max="4885" width="10.42578125" style="228" customWidth="1"/>
    <col min="4886" max="4887" width="7.28515625" style="228" customWidth="1"/>
    <col min="4888" max="4888" width="7.85546875" style="228" bestFit="1" customWidth="1"/>
    <col min="4889" max="4901" width="7.28515625" style="228" customWidth="1"/>
    <col min="4902" max="4902" width="11.5703125" style="228" bestFit="1" customWidth="1"/>
    <col min="4903" max="5122" width="11.42578125" style="228"/>
    <col min="5123" max="5123" width="13.7109375" style="228" customWidth="1"/>
    <col min="5124" max="5124" width="12.140625" style="228" customWidth="1"/>
    <col min="5125" max="5138" width="11" style="228" customWidth="1"/>
    <col min="5139" max="5141" width="10.42578125" style="228" customWidth="1"/>
    <col min="5142" max="5143" width="7.28515625" style="228" customWidth="1"/>
    <col min="5144" max="5144" width="7.85546875" style="228" bestFit="1" customWidth="1"/>
    <col min="5145" max="5157" width="7.28515625" style="228" customWidth="1"/>
    <col min="5158" max="5158" width="11.5703125" style="228" bestFit="1" customWidth="1"/>
    <col min="5159" max="5378" width="11.42578125" style="228"/>
    <col min="5379" max="5379" width="13.7109375" style="228" customWidth="1"/>
    <col min="5380" max="5380" width="12.140625" style="228" customWidth="1"/>
    <col min="5381" max="5394" width="11" style="228" customWidth="1"/>
    <col min="5395" max="5397" width="10.42578125" style="228" customWidth="1"/>
    <col min="5398" max="5399" width="7.28515625" style="228" customWidth="1"/>
    <col min="5400" max="5400" width="7.85546875" style="228" bestFit="1" customWidth="1"/>
    <col min="5401" max="5413" width="7.28515625" style="228" customWidth="1"/>
    <col min="5414" max="5414" width="11.5703125" style="228" bestFit="1" customWidth="1"/>
    <col min="5415" max="5634" width="11.42578125" style="228"/>
    <col min="5635" max="5635" width="13.7109375" style="228" customWidth="1"/>
    <col min="5636" max="5636" width="12.140625" style="228" customWidth="1"/>
    <col min="5637" max="5650" width="11" style="228" customWidth="1"/>
    <col min="5651" max="5653" width="10.42578125" style="228" customWidth="1"/>
    <col min="5654" max="5655" width="7.28515625" style="228" customWidth="1"/>
    <col min="5656" max="5656" width="7.85546875" style="228" bestFit="1" customWidth="1"/>
    <col min="5657" max="5669" width="7.28515625" style="228" customWidth="1"/>
    <col min="5670" max="5670" width="11.5703125" style="228" bestFit="1" customWidth="1"/>
    <col min="5671" max="5890" width="11.42578125" style="228"/>
    <col min="5891" max="5891" width="13.7109375" style="228" customWidth="1"/>
    <col min="5892" max="5892" width="12.140625" style="228" customWidth="1"/>
    <col min="5893" max="5906" width="11" style="228" customWidth="1"/>
    <col min="5907" max="5909" width="10.42578125" style="228" customWidth="1"/>
    <col min="5910" max="5911" width="7.28515625" style="228" customWidth="1"/>
    <col min="5912" max="5912" width="7.85546875" style="228" bestFit="1" customWidth="1"/>
    <col min="5913" max="5925" width="7.28515625" style="228" customWidth="1"/>
    <col min="5926" max="5926" width="11.5703125" style="228" bestFit="1" customWidth="1"/>
    <col min="5927" max="6146" width="11.42578125" style="228"/>
    <col min="6147" max="6147" width="13.7109375" style="228" customWidth="1"/>
    <col min="6148" max="6148" width="12.140625" style="228" customWidth="1"/>
    <col min="6149" max="6162" width="11" style="228" customWidth="1"/>
    <col min="6163" max="6165" width="10.42578125" style="228" customWidth="1"/>
    <col min="6166" max="6167" width="7.28515625" style="228" customWidth="1"/>
    <col min="6168" max="6168" width="7.85546875" style="228" bestFit="1" customWidth="1"/>
    <col min="6169" max="6181" width="7.28515625" style="228" customWidth="1"/>
    <col min="6182" max="6182" width="11.5703125" style="228" bestFit="1" customWidth="1"/>
    <col min="6183" max="6402" width="11.42578125" style="228"/>
    <col min="6403" max="6403" width="13.7109375" style="228" customWidth="1"/>
    <col min="6404" max="6404" width="12.140625" style="228" customWidth="1"/>
    <col min="6405" max="6418" width="11" style="228" customWidth="1"/>
    <col min="6419" max="6421" width="10.42578125" style="228" customWidth="1"/>
    <col min="6422" max="6423" width="7.28515625" style="228" customWidth="1"/>
    <col min="6424" max="6424" width="7.85546875" style="228" bestFit="1" customWidth="1"/>
    <col min="6425" max="6437" width="7.28515625" style="228" customWidth="1"/>
    <col min="6438" max="6438" width="11.5703125" style="228" bestFit="1" customWidth="1"/>
    <col min="6439" max="6658" width="11.42578125" style="228"/>
    <col min="6659" max="6659" width="13.7109375" style="228" customWidth="1"/>
    <col min="6660" max="6660" width="12.140625" style="228" customWidth="1"/>
    <col min="6661" max="6674" width="11" style="228" customWidth="1"/>
    <col min="6675" max="6677" width="10.42578125" style="228" customWidth="1"/>
    <col min="6678" max="6679" width="7.28515625" style="228" customWidth="1"/>
    <col min="6680" max="6680" width="7.85546875" style="228" bestFit="1" customWidth="1"/>
    <col min="6681" max="6693" width="7.28515625" style="228" customWidth="1"/>
    <col min="6694" max="6694" width="11.5703125" style="228" bestFit="1" customWidth="1"/>
    <col min="6695" max="6914" width="11.42578125" style="228"/>
    <col min="6915" max="6915" width="13.7109375" style="228" customWidth="1"/>
    <col min="6916" max="6916" width="12.140625" style="228" customWidth="1"/>
    <col min="6917" max="6930" width="11" style="228" customWidth="1"/>
    <col min="6931" max="6933" width="10.42578125" style="228" customWidth="1"/>
    <col min="6934" max="6935" width="7.28515625" style="228" customWidth="1"/>
    <col min="6936" max="6936" width="7.85546875" style="228" bestFit="1" customWidth="1"/>
    <col min="6937" max="6949" width="7.28515625" style="228" customWidth="1"/>
    <col min="6950" max="6950" width="11.5703125" style="228" bestFit="1" customWidth="1"/>
    <col min="6951" max="7170" width="11.42578125" style="228"/>
    <col min="7171" max="7171" width="13.7109375" style="228" customWidth="1"/>
    <col min="7172" max="7172" width="12.140625" style="228" customWidth="1"/>
    <col min="7173" max="7186" width="11" style="228" customWidth="1"/>
    <col min="7187" max="7189" width="10.42578125" style="228" customWidth="1"/>
    <col min="7190" max="7191" width="7.28515625" style="228" customWidth="1"/>
    <col min="7192" max="7192" width="7.85546875" style="228" bestFit="1" customWidth="1"/>
    <col min="7193" max="7205" width="7.28515625" style="228" customWidth="1"/>
    <col min="7206" max="7206" width="11.5703125" style="228" bestFit="1" customWidth="1"/>
    <col min="7207" max="7426" width="11.42578125" style="228"/>
    <col min="7427" max="7427" width="13.7109375" style="228" customWidth="1"/>
    <col min="7428" max="7428" width="12.140625" style="228" customWidth="1"/>
    <col min="7429" max="7442" width="11" style="228" customWidth="1"/>
    <col min="7443" max="7445" width="10.42578125" style="228" customWidth="1"/>
    <col min="7446" max="7447" width="7.28515625" style="228" customWidth="1"/>
    <col min="7448" max="7448" width="7.85546875" style="228" bestFit="1" customWidth="1"/>
    <col min="7449" max="7461" width="7.28515625" style="228" customWidth="1"/>
    <col min="7462" max="7462" width="11.5703125" style="228" bestFit="1" customWidth="1"/>
    <col min="7463" max="7682" width="11.42578125" style="228"/>
    <col min="7683" max="7683" width="13.7109375" style="228" customWidth="1"/>
    <col min="7684" max="7684" width="12.140625" style="228" customWidth="1"/>
    <col min="7685" max="7698" width="11" style="228" customWidth="1"/>
    <col min="7699" max="7701" width="10.42578125" style="228" customWidth="1"/>
    <col min="7702" max="7703" width="7.28515625" style="228" customWidth="1"/>
    <col min="7704" max="7704" width="7.85546875" style="228" bestFit="1" customWidth="1"/>
    <col min="7705" max="7717" width="7.28515625" style="228" customWidth="1"/>
    <col min="7718" max="7718" width="11.5703125" style="228" bestFit="1" customWidth="1"/>
    <col min="7719" max="7938" width="11.42578125" style="228"/>
    <col min="7939" max="7939" width="13.7109375" style="228" customWidth="1"/>
    <col min="7940" max="7940" width="12.140625" style="228" customWidth="1"/>
    <col min="7941" max="7954" width="11" style="228" customWidth="1"/>
    <col min="7955" max="7957" width="10.42578125" style="228" customWidth="1"/>
    <col min="7958" max="7959" width="7.28515625" style="228" customWidth="1"/>
    <col min="7960" max="7960" width="7.85546875" style="228" bestFit="1" customWidth="1"/>
    <col min="7961" max="7973" width="7.28515625" style="228" customWidth="1"/>
    <col min="7974" max="7974" width="11.5703125" style="228" bestFit="1" customWidth="1"/>
    <col min="7975" max="8194" width="11.42578125" style="228"/>
    <col min="8195" max="8195" width="13.7109375" style="228" customWidth="1"/>
    <col min="8196" max="8196" width="12.140625" style="228" customWidth="1"/>
    <col min="8197" max="8210" width="11" style="228" customWidth="1"/>
    <col min="8211" max="8213" width="10.42578125" style="228" customWidth="1"/>
    <col min="8214" max="8215" width="7.28515625" style="228" customWidth="1"/>
    <col min="8216" max="8216" width="7.85546875" style="228" bestFit="1" customWidth="1"/>
    <col min="8217" max="8229" width="7.28515625" style="228" customWidth="1"/>
    <col min="8230" max="8230" width="11.5703125" style="228" bestFit="1" customWidth="1"/>
    <col min="8231" max="8450" width="11.42578125" style="228"/>
    <col min="8451" max="8451" width="13.7109375" style="228" customWidth="1"/>
    <col min="8452" max="8452" width="12.140625" style="228" customWidth="1"/>
    <col min="8453" max="8466" width="11" style="228" customWidth="1"/>
    <col min="8467" max="8469" width="10.42578125" style="228" customWidth="1"/>
    <col min="8470" max="8471" width="7.28515625" style="228" customWidth="1"/>
    <col min="8472" max="8472" width="7.85546875" style="228" bestFit="1" customWidth="1"/>
    <col min="8473" max="8485" width="7.28515625" style="228" customWidth="1"/>
    <col min="8486" max="8486" width="11.5703125" style="228" bestFit="1" customWidth="1"/>
    <col min="8487" max="8706" width="11.42578125" style="228"/>
    <col min="8707" max="8707" width="13.7109375" style="228" customWidth="1"/>
    <col min="8708" max="8708" width="12.140625" style="228" customWidth="1"/>
    <col min="8709" max="8722" width="11" style="228" customWidth="1"/>
    <col min="8723" max="8725" width="10.42578125" style="228" customWidth="1"/>
    <col min="8726" max="8727" width="7.28515625" style="228" customWidth="1"/>
    <col min="8728" max="8728" width="7.85546875" style="228" bestFit="1" customWidth="1"/>
    <col min="8729" max="8741" width="7.28515625" style="228" customWidth="1"/>
    <col min="8742" max="8742" width="11.5703125" style="228" bestFit="1" customWidth="1"/>
    <col min="8743" max="8962" width="11.42578125" style="228"/>
    <col min="8963" max="8963" width="13.7109375" style="228" customWidth="1"/>
    <col min="8964" max="8964" width="12.140625" style="228" customWidth="1"/>
    <col min="8965" max="8978" width="11" style="228" customWidth="1"/>
    <col min="8979" max="8981" width="10.42578125" style="228" customWidth="1"/>
    <col min="8982" max="8983" width="7.28515625" style="228" customWidth="1"/>
    <col min="8984" max="8984" width="7.85546875" style="228" bestFit="1" customWidth="1"/>
    <col min="8985" max="8997" width="7.28515625" style="228" customWidth="1"/>
    <col min="8998" max="8998" width="11.5703125" style="228" bestFit="1" customWidth="1"/>
    <col min="8999" max="9218" width="11.42578125" style="228"/>
    <col min="9219" max="9219" width="13.7109375" style="228" customWidth="1"/>
    <col min="9220" max="9220" width="12.140625" style="228" customWidth="1"/>
    <col min="9221" max="9234" width="11" style="228" customWidth="1"/>
    <col min="9235" max="9237" width="10.42578125" style="228" customWidth="1"/>
    <col min="9238" max="9239" width="7.28515625" style="228" customWidth="1"/>
    <col min="9240" max="9240" width="7.85546875" style="228" bestFit="1" customWidth="1"/>
    <col min="9241" max="9253" width="7.28515625" style="228" customWidth="1"/>
    <col min="9254" max="9254" width="11.5703125" style="228" bestFit="1" customWidth="1"/>
    <col min="9255" max="9474" width="11.42578125" style="228"/>
    <col min="9475" max="9475" width="13.7109375" style="228" customWidth="1"/>
    <col min="9476" max="9476" width="12.140625" style="228" customWidth="1"/>
    <col min="9477" max="9490" width="11" style="228" customWidth="1"/>
    <col min="9491" max="9493" width="10.42578125" style="228" customWidth="1"/>
    <col min="9494" max="9495" width="7.28515625" style="228" customWidth="1"/>
    <col min="9496" max="9496" width="7.85546875" style="228" bestFit="1" customWidth="1"/>
    <col min="9497" max="9509" width="7.28515625" style="228" customWidth="1"/>
    <col min="9510" max="9510" width="11.5703125" style="228" bestFit="1" customWidth="1"/>
    <col min="9511" max="9730" width="11.42578125" style="228"/>
    <col min="9731" max="9731" width="13.7109375" style="228" customWidth="1"/>
    <col min="9732" max="9732" width="12.140625" style="228" customWidth="1"/>
    <col min="9733" max="9746" width="11" style="228" customWidth="1"/>
    <col min="9747" max="9749" width="10.42578125" style="228" customWidth="1"/>
    <col min="9750" max="9751" width="7.28515625" style="228" customWidth="1"/>
    <col min="9752" max="9752" width="7.85546875" style="228" bestFit="1" customWidth="1"/>
    <col min="9753" max="9765" width="7.28515625" style="228" customWidth="1"/>
    <col min="9766" max="9766" width="11.5703125" style="228" bestFit="1" customWidth="1"/>
    <col min="9767" max="9986" width="11.42578125" style="228"/>
    <col min="9987" max="9987" width="13.7109375" style="228" customWidth="1"/>
    <col min="9988" max="9988" width="12.140625" style="228" customWidth="1"/>
    <col min="9989" max="10002" width="11" style="228" customWidth="1"/>
    <col min="10003" max="10005" width="10.42578125" style="228" customWidth="1"/>
    <col min="10006" max="10007" width="7.28515625" style="228" customWidth="1"/>
    <col min="10008" max="10008" width="7.85546875" style="228" bestFit="1" customWidth="1"/>
    <col min="10009" max="10021" width="7.28515625" style="228" customWidth="1"/>
    <col min="10022" max="10022" width="11.5703125" style="228" bestFit="1" customWidth="1"/>
    <col min="10023" max="10242" width="11.42578125" style="228"/>
    <col min="10243" max="10243" width="13.7109375" style="228" customWidth="1"/>
    <col min="10244" max="10244" width="12.140625" style="228" customWidth="1"/>
    <col min="10245" max="10258" width="11" style="228" customWidth="1"/>
    <col min="10259" max="10261" width="10.42578125" style="228" customWidth="1"/>
    <col min="10262" max="10263" width="7.28515625" style="228" customWidth="1"/>
    <col min="10264" max="10264" width="7.85546875" style="228" bestFit="1" customWidth="1"/>
    <col min="10265" max="10277" width="7.28515625" style="228" customWidth="1"/>
    <col min="10278" max="10278" width="11.5703125" style="228" bestFit="1" customWidth="1"/>
    <col min="10279" max="10498" width="11.42578125" style="228"/>
    <col min="10499" max="10499" width="13.7109375" style="228" customWidth="1"/>
    <col min="10500" max="10500" width="12.140625" style="228" customWidth="1"/>
    <col min="10501" max="10514" width="11" style="228" customWidth="1"/>
    <col min="10515" max="10517" width="10.42578125" style="228" customWidth="1"/>
    <col min="10518" max="10519" width="7.28515625" style="228" customWidth="1"/>
    <col min="10520" max="10520" width="7.85546875" style="228" bestFit="1" customWidth="1"/>
    <col min="10521" max="10533" width="7.28515625" style="228" customWidth="1"/>
    <col min="10534" max="10534" width="11.5703125" style="228" bestFit="1" customWidth="1"/>
    <col min="10535" max="10754" width="11.42578125" style="228"/>
    <col min="10755" max="10755" width="13.7109375" style="228" customWidth="1"/>
    <col min="10756" max="10756" width="12.140625" style="228" customWidth="1"/>
    <col min="10757" max="10770" width="11" style="228" customWidth="1"/>
    <col min="10771" max="10773" width="10.42578125" style="228" customWidth="1"/>
    <col min="10774" max="10775" width="7.28515625" style="228" customWidth="1"/>
    <col min="10776" max="10776" width="7.85546875" style="228" bestFit="1" customWidth="1"/>
    <col min="10777" max="10789" width="7.28515625" style="228" customWidth="1"/>
    <col min="10790" max="10790" width="11.5703125" style="228" bestFit="1" customWidth="1"/>
    <col min="10791" max="11010" width="11.42578125" style="228"/>
    <col min="11011" max="11011" width="13.7109375" style="228" customWidth="1"/>
    <col min="11012" max="11012" width="12.140625" style="228" customWidth="1"/>
    <col min="11013" max="11026" width="11" style="228" customWidth="1"/>
    <col min="11027" max="11029" width="10.42578125" style="228" customWidth="1"/>
    <col min="11030" max="11031" width="7.28515625" style="228" customWidth="1"/>
    <col min="11032" max="11032" width="7.85546875" style="228" bestFit="1" customWidth="1"/>
    <col min="11033" max="11045" width="7.28515625" style="228" customWidth="1"/>
    <col min="11046" max="11046" width="11.5703125" style="228" bestFit="1" customWidth="1"/>
    <col min="11047" max="11266" width="11.42578125" style="228"/>
    <col min="11267" max="11267" width="13.7109375" style="228" customWidth="1"/>
    <col min="11268" max="11268" width="12.140625" style="228" customWidth="1"/>
    <col min="11269" max="11282" width="11" style="228" customWidth="1"/>
    <col min="11283" max="11285" width="10.42578125" style="228" customWidth="1"/>
    <col min="11286" max="11287" width="7.28515625" style="228" customWidth="1"/>
    <col min="11288" max="11288" width="7.85546875" style="228" bestFit="1" customWidth="1"/>
    <col min="11289" max="11301" width="7.28515625" style="228" customWidth="1"/>
    <col min="11302" max="11302" width="11.5703125" style="228" bestFit="1" customWidth="1"/>
    <col min="11303" max="11522" width="11.42578125" style="228"/>
    <col min="11523" max="11523" width="13.7109375" style="228" customWidth="1"/>
    <col min="11524" max="11524" width="12.140625" style="228" customWidth="1"/>
    <col min="11525" max="11538" width="11" style="228" customWidth="1"/>
    <col min="11539" max="11541" width="10.42578125" style="228" customWidth="1"/>
    <col min="11542" max="11543" width="7.28515625" style="228" customWidth="1"/>
    <col min="11544" max="11544" width="7.85546875" style="228" bestFit="1" customWidth="1"/>
    <col min="11545" max="11557" width="7.28515625" style="228" customWidth="1"/>
    <col min="11558" max="11558" width="11.5703125" style="228" bestFit="1" customWidth="1"/>
    <col min="11559" max="11778" width="11.42578125" style="228"/>
    <col min="11779" max="11779" width="13.7109375" style="228" customWidth="1"/>
    <col min="11780" max="11780" width="12.140625" style="228" customWidth="1"/>
    <col min="11781" max="11794" width="11" style="228" customWidth="1"/>
    <col min="11795" max="11797" width="10.42578125" style="228" customWidth="1"/>
    <col min="11798" max="11799" width="7.28515625" style="228" customWidth="1"/>
    <col min="11800" max="11800" width="7.85546875" style="228" bestFit="1" customWidth="1"/>
    <col min="11801" max="11813" width="7.28515625" style="228" customWidth="1"/>
    <col min="11814" max="11814" width="11.5703125" style="228" bestFit="1" customWidth="1"/>
    <col min="11815" max="12034" width="11.42578125" style="228"/>
    <col min="12035" max="12035" width="13.7109375" style="228" customWidth="1"/>
    <col min="12036" max="12036" width="12.140625" style="228" customWidth="1"/>
    <col min="12037" max="12050" width="11" style="228" customWidth="1"/>
    <col min="12051" max="12053" width="10.42578125" style="228" customWidth="1"/>
    <col min="12054" max="12055" width="7.28515625" style="228" customWidth="1"/>
    <col min="12056" max="12056" width="7.85546875" style="228" bestFit="1" customWidth="1"/>
    <col min="12057" max="12069" width="7.28515625" style="228" customWidth="1"/>
    <col min="12070" max="12070" width="11.5703125" style="228" bestFit="1" customWidth="1"/>
    <col min="12071" max="12290" width="11.42578125" style="228"/>
    <col min="12291" max="12291" width="13.7109375" style="228" customWidth="1"/>
    <col min="12292" max="12292" width="12.140625" style="228" customWidth="1"/>
    <col min="12293" max="12306" width="11" style="228" customWidth="1"/>
    <col min="12307" max="12309" width="10.42578125" style="228" customWidth="1"/>
    <col min="12310" max="12311" width="7.28515625" style="228" customWidth="1"/>
    <col min="12312" max="12312" width="7.85546875" style="228" bestFit="1" customWidth="1"/>
    <col min="12313" max="12325" width="7.28515625" style="228" customWidth="1"/>
    <col min="12326" max="12326" width="11.5703125" style="228" bestFit="1" customWidth="1"/>
    <col min="12327" max="12546" width="11.42578125" style="228"/>
    <col min="12547" max="12547" width="13.7109375" style="228" customWidth="1"/>
    <col min="12548" max="12548" width="12.140625" style="228" customWidth="1"/>
    <col min="12549" max="12562" width="11" style="228" customWidth="1"/>
    <col min="12563" max="12565" width="10.42578125" style="228" customWidth="1"/>
    <col min="12566" max="12567" width="7.28515625" style="228" customWidth="1"/>
    <col min="12568" max="12568" width="7.85546875" style="228" bestFit="1" customWidth="1"/>
    <col min="12569" max="12581" width="7.28515625" style="228" customWidth="1"/>
    <col min="12582" max="12582" width="11.5703125" style="228" bestFit="1" customWidth="1"/>
    <col min="12583" max="12802" width="11.42578125" style="228"/>
    <col min="12803" max="12803" width="13.7109375" style="228" customWidth="1"/>
    <col min="12804" max="12804" width="12.140625" style="228" customWidth="1"/>
    <col min="12805" max="12818" width="11" style="228" customWidth="1"/>
    <col min="12819" max="12821" width="10.42578125" style="228" customWidth="1"/>
    <col min="12822" max="12823" width="7.28515625" style="228" customWidth="1"/>
    <col min="12824" max="12824" width="7.85546875" style="228" bestFit="1" customWidth="1"/>
    <col min="12825" max="12837" width="7.28515625" style="228" customWidth="1"/>
    <col min="12838" max="12838" width="11.5703125" style="228" bestFit="1" customWidth="1"/>
    <col min="12839" max="13058" width="11.42578125" style="228"/>
    <col min="13059" max="13059" width="13.7109375" style="228" customWidth="1"/>
    <col min="13060" max="13060" width="12.140625" style="228" customWidth="1"/>
    <col min="13061" max="13074" width="11" style="228" customWidth="1"/>
    <col min="13075" max="13077" width="10.42578125" style="228" customWidth="1"/>
    <col min="13078" max="13079" width="7.28515625" style="228" customWidth="1"/>
    <col min="13080" max="13080" width="7.85546875" style="228" bestFit="1" customWidth="1"/>
    <col min="13081" max="13093" width="7.28515625" style="228" customWidth="1"/>
    <col min="13094" max="13094" width="11.5703125" style="228" bestFit="1" customWidth="1"/>
    <col min="13095" max="13314" width="11.42578125" style="228"/>
    <col min="13315" max="13315" width="13.7109375" style="228" customWidth="1"/>
    <col min="13316" max="13316" width="12.140625" style="228" customWidth="1"/>
    <col min="13317" max="13330" width="11" style="228" customWidth="1"/>
    <col min="13331" max="13333" width="10.42578125" style="228" customWidth="1"/>
    <col min="13334" max="13335" width="7.28515625" style="228" customWidth="1"/>
    <col min="13336" max="13336" width="7.85546875" style="228" bestFit="1" customWidth="1"/>
    <col min="13337" max="13349" width="7.28515625" style="228" customWidth="1"/>
    <col min="13350" max="13350" width="11.5703125" style="228" bestFit="1" customWidth="1"/>
    <col min="13351" max="13570" width="11.42578125" style="228"/>
    <col min="13571" max="13571" width="13.7109375" style="228" customWidth="1"/>
    <col min="13572" max="13572" width="12.140625" style="228" customWidth="1"/>
    <col min="13573" max="13586" width="11" style="228" customWidth="1"/>
    <col min="13587" max="13589" width="10.42578125" style="228" customWidth="1"/>
    <col min="13590" max="13591" width="7.28515625" style="228" customWidth="1"/>
    <col min="13592" max="13592" width="7.85546875" style="228" bestFit="1" customWidth="1"/>
    <col min="13593" max="13605" width="7.28515625" style="228" customWidth="1"/>
    <col min="13606" max="13606" width="11.5703125" style="228" bestFit="1" customWidth="1"/>
    <col min="13607" max="13826" width="11.42578125" style="228"/>
    <col min="13827" max="13827" width="13.7109375" style="228" customWidth="1"/>
    <col min="13828" max="13828" width="12.140625" style="228" customWidth="1"/>
    <col min="13829" max="13842" width="11" style="228" customWidth="1"/>
    <col min="13843" max="13845" width="10.42578125" style="228" customWidth="1"/>
    <col min="13846" max="13847" width="7.28515625" style="228" customWidth="1"/>
    <col min="13848" max="13848" width="7.85546875" style="228" bestFit="1" customWidth="1"/>
    <col min="13849" max="13861" width="7.28515625" style="228" customWidth="1"/>
    <col min="13862" max="13862" width="11.5703125" style="228" bestFit="1" customWidth="1"/>
    <col min="13863" max="14082" width="11.42578125" style="228"/>
    <col min="14083" max="14083" width="13.7109375" style="228" customWidth="1"/>
    <col min="14084" max="14084" width="12.140625" style="228" customWidth="1"/>
    <col min="14085" max="14098" width="11" style="228" customWidth="1"/>
    <col min="14099" max="14101" width="10.42578125" style="228" customWidth="1"/>
    <col min="14102" max="14103" width="7.28515625" style="228" customWidth="1"/>
    <col min="14104" max="14104" width="7.85546875" style="228" bestFit="1" customWidth="1"/>
    <col min="14105" max="14117" width="7.28515625" style="228" customWidth="1"/>
    <col min="14118" max="14118" width="11.5703125" style="228" bestFit="1" customWidth="1"/>
    <col min="14119" max="14338" width="11.42578125" style="228"/>
    <col min="14339" max="14339" width="13.7109375" style="228" customWidth="1"/>
    <col min="14340" max="14340" width="12.140625" style="228" customWidth="1"/>
    <col min="14341" max="14354" width="11" style="228" customWidth="1"/>
    <col min="14355" max="14357" width="10.42578125" style="228" customWidth="1"/>
    <col min="14358" max="14359" width="7.28515625" style="228" customWidth="1"/>
    <col min="14360" max="14360" width="7.85546875" style="228" bestFit="1" customWidth="1"/>
    <col min="14361" max="14373" width="7.28515625" style="228" customWidth="1"/>
    <col min="14374" max="14374" width="11.5703125" style="228" bestFit="1" customWidth="1"/>
    <col min="14375" max="14594" width="11.42578125" style="228"/>
    <col min="14595" max="14595" width="13.7109375" style="228" customWidth="1"/>
    <col min="14596" max="14596" width="12.140625" style="228" customWidth="1"/>
    <col min="14597" max="14610" width="11" style="228" customWidth="1"/>
    <col min="14611" max="14613" width="10.42578125" style="228" customWidth="1"/>
    <col min="14614" max="14615" width="7.28515625" style="228" customWidth="1"/>
    <col min="14616" max="14616" width="7.85546875" style="228" bestFit="1" customWidth="1"/>
    <col min="14617" max="14629" width="7.28515625" style="228" customWidth="1"/>
    <col min="14630" max="14630" width="11.5703125" style="228" bestFit="1" customWidth="1"/>
    <col min="14631" max="14850" width="11.42578125" style="228"/>
    <col min="14851" max="14851" width="13.7109375" style="228" customWidth="1"/>
    <col min="14852" max="14852" width="12.140625" style="228" customWidth="1"/>
    <col min="14853" max="14866" width="11" style="228" customWidth="1"/>
    <col min="14867" max="14869" width="10.42578125" style="228" customWidth="1"/>
    <col min="14870" max="14871" width="7.28515625" style="228" customWidth="1"/>
    <col min="14872" max="14872" width="7.85546875" style="228" bestFit="1" customWidth="1"/>
    <col min="14873" max="14885" width="7.28515625" style="228" customWidth="1"/>
    <col min="14886" max="14886" width="11.5703125" style="228" bestFit="1" customWidth="1"/>
    <col min="14887" max="15106" width="11.42578125" style="228"/>
    <col min="15107" max="15107" width="13.7109375" style="228" customWidth="1"/>
    <col min="15108" max="15108" width="12.140625" style="228" customWidth="1"/>
    <col min="15109" max="15122" width="11" style="228" customWidth="1"/>
    <col min="15123" max="15125" width="10.42578125" style="228" customWidth="1"/>
    <col min="15126" max="15127" width="7.28515625" style="228" customWidth="1"/>
    <col min="15128" max="15128" width="7.85546875" style="228" bestFit="1" customWidth="1"/>
    <col min="15129" max="15141" width="7.28515625" style="228" customWidth="1"/>
    <col min="15142" max="15142" width="11.5703125" style="228" bestFit="1" customWidth="1"/>
    <col min="15143" max="15362" width="11.42578125" style="228"/>
    <col min="15363" max="15363" width="13.7109375" style="228" customWidth="1"/>
    <col min="15364" max="15364" width="12.140625" style="228" customWidth="1"/>
    <col min="15365" max="15378" width="11" style="228" customWidth="1"/>
    <col min="15379" max="15381" width="10.42578125" style="228" customWidth="1"/>
    <col min="15382" max="15383" width="7.28515625" style="228" customWidth="1"/>
    <col min="15384" max="15384" width="7.85546875" style="228" bestFit="1" customWidth="1"/>
    <col min="15385" max="15397" width="7.28515625" style="228" customWidth="1"/>
    <col min="15398" max="15398" width="11.5703125" style="228" bestFit="1" customWidth="1"/>
    <col min="15399" max="15618" width="11.42578125" style="228"/>
    <col min="15619" max="15619" width="13.7109375" style="228" customWidth="1"/>
    <col min="15620" max="15620" width="12.140625" style="228" customWidth="1"/>
    <col min="15621" max="15634" width="11" style="228" customWidth="1"/>
    <col min="15635" max="15637" width="10.42578125" style="228" customWidth="1"/>
    <col min="15638" max="15639" width="7.28515625" style="228" customWidth="1"/>
    <col min="15640" max="15640" width="7.85546875" style="228" bestFit="1" customWidth="1"/>
    <col min="15641" max="15653" width="7.28515625" style="228" customWidth="1"/>
    <col min="15654" max="15654" width="11.5703125" style="228" bestFit="1" customWidth="1"/>
    <col min="15655" max="15874" width="11.42578125" style="228"/>
    <col min="15875" max="15875" width="13.7109375" style="228" customWidth="1"/>
    <col min="15876" max="15876" width="12.140625" style="228" customWidth="1"/>
    <col min="15877" max="15890" width="11" style="228" customWidth="1"/>
    <col min="15891" max="15893" width="10.42578125" style="228" customWidth="1"/>
    <col min="15894" max="15895" width="7.28515625" style="228" customWidth="1"/>
    <col min="15896" max="15896" width="7.85546875" style="228" bestFit="1" customWidth="1"/>
    <col min="15897" max="15909" width="7.28515625" style="228" customWidth="1"/>
    <col min="15910" max="15910" width="11.5703125" style="228" bestFit="1" customWidth="1"/>
    <col min="15911" max="16130" width="11.42578125" style="228"/>
    <col min="16131" max="16131" width="13.7109375" style="228" customWidth="1"/>
    <col min="16132" max="16132" width="12.140625" style="228" customWidth="1"/>
    <col min="16133" max="16146" width="11" style="228" customWidth="1"/>
    <col min="16147" max="16149" width="10.42578125" style="228" customWidth="1"/>
    <col min="16150" max="16151" width="7.28515625" style="228" customWidth="1"/>
    <col min="16152" max="16152" width="7.85546875" style="228" bestFit="1" customWidth="1"/>
    <col min="16153" max="16165" width="7.28515625" style="228" customWidth="1"/>
    <col min="16166" max="16166" width="11.5703125" style="228" bestFit="1" customWidth="1"/>
    <col min="16167" max="16384" width="11.42578125" style="228"/>
  </cols>
  <sheetData>
    <row r="1" spans="2:12" ht="15" customHeight="1"/>
    <row r="2" spans="2:12" ht="15" customHeight="1"/>
    <row r="3" spans="2:12" ht="15" customHeight="1">
      <c r="B3" s="229"/>
    </row>
    <row r="4" spans="2:12" ht="15" customHeight="1">
      <c r="B4" s="229"/>
    </row>
    <row r="5" spans="2:12" ht="36" customHeight="1" thickBot="1">
      <c r="B5" s="441" t="s">
        <v>286</v>
      </c>
      <c r="C5" s="441"/>
      <c r="D5" s="441"/>
      <c r="E5" s="441"/>
      <c r="F5" s="441"/>
    </row>
    <row r="6" spans="2:12" ht="45" customHeight="1" thickBot="1">
      <c r="B6" s="22"/>
      <c r="C6" s="212" t="s">
        <v>287</v>
      </c>
      <c r="D6" s="212" t="s">
        <v>217</v>
      </c>
      <c r="E6" s="213" t="s">
        <v>218</v>
      </c>
      <c r="F6" s="212" t="s">
        <v>219</v>
      </c>
      <c r="H6" s="58" t="s">
        <v>87</v>
      </c>
    </row>
    <row r="7" spans="2:12" ht="15" customHeight="1">
      <c r="B7" s="214" t="s">
        <v>229</v>
      </c>
      <c r="C7" s="270">
        <v>2.02</v>
      </c>
      <c r="D7" s="313">
        <f t="shared" ref="D7:D29" si="0">IFERROR(C7-C8,"-")</f>
        <v>0</v>
      </c>
      <c r="E7" s="314">
        <f t="shared" ref="E7:E57" si="1">IFERROR(C7-C20,"-")</f>
        <v>3.972837741243751E-2</v>
      </c>
      <c r="F7" s="315">
        <f>IFERROR(AVERAGE(C7:C17,C19)-AVERAGE(C20:C30,C32),"-")</f>
        <v>-0.17981451948361071</v>
      </c>
    </row>
    <row r="8" spans="2:12" ht="15" customHeight="1">
      <c r="B8" s="214" t="s">
        <v>230</v>
      </c>
      <c r="C8" s="270">
        <v>2.02</v>
      </c>
      <c r="D8" s="313">
        <f t="shared" si="0"/>
        <v>-0.14029074215761295</v>
      </c>
      <c r="E8" s="314">
        <f t="shared" si="1"/>
        <v>-0.24169099851666775</v>
      </c>
      <c r="F8" s="315">
        <f>IFERROR(AVERAGE(C8:C17,C19:C20)-AVERAGE(C21:C30,C32:C33),"-")</f>
        <v>-0.21643591571901677</v>
      </c>
    </row>
    <row r="9" spans="2:12" ht="15" customHeight="1">
      <c r="B9" s="214" t="s">
        <v>231</v>
      </c>
      <c r="C9" s="270">
        <v>2.160290742157613</v>
      </c>
      <c r="D9" s="313">
        <f t="shared" si="0"/>
        <v>-0.14970925784238709</v>
      </c>
      <c r="E9" s="314">
        <f t="shared" si="1"/>
        <v>-0.16970925784238711</v>
      </c>
      <c r="F9" s="315">
        <f>IFERROR(AVERAGE(C9:C17,C19:C21)-AVERAGE(C22:C30,C32:C34),"-")</f>
        <v>-0.19948741596623876</v>
      </c>
      <c r="H9" s="18"/>
    </row>
    <row r="10" spans="2:12" ht="15" customHeight="1">
      <c r="B10" s="214" t="s">
        <v>220</v>
      </c>
      <c r="C10" s="270">
        <v>2.31</v>
      </c>
      <c r="D10" s="313">
        <f t="shared" si="0"/>
        <v>0.14999999999999991</v>
      </c>
      <c r="E10" s="314">
        <f t="shared" si="1"/>
        <v>-0.43999999999999995</v>
      </c>
      <c r="F10" s="315">
        <f>IFERROR(AVERAGE(C10:C17,C19:C22)-AVERAGE(C23:C30,C32:C35),"-")</f>
        <v>-0.17951164447937318</v>
      </c>
      <c r="G10" s="18"/>
      <c r="H10" s="18"/>
      <c r="I10" s="18"/>
      <c r="J10" s="18"/>
      <c r="K10" s="18"/>
      <c r="L10" s="18"/>
    </row>
    <row r="11" spans="2:12" ht="15" customHeight="1">
      <c r="B11" s="214" t="s">
        <v>221</v>
      </c>
      <c r="C11" s="270">
        <v>2.16</v>
      </c>
      <c r="D11" s="313">
        <f t="shared" si="0"/>
        <v>9.9835988014508992E-2</v>
      </c>
      <c r="E11" s="314">
        <f t="shared" si="1"/>
        <v>-0.12999999999999989</v>
      </c>
      <c r="F11" s="315">
        <f>IFERROR(AVERAGE(C11:C17,C19:C23)-AVERAGE(C24:C30,C32:C36),"-")</f>
        <v>-0.1295116444793738</v>
      </c>
      <c r="G11" s="18"/>
      <c r="H11" s="18"/>
      <c r="I11" s="18"/>
      <c r="J11" s="18"/>
      <c r="K11" s="18"/>
      <c r="L11" s="18"/>
    </row>
    <row r="12" spans="2:12" ht="15" customHeight="1">
      <c r="B12" s="214" t="s">
        <v>222</v>
      </c>
      <c r="C12" s="270">
        <v>2.0601640119854912</v>
      </c>
      <c r="D12" s="313">
        <f t="shared" si="0"/>
        <v>1.9702981921817297E-2</v>
      </c>
      <c r="E12" s="314">
        <f t="shared" si="1"/>
        <v>-0.14391441938705807</v>
      </c>
      <c r="F12" s="315">
        <f>IFERROR(AVERAGE(C12:C17,C19:C24)-AVERAGE(C25:C30,C32:C37),"-")</f>
        <v>-0.14367831114604002</v>
      </c>
      <c r="G12" s="18"/>
      <c r="H12" s="18"/>
      <c r="I12" s="18"/>
      <c r="J12" s="18"/>
      <c r="K12" s="18"/>
      <c r="L12" s="18"/>
    </row>
    <row r="13" spans="2:12" ht="15" customHeight="1">
      <c r="B13" s="214" t="s">
        <v>223</v>
      </c>
      <c r="C13" s="270">
        <v>2.0404610300636739</v>
      </c>
      <c r="D13" s="313">
        <f t="shared" si="0"/>
        <v>-0.1469149129363263</v>
      </c>
      <c r="E13" s="314">
        <f t="shared" si="1"/>
        <v>-0.19953896993632636</v>
      </c>
      <c r="F13" s="315">
        <f>IFERROR(AVERAGE(C13:C17,C19:C25)-AVERAGE(C26:C30,C32:C38),"-")</f>
        <v>-0.15884557358273943</v>
      </c>
      <c r="G13" s="18"/>
      <c r="H13" s="18"/>
      <c r="I13" s="18"/>
      <c r="J13" s="18"/>
      <c r="K13" s="18"/>
      <c r="L13" s="18"/>
    </row>
    <row r="14" spans="2:12" ht="15" customHeight="1">
      <c r="B14" s="214" t="s">
        <v>224</v>
      </c>
      <c r="C14" s="270">
        <v>2.1873759430000002</v>
      </c>
      <c r="D14" s="313">
        <f>IFERROR(C14-C15,"-")</f>
        <v>0.23424022185275173</v>
      </c>
      <c r="E14" s="314">
        <f t="shared" si="1"/>
        <v>-9.2624056999999649E-2</v>
      </c>
      <c r="F14" s="315">
        <f>IFERROR(AVERAGE(C14:C17,C19:C26)-AVERAGE(C27:C30,C32:C39),"-")</f>
        <v>-0.18221732608804508</v>
      </c>
      <c r="G14" s="18"/>
      <c r="H14" s="18"/>
      <c r="I14" s="18"/>
      <c r="J14" s="18"/>
      <c r="K14" s="18"/>
      <c r="L14" s="18"/>
    </row>
    <row r="15" spans="2:12" ht="15" customHeight="1">
      <c r="B15" s="214" t="s">
        <v>225</v>
      </c>
      <c r="C15" s="270">
        <v>1.9531357211472484</v>
      </c>
      <c r="D15" s="313">
        <f t="shared" si="0"/>
        <v>-0.11686427885275141</v>
      </c>
      <c r="E15" s="314">
        <f t="shared" si="1"/>
        <v>-0.38686427885275143</v>
      </c>
      <c r="F15" s="315">
        <f>IFERROR(AVERAGE(C15:C17,C19:C27)-AVERAGE(C28:C30,C32:C40),"-")</f>
        <v>-0.18449865467137894</v>
      </c>
      <c r="G15" s="18"/>
      <c r="I15" s="18"/>
      <c r="J15" s="18"/>
      <c r="K15" s="18"/>
      <c r="L15" s="18"/>
    </row>
    <row r="16" spans="2:12" ht="15" customHeight="1">
      <c r="B16" s="214" t="s">
        <v>226</v>
      </c>
      <c r="C16" s="270">
        <v>2.0699999999999998</v>
      </c>
      <c r="D16" s="313">
        <f t="shared" si="0"/>
        <v>-0.10000000000000009</v>
      </c>
      <c r="E16" s="314">
        <f t="shared" si="1"/>
        <v>-0.52</v>
      </c>
      <c r="F16" s="315">
        <f>IFERROR(AVERAGE(C16:C17,C19:C28)-AVERAGE(C29:C30,C32:C41),"-")</f>
        <v>-0.19892663143364908</v>
      </c>
    </row>
    <row r="17" spans="2:6" ht="15" customHeight="1">
      <c r="B17" s="214" t="s">
        <v>227</v>
      </c>
      <c r="C17" s="270">
        <v>2.17</v>
      </c>
      <c r="D17" s="313">
        <f>C17-C19</f>
        <v>-0.58683937031942524</v>
      </c>
      <c r="E17" s="314">
        <f t="shared" si="1"/>
        <v>-0.26000000000000023</v>
      </c>
      <c r="F17" s="315">
        <f>IFERROR(AVERAGE(C17,C19:C29)-AVERAGE(C30,C32:C42),"-")</f>
        <v>-0.14892663143364926</v>
      </c>
    </row>
    <row r="18" spans="2:6" ht="15" customHeight="1">
      <c r="B18" s="155" t="str">
        <f>actualizaciones!$A$2</f>
        <v xml:space="preserve">acum. nov. 2010 </v>
      </c>
      <c r="C18" s="289">
        <v>2.0933255409487463</v>
      </c>
      <c r="D18" s="274"/>
      <c r="E18" s="289">
        <v>-0.22942885259064516</v>
      </c>
      <c r="F18" s="316" t="s">
        <v>67</v>
      </c>
    </row>
    <row r="19" spans="2:6" ht="15" hidden="1" customHeight="1" outlineLevel="1">
      <c r="B19" s="214" t="s">
        <v>228</v>
      </c>
      <c r="C19" s="270">
        <v>2.7568393703194252</v>
      </c>
      <c r="D19" s="313">
        <f t="shared" si="0"/>
        <v>0.77656774773186266</v>
      </c>
      <c r="E19" s="314">
        <f t="shared" si="1"/>
        <v>0.38683937031942506</v>
      </c>
      <c r="F19" s="315">
        <f>IFERROR(AVERAGE(C19:C30)-AVERAGE(C32:C43),"-")</f>
        <v>-0.13588547020411212</v>
      </c>
    </row>
    <row r="20" spans="2:6" ht="15" hidden="1" customHeight="1" outlineLevel="1">
      <c r="B20" s="214" t="s">
        <v>229</v>
      </c>
      <c r="C20" s="270">
        <v>1.9802716225875625</v>
      </c>
      <c r="D20" s="313">
        <f t="shared" si="0"/>
        <v>-0.28141937592910526</v>
      </c>
      <c r="E20" s="314">
        <f t="shared" si="1"/>
        <v>-0.39972837741243739</v>
      </c>
      <c r="F20" s="315">
        <f>IFERROR(AVERAGE(C20:C30,C32)-AVERAGE(C33:C43,C45),"-")</f>
        <v>-0.17645541773073026</v>
      </c>
    </row>
    <row r="21" spans="2:6" ht="15" hidden="1" customHeight="1" outlineLevel="1">
      <c r="B21" s="214" t="s">
        <v>230</v>
      </c>
      <c r="C21" s="270">
        <v>2.2616909985166678</v>
      </c>
      <c r="D21" s="313">
        <f t="shared" si="0"/>
        <v>-6.8309001483332299E-2</v>
      </c>
      <c r="E21" s="314">
        <f t="shared" si="1"/>
        <v>-3.830900148333205E-2</v>
      </c>
      <c r="F21" s="315">
        <f>IFERROR(AVERAGE(C21:C30,C32:C33)-AVERAGE(C34:C43,C45:C46),"-")</f>
        <v>-0.13564471961302793</v>
      </c>
    </row>
    <row r="22" spans="2:6" ht="15" hidden="1" customHeight="1" outlineLevel="1">
      <c r="B22" s="214" t="s">
        <v>231</v>
      </c>
      <c r="C22" s="270">
        <v>2.33</v>
      </c>
      <c r="D22" s="313">
        <f t="shared" si="0"/>
        <v>-0.41999999999999993</v>
      </c>
      <c r="E22" s="314">
        <f t="shared" si="1"/>
        <v>7.0000000000000284E-2</v>
      </c>
      <c r="F22" s="315">
        <f>IFERROR(AVERAGE(C22:C30,C32:C34)-AVERAGE(C35:C43,C45:C47),"-")</f>
        <v>-0.15078563615608376</v>
      </c>
    </row>
    <row r="23" spans="2:6" ht="15" hidden="1" customHeight="1" outlineLevel="1">
      <c r="B23" s="214" t="s">
        <v>220</v>
      </c>
      <c r="C23" s="270">
        <v>2.75</v>
      </c>
      <c r="D23" s="313">
        <f t="shared" si="0"/>
        <v>0.45999999999999996</v>
      </c>
      <c r="E23" s="314">
        <f t="shared" si="1"/>
        <v>0.16000000000000014</v>
      </c>
      <c r="F23" s="315">
        <f>IFERROR(AVERAGE(C23:C30,C32:C35)-AVERAGE(C36:C43,C45:C48),"-")</f>
        <v>-0.18661896948941736</v>
      </c>
    </row>
    <row r="24" spans="2:6" ht="15" hidden="1" customHeight="1" outlineLevel="1">
      <c r="B24" s="214" t="s">
        <v>221</v>
      </c>
      <c r="C24" s="270">
        <v>2.29</v>
      </c>
      <c r="D24" s="313">
        <f t="shared" si="0"/>
        <v>8.5921568627450817E-2</v>
      </c>
      <c r="E24" s="314">
        <f t="shared" si="1"/>
        <v>-0.29999999999999982</v>
      </c>
      <c r="F24" s="315">
        <f>IFERROR(AVERAGE(C24:C30,C32:C36)-AVERAGE(C37:C43,C45:C49),"-")</f>
        <v>-0.21078563615608381</v>
      </c>
    </row>
    <row r="25" spans="2:6" ht="15" hidden="1" customHeight="1" outlineLevel="1">
      <c r="B25" s="214" t="s">
        <v>222</v>
      </c>
      <c r="C25" s="270">
        <v>2.2040784313725492</v>
      </c>
      <c r="D25" s="313">
        <f t="shared" si="0"/>
        <v>-3.5921568627450995E-2</v>
      </c>
      <c r="E25" s="314">
        <f t="shared" si="1"/>
        <v>-0.32592156862745059</v>
      </c>
      <c r="F25" s="315">
        <f>IFERROR(AVERAGE(C25:C30,C32:C37)-AVERAGE(C38:C43,C45:C50),"-")</f>
        <v>-0.21328563615608376</v>
      </c>
    </row>
    <row r="26" spans="2:6" ht="15" hidden="1" customHeight="1" outlineLevel="1">
      <c r="B26" s="214" t="s">
        <v>223</v>
      </c>
      <c r="C26" s="270">
        <v>2.2400000000000002</v>
      </c>
      <c r="D26" s="313">
        <f t="shared" si="0"/>
        <v>-3.9999999999999591E-2</v>
      </c>
      <c r="E26" s="314">
        <f t="shared" si="1"/>
        <v>-0.48</v>
      </c>
      <c r="F26" s="315">
        <f>IFERROR(AVERAGE(C26:C30,C32:C38)-AVERAGE(C39:C43,C45:C51),"-")</f>
        <v>-0.24279217210379622</v>
      </c>
    </row>
    <row r="27" spans="2:6" ht="15" hidden="1" customHeight="1" outlineLevel="1">
      <c r="B27" s="214" t="s">
        <v>224</v>
      </c>
      <c r="C27" s="270">
        <v>2.2799999999999998</v>
      </c>
      <c r="D27" s="313">
        <f>IFERROR(C27-C28,"-")</f>
        <v>-6.0000000000000053E-2</v>
      </c>
      <c r="E27" s="314">
        <f t="shared" si="1"/>
        <v>-0.12000000000000011</v>
      </c>
      <c r="F27" s="315">
        <f>IFERROR(AVERAGE(C27:C30,C32:C39)-AVERAGE(C40:C43,C45:C52),"-")</f>
        <v>-0.22445883877046313</v>
      </c>
    </row>
    <row r="28" spans="2:6" ht="15" hidden="1" customHeight="1" outlineLevel="1">
      <c r="B28" s="214" t="s">
        <v>225</v>
      </c>
      <c r="C28" s="270">
        <v>2.34</v>
      </c>
      <c r="D28" s="313">
        <f t="shared" si="0"/>
        <v>-0.25</v>
      </c>
      <c r="E28" s="314">
        <f t="shared" si="1"/>
        <v>-0.56000000000000005</v>
      </c>
      <c r="F28" s="315">
        <f>IFERROR(AVERAGE(C28:C30,C32:C40)-AVERAGE(C41:C43,C45:C53),"-")</f>
        <v>-0.25362550543712992</v>
      </c>
    </row>
    <row r="29" spans="2:6" ht="15" hidden="1" customHeight="1" outlineLevel="1">
      <c r="B29" s="214" t="s">
        <v>226</v>
      </c>
      <c r="C29" s="270">
        <v>2.59</v>
      </c>
      <c r="D29" s="313">
        <f t="shared" si="0"/>
        <v>0.1599999999999997</v>
      </c>
      <c r="E29" s="314">
        <f t="shared" si="1"/>
        <v>8.0000000000000071E-2</v>
      </c>
      <c r="F29" s="315">
        <f>IFERROR(AVERAGE(C29:C30,C32:C41)-AVERAGE(C42:C43,C45:C54),"-")</f>
        <v>-0.18279217210379617</v>
      </c>
    </row>
    <row r="30" spans="2:6" ht="15" hidden="1" customHeight="1" outlineLevel="1">
      <c r="B30" s="214" t="s">
        <v>227</v>
      </c>
      <c r="C30" s="270">
        <v>2.4300000000000002</v>
      </c>
      <c r="D30" s="313">
        <f>C30-C32</f>
        <v>6.0000000000000053E-2</v>
      </c>
      <c r="E30" s="314">
        <f t="shared" si="1"/>
        <v>-0.10350606524555417</v>
      </c>
      <c r="F30" s="315">
        <f>IFERROR(AVERAGE(C30,C32:C42)-AVERAGE(C43,C45:C55),"-")</f>
        <v>-0.20029217210379668</v>
      </c>
    </row>
    <row r="31" spans="2:6" ht="15" customHeight="1" collapsed="1">
      <c r="B31" s="217">
        <v>2009</v>
      </c>
      <c r="C31" s="277">
        <v>2.3595512168578701</v>
      </c>
      <c r="D31" s="278"/>
      <c r="E31" s="317">
        <f t="shared" si="1"/>
        <v>-0.14495288187197408</v>
      </c>
      <c r="F31" s="318">
        <f>IFERROR(AVERAGE(C19:C30)-AVERAGE(C32:C43),"-")</f>
        <v>-0.13588547020411212</v>
      </c>
    </row>
    <row r="32" spans="2:6" ht="15" hidden="1" customHeight="1" outlineLevel="1">
      <c r="B32" s="214" t="s">
        <v>228</v>
      </c>
      <c r="C32" s="270">
        <v>2.37</v>
      </c>
      <c r="D32" s="313">
        <f t="shared" ref="D32:D42" si="2">IFERROR(C32-C33,"-")</f>
        <v>-9.9999999999997868E-3</v>
      </c>
      <c r="E32" s="314">
        <f t="shared" si="1"/>
        <v>-0.10000000000000009</v>
      </c>
      <c r="F32" s="315">
        <f>IFERROR(AVERAGE(C32:C43)-AVERAGE(C45:C56),"-")</f>
        <v>-0.20387449456287099</v>
      </c>
    </row>
    <row r="33" spans="2:6" ht="15" hidden="1" customHeight="1" outlineLevel="1">
      <c r="B33" s="214" t="s">
        <v>229</v>
      </c>
      <c r="C33" s="270">
        <v>2.38</v>
      </c>
      <c r="D33" s="313">
        <f t="shared" si="2"/>
        <v>8.0000000000000071E-2</v>
      </c>
      <c r="E33" s="314">
        <f t="shared" si="1"/>
        <v>8.9999999999999858E-2</v>
      </c>
      <c r="F33" s="315">
        <f>IFERROR(AVERAGE(C33:C43,C45)-AVERAGE(C46:C56,C58),"-")</f>
        <v>-0.21637449456287161</v>
      </c>
    </row>
    <row r="34" spans="2:6" ht="15" hidden="1" customHeight="1" outlineLevel="1">
      <c r="B34" s="214" t="s">
        <v>230</v>
      </c>
      <c r="C34" s="270">
        <v>2.2999999999999998</v>
      </c>
      <c r="D34" s="313">
        <f t="shared" si="2"/>
        <v>4.0000000000000036E-2</v>
      </c>
      <c r="E34" s="314">
        <f t="shared" si="1"/>
        <v>-0.2200000000000002</v>
      </c>
      <c r="F34" s="315">
        <f>IFERROR(AVERAGE(C34:C43,C45:C46)-AVERAGE(C47:C56,C58:C59),"-")</f>
        <v>-0.24387449456287102</v>
      </c>
    </row>
    <row r="35" spans="2:6" ht="15" hidden="1" customHeight="1" outlineLevel="1">
      <c r="B35" s="214" t="s">
        <v>231</v>
      </c>
      <c r="C35" s="270">
        <v>2.2599999999999998</v>
      </c>
      <c r="D35" s="313">
        <f t="shared" si="2"/>
        <v>-0.33000000000000007</v>
      </c>
      <c r="E35" s="314">
        <f t="shared" si="1"/>
        <v>-0.36000000000000032</v>
      </c>
      <c r="F35" s="315">
        <f>IFERROR(AVERAGE(C35:C43,C45:C47)-AVERAGE(C48:C56,C58:C60),"-")</f>
        <v>-0.23054116122953694</v>
      </c>
    </row>
    <row r="36" spans="2:6" ht="15" hidden="1" customHeight="1" outlineLevel="1">
      <c r="B36" s="214" t="s">
        <v>220</v>
      </c>
      <c r="C36" s="270">
        <v>2.59</v>
      </c>
      <c r="D36" s="313">
        <f t="shared" si="2"/>
        <v>0</v>
      </c>
      <c r="E36" s="314">
        <f t="shared" si="1"/>
        <v>-0.13000000000000034</v>
      </c>
      <c r="F36" s="315">
        <f>IFERROR(AVERAGE(C36:C43,C45:C48)-AVERAGE(C49:C56,C58:C61),"-")</f>
        <v>-0.20304116122953708</v>
      </c>
    </row>
    <row r="37" spans="2:6" ht="15" hidden="1" customHeight="1" outlineLevel="1">
      <c r="B37" s="214" t="s">
        <v>221</v>
      </c>
      <c r="C37" s="270">
        <v>2.59</v>
      </c>
      <c r="D37" s="313">
        <f t="shared" si="2"/>
        <v>6.0000000000000053E-2</v>
      </c>
      <c r="E37" s="314">
        <f t="shared" si="1"/>
        <v>-0.33000000000000007</v>
      </c>
      <c r="F37" s="315">
        <f>IFERROR(AVERAGE(C37:C43,C45:C49)-AVERAGE(C50:C56,C58:C62),"-")</f>
        <v>-0.2097078278962039</v>
      </c>
    </row>
    <row r="38" spans="2:6" ht="15" hidden="1" customHeight="1" outlineLevel="1">
      <c r="B38" s="214" t="s">
        <v>222</v>
      </c>
      <c r="C38" s="270">
        <v>2.5299999999999998</v>
      </c>
      <c r="D38" s="313">
        <f t="shared" si="2"/>
        <v>-0.19000000000000039</v>
      </c>
      <c r="E38" s="314">
        <f t="shared" si="1"/>
        <v>-0.68000000000000016</v>
      </c>
      <c r="F38" s="315">
        <f>IFERROR(AVERAGE(C38:C43,C45:C50)-AVERAGE(C51:C56,C58:C63),"-")</f>
        <v>-0.14470782789620351</v>
      </c>
    </row>
    <row r="39" spans="2:6" ht="15" hidden="1" customHeight="1" outlineLevel="1">
      <c r="B39" s="214" t="s">
        <v>223</v>
      </c>
      <c r="C39" s="270">
        <v>2.72</v>
      </c>
      <c r="D39" s="313">
        <f t="shared" si="2"/>
        <v>0.32000000000000028</v>
      </c>
      <c r="E39" s="314">
        <f t="shared" si="1"/>
        <v>-0.25999999999999979</v>
      </c>
      <c r="F39" s="315">
        <f>IFERROR(AVERAGE(C39:C43,C45:C51)-AVERAGE(C52:C56,C58:C64),"-")</f>
        <v>-6.3744945628703142E-3</v>
      </c>
    </row>
    <row r="40" spans="2:6" ht="15" hidden="1" customHeight="1" outlineLevel="1">
      <c r="B40" s="214" t="s">
        <v>224</v>
      </c>
      <c r="C40" s="270">
        <v>2.4</v>
      </c>
      <c r="D40" s="313">
        <f>IFERROR(C40-C41,"-")</f>
        <v>-0.5</v>
      </c>
      <c r="E40" s="314">
        <f t="shared" si="1"/>
        <v>-0.4700000000000002</v>
      </c>
      <c r="F40" s="315">
        <f>IFERROR(AVERAGE(C40:C43,C45:C52)-AVERAGE(C53:C56,C58:C65),"-")</f>
        <v>6.8625505437129419E-2</v>
      </c>
    </row>
    <row r="41" spans="2:6" ht="15" hidden="1" customHeight="1" outlineLevel="1">
      <c r="B41" s="214" t="s">
        <v>225</v>
      </c>
      <c r="C41" s="270">
        <v>2.9</v>
      </c>
      <c r="D41" s="313">
        <f t="shared" si="2"/>
        <v>0.39000000000000012</v>
      </c>
      <c r="E41" s="314">
        <f t="shared" si="1"/>
        <v>0.29000000000000004</v>
      </c>
      <c r="F41" s="315">
        <f>IFERROR(AVERAGE(C41:C43,C45:C53)-AVERAGE(C54:C56,C58:C66),"-")</f>
        <v>0.12279217210379656</v>
      </c>
    </row>
    <row r="42" spans="2:6" ht="15" hidden="1" customHeight="1" outlineLevel="1">
      <c r="B42" s="214" t="s">
        <v>226</v>
      </c>
      <c r="C42" s="270">
        <v>2.5099999999999998</v>
      </c>
      <c r="D42" s="313">
        <f t="shared" si="2"/>
        <v>-2.3506065245554542E-2</v>
      </c>
      <c r="E42" s="314">
        <f t="shared" si="1"/>
        <v>-0.13000000000000034</v>
      </c>
      <c r="F42" s="315">
        <f>IFERROR(AVERAGE(C42:C43,C45:C54)-AVERAGE(C55:C56,C58:C67),"-")</f>
        <v>0.10612550543712951</v>
      </c>
    </row>
    <row r="43" spans="2:6" ht="15" hidden="1" customHeight="1" outlineLevel="1">
      <c r="B43" s="214" t="s">
        <v>227</v>
      </c>
      <c r="C43" s="270">
        <v>2.5335060652455543</v>
      </c>
      <c r="D43" s="313">
        <f>C43-C45</f>
        <v>6.3506065245554133E-2</v>
      </c>
      <c r="E43" s="314">
        <f t="shared" si="1"/>
        <v>-0.14649393475444583</v>
      </c>
      <c r="F43" s="315">
        <f>IFERROR(AVERAGE(C43,C45:C55)-AVERAGE(C56,C58:C68),"-")</f>
        <v>0.10779217210379644</v>
      </c>
    </row>
    <row r="44" spans="2:6" ht="15" customHeight="1" collapsed="1">
      <c r="B44" s="221">
        <v>2008</v>
      </c>
      <c r="C44" s="281">
        <v>2.5045040987298441</v>
      </c>
      <c r="D44" s="282"/>
      <c r="E44" s="319">
        <f t="shared" si="1"/>
        <v>-0.18374352602174149</v>
      </c>
      <c r="F44" s="320">
        <f>IFERROR(AVERAGE(C32:C43)-AVERAGE(C45:C56),"-")</f>
        <v>-0.20387449456287099</v>
      </c>
    </row>
    <row r="45" spans="2:6" ht="15" hidden="1" customHeight="1" outlineLevel="1">
      <c r="B45" s="214" t="s">
        <v>228</v>
      </c>
      <c r="C45" s="270">
        <v>2.4700000000000002</v>
      </c>
      <c r="D45" s="313">
        <f t="shared" ref="D45:D55" si="3">IFERROR(C45-C46,"-")</f>
        <v>0.18000000000000016</v>
      </c>
      <c r="E45" s="314">
        <f t="shared" si="1"/>
        <v>-0.25</v>
      </c>
      <c r="F45" s="315">
        <f>IFERROR(AVERAGE(C45:C56)-AVERAGE(C58:C69),"-")</f>
        <v>0.14583333333333348</v>
      </c>
    </row>
    <row r="46" spans="2:6" ht="15" hidden="1" customHeight="1" outlineLevel="1">
      <c r="B46" s="214" t="s">
        <v>229</v>
      </c>
      <c r="C46" s="270">
        <v>2.29</v>
      </c>
      <c r="D46" s="313">
        <f t="shared" si="3"/>
        <v>-0.22999999999999998</v>
      </c>
      <c r="E46" s="314">
        <f t="shared" si="1"/>
        <v>-0.23999999999999977</v>
      </c>
      <c r="F46" s="315" t="str">
        <f>IFERROR(AVERAGE(C46:C56,C58)-AVERAGE(C59:C69,#REF!),"-")</f>
        <v>-</v>
      </c>
    </row>
    <row r="47" spans="2:6" ht="15" hidden="1" customHeight="1" outlineLevel="1">
      <c r="B47" s="214" t="s">
        <v>230</v>
      </c>
      <c r="C47" s="270">
        <v>2.52</v>
      </c>
      <c r="D47" s="313">
        <f t="shared" si="3"/>
        <v>-0.10000000000000009</v>
      </c>
      <c r="E47" s="314">
        <f t="shared" si="1"/>
        <v>-6.0000000000000053E-2</v>
      </c>
      <c r="F47" s="315" t="str">
        <f>IFERROR(AVERAGE(C47:C56,C58:C59)-AVERAGE(C60:C69,#REF!),"-")</f>
        <v>-</v>
      </c>
    </row>
    <row r="48" spans="2:6" ht="15" hidden="1" customHeight="1" outlineLevel="1">
      <c r="B48" s="214" t="s">
        <v>231</v>
      </c>
      <c r="C48" s="270">
        <v>2.62</v>
      </c>
      <c r="D48" s="313">
        <f t="shared" si="3"/>
        <v>-0.10000000000000009</v>
      </c>
      <c r="E48" s="314">
        <f t="shared" si="1"/>
        <v>-2.9999999999999805E-2</v>
      </c>
      <c r="F48" s="315" t="str">
        <f>IFERROR(AVERAGE(C48:C56,C58:C60)-AVERAGE(C61:C69,#REF!),"-")</f>
        <v>-</v>
      </c>
    </row>
    <row r="49" spans="2:6" ht="15" hidden="1" customHeight="1" outlineLevel="1">
      <c r="B49" s="214" t="s">
        <v>220</v>
      </c>
      <c r="C49" s="270">
        <v>2.72</v>
      </c>
      <c r="D49" s="313">
        <f t="shared" si="3"/>
        <v>-0.19999999999999973</v>
      </c>
      <c r="E49" s="314">
        <f t="shared" si="1"/>
        <v>-0.20999999999999996</v>
      </c>
      <c r="F49" s="315" t="str">
        <f>IFERROR(AVERAGE(C49:C56,C58:C61)-AVERAGE(C62:C69,#REF!),"-")</f>
        <v>-</v>
      </c>
    </row>
    <row r="50" spans="2:6" ht="15" hidden="1" customHeight="1" outlineLevel="1">
      <c r="B50" s="214" t="s">
        <v>221</v>
      </c>
      <c r="C50" s="270">
        <v>2.92</v>
      </c>
      <c r="D50" s="313">
        <f t="shared" si="3"/>
        <v>-0.29000000000000004</v>
      </c>
      <c r="E50" s="314">
        <f t="shared" si="1"/>
        <v>0.44999999999999973</v>
      </c>
      <c r="F50" s="315" t="str">
        <f>IFERROR(AVERAGE(C50:C56,C58:C62)-AVERAGE(C63:C69,#REF!),"-")</f>
        <v>-</v>
      </c>
    </row>
    <row r="51" spans="2:6" ht="15" hidden="1" customHeight="1" outlineLevel="1">
      <c r="B51" s="214" t="s">
        <v>222</v>
      </c>
      <c r="C51" s="270">
        <v>3.21</v>
      </c>
      <c r="D51" s="313">
        <f t="shared" si="3"/>
        <v>0.22999999999999998</v>
      </c>
      <c r="E51" s="314">
        <f t="shared" si="1"/>
        <v>0.98</v>
      </c>
      <c r="F51" s="315" t="str">
        <f>IFERROR(AVERAGE(C51:C56,C58:C63)-AVERAGE(C64:C69,#REF!),"-")</f>
        <v>-</v>
      </c>
    </row>
    <row r="52" spans="2:6" ht="15" hidden="1" customHeight="1" outlineLevel="1">
      <c r="B52" s="214" t="s">
        <v>223</v>
      </c>
      <c r="C52" s="270">
        <v>2.98</v>
      </c>
      <c r="D52" s="313">
        <f t="shared" si="3"/>
        <v>0.10999999999999988</v>
      </c>
      <c r="E52" s="314">
        <f t="shared" si="1"/>
        <v>0.64000000000000012</v>
      </c>
      <c r="F52" s="315" t="str">
        <f>IFERROR(AVERAGE(C52:C56,C58:C64)-AVERAGE(C65:C69,#REF!),"-")</f>
        <v>-</v>
      </c>
    </row>
    <row r="53" spans="2:6" ht="15" hidden="1" customHeight="1" outlineLevel="1">
      <c r="B53" s="214" t="s">
        <v>224</v>
      </c>
      <c r="C53" s="270">
        <v>2.87</v>
      </c>
      <c r="D53" s="313">
        <f>IFERROR(C53-C54,"-")</f>
        <v>0.26000000000000023</v>
      </c>
      <c r="E53" s="314">
        <f t="shared" si="1"/>
        <v>0.18000000000000016</v>
      </c>
      <c r="F53" s="315" t="str">
        <f>IFERROR(AVERAGE(C53:C56,C58:C65)-AVERAGE(C66:C69,#REF!),"-")</f>
        <v>-</v>
      </c>
    </row>
    <row r="54" spans="2:6" ht="15" hidden="1" customHeight="1" outlineLevel="1">
      <c r="B54" s="214" t="s">
        <v>225</v>
      </c>
      <c r="C54" s="270">
        <v>2.61</v>
      </c>
      <c r="D54" s="313">
        <f t="shared" si="3"/>
        <v>-3.0000000000000249E-2</v>
      </c>
      <c r="E54" s="314">
        <f t="shared" si="1"/>
        <v>8.9999999999999858E-2</v>
      </c>
      <c r="F54" s="315" t="str">
        <f>IFERROR(AVERAGE(C54:C56,C58:C66)-AVERAGE(C67:C69,#REF!),"-")</f>
        <v>-</v>
      </c>
    </row>
    <row r="55" spans="2:6" ht="15" hidden="1" customHeight="1" outlineLevel="1">
      <c r="B55" s="214" t="s">
        <v>226</v>
      </c>
      <c r="C55" s="270">
        <v>2.64</v>
      </c>
      <c r="D55" s="313">
        <f t="shared" si="3"/>
        <v>-4.0000000000000036E-2</v>
      </c>
      <c r="E55" s="314">
        <f t="shared" si="1"/>
        <v>-0.10999999999999988</v>
      </c>
      <c r="F55" s="315" t="str">
        <f>IFERROR(AVERAGE(C55:C56,C58:C67)-AVERAGE(C68:C69,#REF!),"-")</f>
        <v>-</v>
      </c>
    </row>
    <row r="56" spans="2:6" ht="15" hidden="1" customHeight="1" outlineLevel="1">
      <c r="B56" s="214" t="s">
        <v>227</v>
      </c>
      <c r="C56" s="270">
        <v>2.68</v>
      </c>
      <c r="D56" s="313">
        <f>C56-C58</f>
        <v>-4.0000000000000036E-2</v>
      </c>
      <c r="E56" s="314">
        <f t="shared" si="1"/>
        <v>0.31000000000000005</v>
      </c>
      <c r="F56" s="315" t="str">
        <f>IFERROR(AVERAGE(C56,C58:C68)-AVERAGE(C69,#REF!),"-")</f>
        <v>-</v>
      </c>
    </row>
    <row r="57" spans="2:6" ht="15" customHeight="1" collapsed="1">
      <c r="B57" s="221">
        <v>2007</v>
      </c>
      <c r="C57" s="281">
        <v>2.6882476247515856</v>
      </c>
      <c r="D57" s="282"/>
      <c r="E57" s="319">
        <f t="shared" si="1"/>
        <v>0.13125616540036855</v>
      </c>
      <c r="F57" s="320">
        <f>IFERROR(AVERAGE(C45:C56)-AVERAGE(C58:C69),"-")</f>
        <v>0.14583333333333348</v>
      </c>
    </row>
    <row r="58" spans="2:6" ht="15" hidden="1" customHeight="1" outlineLevel="1">
      <c r="B58" s="214" t="s">
        <v>228</v>
      </c>
      <c r="C58" s="270">
        <v>2.72</v>
      </c>
      <c r="D58" s="313">
        <f t="shared" ref="D58:D68" si="4">IFERROR(C58-C59,"-")</f>
        <v>0.19000000000000039</v>
      </c>
      <c r="E58" s="314" t="str">
        <f>IFERROR(C58-#REF!,"-")</f>
        <v>-</v>
      </c>
      <c r="F58" s="315" t="str">
        <f>IFERROR(AVERAGE(C58:C69)-AVERAGE(#REF!),"-")</f>
        <v>-</v>
      </c>
    </row>
    <row r="59" spans="2:6" ht="15" hidden="1" customHeight="1" outlineLevel="1">
      <c r="B59" s="214" t="s">
        <v>229</v>
      </c>
      <c r="C59" s="270">
        <v>2.5299999999999998</v>
      </c>
      <c r="D59" s="313">
        <f t="shared" si="4"/>
        <v>-5.0000000000000266E-2</v>
      </c>
      <c r="E59" s="314" t="str">
        <f>IFERROR(C59-#REF!,"-")</f>
        <v>-</v>
      </c>
      <c r="F59" s="315" t="str">
        <f>IFERROR(AVERAGE(C59:C69,#REF!)-AVERAGE(#REF!,#REF!),"-")</f>
        <v>-</v>
      </c>
    </row>
    <row r="60" spans="2:6" ht="15" hidden="1" customHeight="1" outlineLevel="1">
      <c r="B60" s="214" t="s">
        <v>230</v>
      </c>
      <c r="C60" s="270">
        <v>2.58</v>
      </c>
      <c r="D60" s="313">
        <f t="shared" si="4"/>
        <v>-6.999999999999984E-2</v>
      </c>
      <c r="E60" s="314" t="str">
        <f>IFERROR(C60-#REF!,"-")</f>
        <v>-</v>
      </c>
      <c r="F60" s="315" t="str">
        <f>IFERROR(AVERAGE(C60:C69,#REF!)-AVERAGE(#REF!,#REF!),"-")</f>
        <v>-</v>
      </c>
    </row>
    <row r="61" spans="2:6" ht="15" hidden="1" customHeight="1" outlineLevel="1">
      <c r="B61" s="214" t="s">
        <v>231</v>
      </c>
      <c r="C61" s="270">
        <v>2.65</v>
      </c>
      <c r="D61" s="313">
        <f t="shared" si="4"/>
        <v>-0.28000000000000025</v>
      </c>
      <c r="E61" s="314" t="str">
        <f>IFERROR(C61-#REF!,"-")</f>
        <v>-</v>
      </c>
      <c r="F61" s="315" t="str">
        <f>IFERROR(AVERAGE(C61:C69,#REF!)-AVERAGE(#REF!,#REF!),"-")</f>
        <v>-</v>
      </c>
    </row>
    <row r="62" spans="2:6" ht="15" hidden="1" customHeight="1" outlineLevel="1">
      <c r="B62" s="214" t="s">
        <v>220</v>
      </c>
      <c r="C62" s="270">
        <v>2.93</v>
      </c>
      <c r="D62" s="313">
        <f t="shared" si="4"/>
        <v>0.45999999999999996</v>
      </c>
      <c r="E62" s="314" t="str">
        <f>IFERROR(C62-#REF!,"-")</f>
        <v>-</v>
      </c>
      <c r="F62" s="315" t="str">
        <f>IFERROR(AVERAGE(C62:C69,#REF!)-AVERAGE(#REF!,#REF!),"-")</f>
        <v>-</v>
      </c>
    </row>
    <row r="63" spans="2:6" ht="15" hidden="1" customHeight="1" outlineLevel="1">
      <c r="B63" s="214" t="s">
        <v>221</v>
      </c>
      <c r="C63" s="270">
        <v>2.4700000000000002</v>
      </c>
      <c r="D63" s="313">
        <f t="shared" si="4"/>
        <v>0.24000000000000021</v>
      </c>
      <c r="E63" s="314" t="str">
        <f>IFERROR(C63-#REF!,"-")</f>
        <v>-</v>
      </c>
      <c r="F63" s="315" t="str">
        <f>IFERROR(AVERAGE(C63:C69,#REF!)-AVERAGE(#REF!,#REF!),"-")</f>
        <v>-</v>
      </c>
    </row>
    <row r="64" spans="2:6" ht="15" hidden="1" customHeight="1" outlineLevel="1">
      <c r="B64" s="214" t="s">
        <v>222</v>
      </c>
      <c r="C64" s="270">
        <v>2.23</v>
      </c>
      <c r="D64" s="313">
        <f t="shared" si="4"/>
        <v>-0.10999999999999988</v>
      </c>
      <c r="E64" s="314" t="str">
        <f>IFERROR(C64-#REF!,"-")</f>
        <v>-</v>
      </c>
      <c r="F64" s="315" t="str">
        <f>IFERROR(AVERAGE(C64:C69,#REF!)-AVERAGE(#REF!,#REF!),"-")</f>
        <v>-</v>
      </c>
    </row>
    <row r="65" spans="2:6" ht="15" hidden="1" customHeight="1" outlineLevel="1">
      <c r="B65" s="214" t="s">
        <v>223</v>
      </c>
      <c r="C65" s="270">
        <v>2.34</v>
      </c>
      <c r="D65" s="313">
        <f t="shared" si="4"/>
        <v>-0.35000000000000009</v>
      </c>
      <c r="E65" s="314" t="str">
        <f>IFERROR(C65-#REF!,"-")</f>
        <v>-</v>
      </c>
      <c r="F65" s="315" t="str">
        <f>IFERROR(AVERAGE(C65:C69,#REF!)-AVERAGE(#REF!,#REF!),"-")</f>
        <v>-</v>
      </c>
    </row>
    <row r="66" spans="2:6" ht="15" hidden="1" customHeight="1" outlineLevel="1">
      <c r="B66" s="214" t="s">
        <v>224</v>
      </c>
      <c r="C66" s="270">
        <v>2.69</v>
      </c>
      <c r="D66" s="313">
        <f>IFERROR(C66-C67,"-")</f>
        <v>0.16999999999999993</v>
      </c>
      <c r="E66" s="314" t="str">
        <f>IFERROR(C66-#REF!,"-")</f>
        <v>-</v>
      </c>
      <c r="F66" s="315" t="str">
        <f>IFERROR(AVERAGE(C66:C69,#REF!)-AVERAGE(#REF!,#REF!),"-")</f>
        <v>-</v>
      </c>
    </row>
    <row r="67" spans="2:6" ht="15" hidden="1" customHeight="1" outlineLevel="1">
      <c r="B67" s="214" t="s">
        <v>225</v>
      </c>
      <c r="C67" s="270">
        <v>2.52</v>
      </c>
      <c r="D67" s="313">
        <f t="shared" si="4"/>
        <v>-0.22999999999999998</v>
      </c>
      <c r="E67" s="314" t="str">
        <f>IFERROR(C67-#REF!,"-")</f>
        <v>-</v>
      </c>
      <c r="F67" s="315" t="str">
        <f>IFERROR(AVERAGE(C67:C69,#REF!)-AVERAGE(#REF!,#REF!),"-")</f>
        <v>-</v>
      </c>
    </row>
    <row r="68" spans="2:6" ht="15" hidden="1" customHeight="1" outlineLevel="1">
      <c r="B68" s="214" t="s">
        <v>226</v>
      </c>
      <c r="C68" s="270">
        <v>2.75</v>
      </c>
      <c r="D68" s="313">
        <f t="shared" si="4"/>
        <v>0.37999999999999989</v>
      </c>
      <c r="E68" s="314" t="str">
        <f>IFERROR(C68-#REF!,"-")</f>
        <v>-</v>
      </c>
      <c r="F68" s="315" t="str">
        <f>IFERROR(AVERAGE(C68:C69,#REF!)-AVERAGE(#REF!,#REF!),"-")</f>
        <v>-</v>
      </c>
    </row>
    <row r="69" spans="2:6" ht="15" hidden="1" customHeight="1" outlineLevel="1">
      <c r="B69" s="214" t="s">
        <v>227</v>
      </c>
      <c r="C69" s="270">
        <v>2.37</v>
      </c>
      <c r="D69" s="313" t="s">
        <v>67</v>
      </c>
      <c r="E69" s="314" t="str">
        <f>IFERROR(C69-#REF!,"-")</f>
        <v>-</v>
      </c>
      <c r="F69" s="315" t="str">
        <f>IFERROR(AVERAGE(C69,#REF!)-AVERAGE(#REF!,#REF!),"-")</f>
        <v>-</v>
      </c>
    </row>
    <row r="70" spans="2:6" ht="15" customHeight="1" collapsed="1">
      <c r="B70" s="221">
        <v>2006</v>
      </c>
      <c r="C70" s="281">
        <v>2.5569914593512171</v>
      </c>
      <c r="D70" s="282"/>
      <c r="E70" s="319" t="str">
        <f>IFERROR(C70-#REF!,"-")</f>
        <v>-</v>
      </c>
      <c r="F70" s="320" t="str">
        <f>IFERROR(AVERAGE(C58:C69)-AVERAGE(#REF!),"-")</f>
        <v>-</v>
      </c>
    </row>
    <row r="71" spans="2:6" ht="15" customHeight="1">
      <c r="B71" s="442" t="s">
        <v>68</v>
      </c>
      <c r="C71" s="442"/>
      <c r="D71" s="442"/>
      <c r="E71" s="442"/>
      <c r="F71" s="442"/>
    </row>
  </sheetData>
  <mergeCells count="2">
    <mergeCell ref="B5:F5"/>
    <mergeCell ref="B71:F7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6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/>
  </sheetPr>
  <dimension ref="B26:L29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30" customHeight="1" thickBot="1">
      <c r="J29" s="58" t="s">
        <v>89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63">
    <tabColor rgb="FF000099"/>
  </sheetPr>
  <dimension ref="B6:L30"/>
  <sheetViews>
    <sheetView showGridLines="0" showRowColHeaders="0" zoomScaleNormal="100" workbookViewId="0">
      <selection activeCell="B16" sqref="B16"/>
    </sheetView>
  </sheetViews>
  <sheetFormatPr baseColWidth="10" defaultRowHeight="12.75"/>
  <cols>
    <col min="1" max="1" width="15.7109375" style="11" customWidth="1"/>
    <col min="2" max="2" width="21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6.85546875" style="11" bestFit="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6.85546875" style="11" bestFit="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6.85546875" style="11" bestFit="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6.85546875" style="11" bestFit="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6.85546875" style="11" bestFit="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6.85546875" style="11" bestFit="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6.85546875" style="11" bestFit="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6.85546875" style="11" bestFit="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6.85546875" style="11" bestFit="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6.85546875" style="11" bestFit="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6.85546875" style="11" bestFit="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6.85546875" style="11" bestFit="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6.85546875" style="11" bestFit="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6.85546875" style="11" bestFit="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6.85546875" style="11" bestFit="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6.85546875" style="11" bestFit="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6.85546875" style="11" bestFit="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6.85546875" style="11" bestFit="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6.85546875" style="11" bestFit="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6.85546875" style="11" bestFit="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6.85546875" style="11" bestFit="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6.85546875" style="11" bestFit="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6.85546875" style="11" bestFit="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6.85546875" style="11" bestFit="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6.85546875" style="11" bestFit="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6.85546875" style="11" bestFit="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6.85546875" style="11" bestFit="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6.85546875" style="11" bestFit="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6.85546875" style="11" bestFit="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6.85546875" style="11" bestFit="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6.85546875" style="11" bestFit="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6.85546875" style="11" bestFit="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6.85546875" style="11" bestFit="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6.85546875" style="11" bestFit="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6.85546875" style="11" bestFit="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6.85546875" style="11" bestFit="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6.85546875" style="11" bestFit="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6.85546875" style="11" bestFit="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6.85546875" style="11" bestFit="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6.85546875" style="11" bestFit="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6.85546875" style="11" bestFit="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6.85546875" style="11" bestFit="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6.85546875" style="11" bestFit="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6.85546875" style="11" bestFit="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6.85546875" style="11" bestFit="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6.85546875" style="11" bestFit="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6.85546875" style="11" bestFit="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6.85546875" style="11" bestFit="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6.85546875" style="11" bestFit="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6.85546875" style="11" bestFit="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6.85546875" style="11" bestFit="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6.85546875" style="11" bestFit="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6.85546875" style="11" bestFit="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6.85546875" style="11" bestFit="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6.85546875" style="11" bestFit="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6.85546875" style="11" bestFit="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6.85546875" style="11" bestFit="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6.85546875" style="11" bestFit="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6.85546875" style="11" bestFit="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6.85546875" style="11" bestFit="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6.85546875" style="11" bestFit="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6.85546875" style="11" bestFit="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6.85546875" style="11" bestFit="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6" spans="2:7" ht="18" customHeight="1">
      <c r="B6" s="447" t="s">
        <v>288</v>
      </c>
      <c r="C6" s="447"/>
      <c r="D6" s="447"/>
      <c r="E6" s="447"/>
      <c r="F6" s="447"/>
      <c r="G6" s="447"/>
    </row>
    <row r="7" spans="2:7" ht="30" customHeight="1">
      <c r="B7" s="183" t="s">
        <v>269</v>
      </c>
      <c r="C7" s="23" t="s">
        <v>289</v>
      </c>
      <c r="D7" s="212" t="s">
        <v>62</v>
      </c>
      <c r="E7" s="23" t="s">
        <v>290</v>
      </c>
      <c r="F7" s="212" t="s">
        <v>62</v>
      </c>
      <c r="G7" s="321" t="s">
        <v>63</v>
      </c>
    </row>
    <row r="8" spans="2:7" ht="15" customHeight="1">
      <c r="B8" s="81" t="s">
        <v>270</v>
      </c>
      <c r="C8" s="82"/>
      <c r="D8" s="82"/>
      <c r="E8" s="82"/>
      <c r="F8" s="82"/>
      <c r="G8" s="82"/>
    </row>
    <row r="9" spans="2:7" ht="15" customHeight="1">
      <c r="B9" s="322" t="s">
        <v>291</v>
      </c>
      <c r="C9" s="323">
        <v>4327265</v>
      </c>
      <c r="D9" s="28">
        <f>C9/C9</f>
        <v>1</v>
      </c>
      <c r="E9" s="323">
        <v>4425310</v>
      </c>
      <c r="F9" s="28">
        <f>E9/E9</f>
        <v>1</v>
      </c>
      <c r="G9" s="28">
        <f>(E9-C9)/C9</f>
        <v>2.2657498443011924E-2</v>
      </c>
    </row>
    <row r="10" spans="2:7" ht="15" customHeight="1">
      <c r="B10" s="322" t="s">
        <v>292</v>
      </c>
      <c r="C10" s="323">
        <v>2555228</v>
      </c>
      <c r="D10" s="28">
        <f>C10/C9</f>
        <v>0.59049492000143278</v>
      </c>
      <c r="E10" s="323">
        <v>2697754</v>
      </c>
      <c r="F10" s="28">
        <f>E10/E9</f>
        <v>0.60961921311727318</v>
      </c>
      <c r="G10" s="28">
        <f>(E10-C10)/C10</f>
        <v>5.5778192787492936E-2</v>
      </c>
    </row>
    <row r="11" spans="2:7" ht="15" customHeight="1">
      <c r="B11" s="324" t="s">
        <v>293</v>
      </c>
      <c r="C11" s="323">
        <v>1772037</v>
      </c>
      <c r="D11" s="28">
        <f>C11/C9</f>
        <v>0.40950507999856722</v>
      </c>
      <c r="E11" s="323">
        <v>1727556</v>
      </c>
      <c r="F11" s="28">
        <f>E11/E9</f>
        <v>0.39038078688272687</v>
      </c>
      <c r="G11" s="28">
        <f>(E11-C11)/C11</f>
        <v>-2.5101620338627242E-2</v>
      </c>
    </row>
    <row r="12" spans="2:7" ht="15" customHeight="1">
      <c r="B12" s="81" t="s">
        <v>294</v>
      </c>
      <c r="C12" s="325"/>
      <c r="D12" s="82"/>
      <c r="E12" s="325"/>
      <c r="F12" s="82"/>
      <c r="G12" s="84"/>
    </row>
    <row r="13" spans="2:7" ht="15" customHeight="1">
      <c r="B13" s="326" t="s">
        <v>291</v>
      </c>
      <c r="C13" s="327">
        <v>1516958</v>
      </c>
      <c r="D13" s="31">
        <f>C13/C13</f>
        <v>1</v>
      </c>
      <c r="E13" s="327">
        <v>1569559</v>
      </c>
      <c r="F13" s="31">
        <f>E13/E13</f>
        <v>1</v>
      </c>
      <c r="G13" s="32">
        <f>(E13-C13)/C13</f>
        <v>3.4675317312674446E-2</v>
      </c>
    </row>
    <row r="14" spans="2:7" ht="15" customHeight="1">
      <c r="B14" s="326" t="s">
        <v>292</v>
      </c>
      <c r="C14" s="327">
        <v>967370</v>
      </c>
      <c r="D14" s="31">
        <f>C14/C13</f>
        <v>0.63770387841983756</v>
      </c>
      <c r="E14" s="327">
        <v>1033045</v>
      </c>
      <c r="F14" s="31">
        <f>E14/E13</f>
        <v>0.65817532185792316</v>
      </c>
      <c r="G14" s="32">
        <f>(E14-C14)/C14</f>
        <v>6.7890259156269062E-2</v>
      </c>
    </row>
    <row r="15" spans="2:7" ht="15" customHeight="1">
      <c r="B15" s="326" t="s">
        <v>293</v>
      </c>
      <c r="C15" s="327">
        <v>549588</v>
      </c>
      <c r="D15" s="31">
        <f>C15/C13</f>
        <v>0.36229612158016239</v>
      </c>
      <c r="E15" s="327">
        <v>536514</v>
      </c>
      <c r="F15" s="31">
        <f>E15/E13</f>
        <v>0.34182467814207684</v>
      </c>
      <c r="G15" s="32">
        <f>(E15-C15)/C15</f>
        <v>-2.378872901155047E-2</v>
      </c>
    </row>
    <row r="16" spans="2:7" ht="15" customHeight="1">
      <c r="B16" s="81" t="s">
        <v>295</v>
      </c>
      <c r="C16" s="325"/>
      <c r="D16" s="82"/>
      <c r="E16" s="325"/>
      <c r="F16" s="82"/>
      <c r="G16" s="84"/>
    </row>
    <row r="17" spans="2:12" ht="15" customHeight="1">
      <c r="B17" s="326" t="s">
        <v>291</v>
      </c>
      <c r="C17" s="327">
        <v>1276033</v>
      </c>
      <c r="D17" s="31">
        <f>C17/C17</f>
        <v>1</v>
      </c>
      <c r="E17" s="327">
        <v>1314976</v>
      </c>
      <c r="F17" s="31">
        <f>E17/E17</f>
        <v>1</v>
      </c>
      <c r="G17" s="32">
        <f>(E17-C17)/C17</f>
        <v>3.0518803197096E-2</v>
      </c>
    </row>
    <row r="18" spans="2:12" ht="15" customHeight="1">
      <c r="B18" s="326" t="s">
        <v>292</v>
      </c>
      <c r="C18" s="327">
        <v>553757</v>
      </c>
      <c r="D18" s="31">
        <f>C18/C17</f>
        <v>0.43396761682495671</v>
      </c>
      <c r="E18" s="327">
        <v>609118</v>
      </c>
      <c r="F18" s="31">
        <f>E18/E17</f>
        <v>0.46321605869612831</v>
      </c>
      <c r="G18" s="32">
        <f>(E18-C18)/C18</f>
        <v>9.997345406017441E-2</v>
      </c>
    </row>
    <row r="19" spans="2:12" ht="15" customHeight="1">
      <c r="B19" s="326" t="s">
        <v>293</v>
      </c>
      <c r="C19" s="327">
        <v>722276</v>
      </c>
      <c r="D19" s="31">
        <f>C19/C17</f>
        <v>0.56603238317504323</v>
      </c>
      <c r="E19" s="327">
        <v>705858</v>
      </c>
      <c r="F19" s="31">
        <f>E19/E17</f>
        <v>0.53678394130387175</v>
      </c>
      <c r="G19" s="32">
        <f>(E19-C19)/C19</f>
        <v>-2.2730922805132663E-2</v>
      </c>
    </row>
    <row r="20" spans="2:12" ht="15" customHeight="1">
      <c r="B20" s="81" t="s">
        <v>296</v>
      </c>
      <c r="C20" s="325"/>
      <c r="D20" s="82"/>
      <c r="E20" s="325"/>
      <c r="F20" s="82"/>
      <c r="G20" s="84"/>
    </row>
    <row r="21" spans="2:12" ht="15" customHeight="1">
      <c r="B21" s="326" t="s">
        <v>291</v>
      </c>
      <c r="C21" s="327">
        <v>707491</v>
      </c>
      <c r="D21" s="31">
        <f>C21/C21</f>
        <v>1</v>
      </c>
      <c r="E21" s="327">
        <v>653921</v>
      </c>
      <c r="F21" s="31">
        <f>E21/E21</f>
        <v>1</v>
      </c>
      <c r="G21" s="32">
        <f>(E21-C21)/C21</f>
        <v>-7.5718277688338081E-2</v>
      </c>
    </row>
    <row r="22" spans="2:12" ht="15" customHeight="1">
      <c r="B22" s="326" t="s">
        <v>292</v>
      </c>
      <c r="C22" s="327">
        <v>471012</v>
      </c>
      <c r="D22" s="31">
        <f>C22/C21</f>
        <v>0.66574981165838154</v>
      </c>
      <c r="E22" s="327">
        <v>452618</v>
      </c>
      <c r="F22" s="31">
        <f>E22/E21</f>
        <v>0.69216006214817993</v>
      </c>
      <c r="G22" s="32">
        <f>(E22-C22)/C22</f>
        <v>-3.9052083598719353E-2</v>
      </c>
    </row>
    <row r="23" spans="2:12" ht="15" customHeight="1">
      <c r="B23" s="328" t="s">
        <v>293</v>
      </c>
      <c r="C23" s="327">
        <v>236479</v>
      </c>
      <c r="D23" s="31">
        <f>C23/C21</f>
        <v>0.33425018834161846</v>
      </c>
      <c r="E23" s="327">
        <v>201303</v>
      </c>
      <c r="F23" s="31">
        <f>E23/E21</f>
        <v>0.30783993785182001</v>
      </c>
      <c r="G23" s="32">
        <f>(E23-C23)/C23</f>
        <v>-0.14874893753779406</v>
      </c>
    </row>
    <row r="24" spans="2:12" ht="15" customHeight="1">
      <c r="B24" s="81" t="s">
        <v>122</v>
      </c>
      <c r="C24" s="325"/>
      <c r="D24" s="82"/>
      <c r="E24" s="325"/>
      <c r="F24" s="82"/>
      <c r="G24" s="84"/>
    </row>
    <row r="25" spans="2:12" ht="15" customHeight="1">
      <c r="B25" s="326" t="s">
        <v>291</v>
      </c>
      <c r="C25" s="327">
        <v>141287</v>
      </c>
      <c r="D25" s="31">
        <f>C25/C25</f>
        <v>1</v>
      </c>
      <c r="E25" s="327">
        <v>142019</v>
      </c>
      <c r="F25" s="31">
        <f>E25/E25</f>
        <v>1</v>
      </c>
      <c r="G25" s="32">
        <f>(E25-C25)/C25</f>
        <v>5.1809437527868809E-3</v>
      </c>
    </row>
    <row r="26" spans="2:12" ht="15" customHeight="1">
      <c r="B26" s="326" t="s">
        <v>292</v>
      </c>
      <c r="C26" s="327">
        <v>141287</v>
      </c>
      <c r="D26" s="31">
        <f>C26/C25</f>
        <v>1</v>
      </c>
      <c r="E26" s="327">
        <v>142019</v>
      </c>
      <c r="F26" s="31">
        <f>E26/E25</f>
        <v>1</v>
      </c>
      <c r="G26" s="32">
        <f>(E26-C26)/C26</f>
        <v>5.1809437527868809E-3</v>
      </c>
    </row>
    <row r="27" spans="2:12" ht="15" customHeight="1">
      <c r="B27" s="328" t="s">
        <v>293</v>
      </c>
      <c r="C27" s="327">
        <v>0</v>
      </c>
      <c r="D27" s="31">
        <f>C27/C25</f>
        <v>0</v>
      </c>
      <c r="E27" s="327">
        <v>0</v>
      </c>
      <c r="F27" s="31">
        <f>E27/E25</f>
        <v>0</v>
      </c>
      <c r="G27" s="32" t="str">
        <f>IFERROR((E27-C27)/C27,"-")</f>
        <v>-</v>
      </c>
    </row>
    <row r="28" spans="2:12" ht="15" customHeight="1">
      <c r="B28" s="442" t="s">
        <v>68</v>
      </c>
      <c r="C28" s="442"/>
      <c r="D28" s="442"/>
      <c r="E28" s="442"/>
      <c r="F28" s="442"/>
      <c r="G28" s="442"/>
    </row>
    <row r="29" spans="2:12" ht="15" customHeight="1" thickBot="1"/>
    <row r="30" spans="2:12" ht="30" customHeight="1" thickBot="1">
      <c r="B30" s="34"/>
      <c r="C30" s="34"/>
      <c r="D30" s="34"/>
      <c r="E30" s="34"/>
      <c r="F30" s="34"/>
      <c r="G30" s="58" t="s">
        <v>87</v>
      </c>
      <c r="H30" s="34"/>
      <c r="I30" s="34"/>
      <c r="J30" s="34"/>
      <c r="K30" s="34"/>
      <c r="L30" s="34"/>
    </row>
  </sheetData>
  <mergeCells count="2">
    <mergeCell ref="B6:G6"/>
    <mergeCell ref="B28:G28"/>
  </mergeCells>
  <hyperlinks>
    <hyperlink ref="G30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/>
  </sheetPr>
  <dimension ref="B27:L31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8.5703125" style="11" customWidth="1"/>
    <col min="2" max="8" width="11.42578125" style="11"/>
    <col min="9" max="9" width="12.85546875" style="11" customWidth="1"/>
    <col min="10" max="33" width="11.42578125" style="11"/>
    <col min="34" max="34" width="13.85546875" style="11" customWidth="1"/>
    <col min="35" max="264" width="11.42578125" style="11"/>
    <col min="265" max="265" width="12.85546875" style="11" customWidth="1"/>
    <col min="266" max="289" width="11.42578125" style="11"/>
    <col min="290" max="290" width="13.85546875" style="11" customWidth="1"/>
    <col min="291" max="520" width="11.42578125" style="11"/>
    <col min="521" max="521" width="12.85546875" style="11" customWidth="1"/>
    <col min="522" max="545" width="11.42578125" style="11"/>
    <col min="546" max="546" width="13.85546875" style="11" customWidth="1"/>
    <col min="547" max="776" width="11.42578125" style="11"/>
    <col min="777" max="777" width="12.85546875" style="11" customWidth="1"/>
    <col min="778" max="801" width="11.42578125" style="11"/>
    <col min="802" max="802" width="13.85546875" style="11" customWidth="1"/>
    <col min="803" max="1032" width="11.42578125" style="11"/>
    <col min="1033" max="1033" width="12.85546875" style="11" customWidth="1"/>
    <col min="1034" max="1057" width="11.42578125" style="11"/>
    <col min="1058" max="1058" width="13.85546875" style="11" customWidth="1"/>
    <col min="1059" max="1288" width="11.42578125" style="11"/>
    <col min="1289" max="1289" width="12.85546875" style="11" customWidth="1"/>
    <col min="1290" max="1313" width="11.42578125" style="11"/>
    <col min="1314" max="1314" width="13.85546875" style="11" customWidth="1"/>
    <col min="1315" max="1544" width="11.42578125" style="11"/>
    <col min="1545" max="1545" width="12.85546875" style="11" customWidth="1"/>
    <col min="1546" max="1569" width="11.42578125" style="11"/>
    <col min="1570" max="1570" width="13.85546875" style="11" customWidth="1"/>
    <col min="1571" max="1800" width="11.42578125" style="11"/>
    <col min="1801" max="1801" width="12.85546875" style="11" customWidth="1"/>
    <col min="1802" max="1825" width="11.42578125" style="11"/>
    <col min="1826" max="1826" width="13.85546875" style="11" customWidth="1"/>
    <col min="1827" max="2056" width="11.42578125" style="11"/>
    <col min="2057" max="2057" width="12.85546875" style="11" customWidth="1"/>
    <col min="2058" max="2081" width="11.42578125" style="11"/>
    <col min="2082" max="2082" width="13.85546875" style="11" customWidth="1"/>
    <col min="2083" max="2312" width="11.42578125" style="11"/>
    <col min="2313" max="2313" width="12.85546875" style="11" customWidth="1"/>
    <col min="2314" max="2337" width="11.42578125" style="11"/>
    <col min="2338" max="2338" width="13.85546875" style="11" customWidth="1"/>
    <col min="2339" max="2568" width="11.42578125" style="11"/>
    <col min="2569" max="2569" width="12.85546875" style="11" customWidth="1"/>
    <col min="2570" max="2593" width="11.42578125" style="11"/>
    <col min="2594" max="2594" width="13.85546875" style="11" customWidth="1"/>
    <col min="2595" max="2824" width="11.42578125" style="11"/>
    <col min="2825" max="2825" width="12.85546875" style="11" customWidth="1"/>
    <col min="2826" max="2849" width="11.42578125" style="11"/>
    <col min="2850" max="2850" width="13.85546875" style="11" customWidth="1"/>
    <col min="2851" max="3080" width="11.42578125" style="11"/>
    <col min="3081" max="3081" width="12.85546875" style="11" customWidth="1"/>
    <col min="3082" max="3105" width="11.42578125" style="11"/>
    <col min="3106" max="3106" width="13.85546875" style="11" customWidth="1"/>
    <col min="3107" max="3336" width="11.42578125" style="11"/>
    <col min="3337" max="3337" width="12.85546875" style="11" customWidth="1"/>
    <col min="3338" max="3361" width="11.42578125" style="11"/>
    <col min="3362" max="3362" width="13.85546875" style="11" customWidth="1"/>
    <col min="3363" max="3592" width="11.42578125" style="11"/>
    <col min="3593" max="3593" width="12.85546875" style="11" customWidth="1"/>
    <col min="3594" max="3617" width="11.42578125" style="11"/>
    <col min="3618" max="3618" width="13.85546875" style="11" customWidth="1"/>
    <col min="3619" max="3848" width="11.42578125" style="11"/>
    <col min="3849" max="3849" width="12.85546875" style="11" customWidth="1"/>
    <col min="3850" max="3873" width="11.42578125" style="11"/>
    <col min="3874" max="3874" width="13.85546875" style="11" customWidth="1"/>
    <col min="3875" max="4104" width="11.42578125" style="11"/>
    <col min="4105" max="4105" width="12.85546875" style="11" customWidth="1"/>
    <col min="4106" max="4129" width="11.42578125" style="11"/>
    <col min="4130" max="4130" width="13.85546875" style="11" customWidth="1"/>
    <col min="4131" max="4360" width="11.42578125" style="11"/>
    <col min="4361" max="4361" width="12.85546875" style="11" customWidth="1"/>
    <col min="4362" max="4385" width="11.42578125" style="11"/>
    <col min="4386" max="4386" width="13.85546875" style="11" customWidth="1"/>
    <col min="4387" max="4616" width="11.42578125" style="11"/>
    <col min="4617" max="4617" width="12.85546875" style="11" customWidth="1"/>
    <col min="4618" max="4641" width="11.42578125" style="11"/>
    <col min="4642" max="4642" width="13.85546875" style="11" customWidth="1"/>
    <col min="4643" max="4872" width="11.42578125" style="11"/>
    <col min="4873" max="4873" width="12.85546875" style="11" customWidth="1"/>
    <col min="4874" max="4897" width="11.42578125" style="11"/>
    <col min="4898" max="4898" width="13.85546875" style="11" customWidth="1"/>
    <col min="4899" max="5128" width="11.42578125" style="11"/>
    <col min="5129" max="5129" width="12.85546875" style="11" customWidth="1"/>
    <col min="5130" max="5153" width="11.42578125" style="11"/>
    <col min="5154" max="5154" width="13.85546875" style="11" customWidth="1"/>
    <col min="5155" max="5384" width="11.42578125" style="11"/>
    <col min="5385" max="5385" width="12.85546875" style="11" customWidth="1"/>
    <col min="5386" max="5409" width="11.42578125" style="11"/>
    <col min="5410" max="5410" width="13.85546875" style="11" customWidth="1"/>
    <col min="5411" max="5640" width="11.42578125" style="11"/>
    <col min="5641" max="5641" width="12.85546875" style="11" customWidth="1"/>
    <col min="5642" max="5665" width="11.42578125" style="11"/>
    <col min="5666" max="5666" width="13.85546875" style="11" customWidth="1"/>
    <col min="5667" max="5896" width="11.42578125" style="11"/>
    <col min="5897" max="5897" width="12.85546875" style="11" customWidth="1"/>
    <col min="5898" max="5921" width="11.42578125" style="11"/>
    <col min="5922" max="5922" width="13.85546875" style="11" customWidth="1"/>
    <col min="5923" max="6152" width="11.42578125" style="11"/>
    <col min="6153" max="6153" width="12.85546875" style="11" customWidth="1"/>
    <col min="6154" max="6177" width="11.42578125" style="11"/>
    <col min="6178" max="6178" width="13.85546875" style="11" customWidth="1"/>
    <col min="6179" max="6408" width="11.42578125" style="11"/>
    <col min="6409" max="6409" width="12.85546875" style="11" customWidth="1"/>
    <col min="6410" max="6433" width="11.42578125" style="11"/>
    <col min="6434" max="6434" width="13.85546875" style="11" customWidth="1"/>
    <col min="6435" max="6664" width="11.42578125" style="11"/>
    <col min="6665" max="6665" width="12.85546875" style="11" customWidth="1"/>
    <col min="6666" max="6689" width="11.42578125" style="11"/>
    <col min="6690" max="6690" width="13.85546875" style="11" customWidth="1"/>
    <col min="6691" max="6920" width="11.42578125" style="11"/>
    <col min="6921" max="6921" width="12.85546875" style="11" customWidth="1"/>
    <col min="6922" max="6945" width="11.42578125" style="11"/>
    <col min="6946" max="6946" width="13.85546875" style="11" customWidth="1"/>
    <col min="6947" max="7176" width="11.42578125" style="11"/>
    <col min="7177" max="7177" width="12.85546875" style="11" customWidth="1"/>
    <col min="7178" max="7201" width="11.42578125" style="11"/>
    <col min="7202" max="7202" width="13.85546875" style="11" customWidth="1"/>
    <col min="7203" max="7432" width="11.42578125" style="11"/>
    <col min="7433" max="7433" width="12.85546875" style="11" customWidth="1"/>
    <col min="7434" max="7457" width="11.42578125" style="11"/>
    <col min="7458" max="7458" width="13.85546875" style="11" customWidth="1"/>
    <col min="7459" max="7688" width="11.42578125" style="11"/>
    <col min="7689" max="7689" width="12.85546875" style="11" customWidth="1"/>
    <col min="7690" max="7713" width="11.42578125" style="11"/>
    <col min="7714" max="7714" width="13.85546875" style="11" customWidth="1"/>
    <col min="7715" max="7944" width="11.42578125" style="11"/>
    <col min="7945" max="7945" width="12.85546875" style="11" customWidth="1"/>
    <col min="7946" max="7969" width="11.42578125" style="11"/>
    <col min="7970" max="7970" width="13.85546875" style="11" customWidth="1"/>
    <col min="7971" max="8200" width="11.42578125" style="11"/>
    <col min="8201" max="8201" width="12.85546875" style="11" customWidth="1"/>
    <col min="8202" max="8225" width="11.42578125" style="11"/>
    <col min="8226" max="8226" width="13.85546875" style="11" customWidth="1"/>
    <col min="8227" max="8456" width="11.42578125" style="11"/>
    <col min="8457" max="8457" width="12.85546875" style="11" customWidth="1"/>
    <col min="8458" max="8481" width="11.42578125" style="11"/>
    <col min="8482" max="8482" width="13.85546875" style="11" customWidth="1"/>
    <col min="8483" max="8712" width="11.42578125" style="11"/>
    <col min="8713" max="8713" width="12.85546875" style="11" customWidth="1"/>
    <col min="8714" max="8737" width="11.42578125" style="11"/>
    <col min="8738" max="8738" width="13.85546875" style="11" customWidth="1"/>
    <col min="8739" max="8968" width="11.42578125" style="11"/>
    <col min="8969" max="8969" width="12.85546875" style="11" customWidth="1"/>
    <col min="8970" max="8993" width="11.42578125" style="11"/>
    <col min="8994" max="8994" width="13.85546875" style="11" customWidth="1"/>
    <col min="8995" max="9224" width="11.42578125" style="11"/>
    <col min="9225" max="9225" width="12.85546875" style="11" customWidth="1"/>
    <col min="9226" max="9249" width="11.42578125" style="11"/>
    <col min="9250" max="9250" width="13.85546875" style="11" customWidth="1"/>
    <col min="9251" max="9480" width="11.42578125" style="11"/>
    <col min="9481" max="9481" width="12.85546875" style="11" customWidth="1"/>
    <col min="9482" max="9505" width="11.42578125" style="11"/>
    <col min="9506" max="9506" width="13.85546875" style="11" customWidth="1"/>
    <col min="9507" max="9736" width="11.42578125" style="11"/>
    <col min="9737" max="9737" width="12.85546875" style="11" customWidth="1"/>
    <col min="9738" max="9761" width="11.42578125" style="11"/>
    <col min="9762" max="9762" width="13.85546875" style="11" customWidth="1"/>
    <col min="9763" max="9992" width="11.42578125" style="11"/>
    <col min="9993" max="9993" width="12.85546875" style="11" customWidth="1"/>
    <col min="9994" max="10017" width="11.42578125" style="11"/>
    <col min="10018" max="10018" width="13.85546875" style="11" customWidth="1"/>
    <col min="10019" max="10248" width="11.42578125" style="11"/>
    <col min="10249" max="10249" width="12.85546875" style="11" customWidth="1"/>
    <col min="10250" max="10273" width="11.42578125" style="11"/>
    <col min="10274" max="10274" width="13.85546875" style="11" customWidth="1"/>
    <col min="10275" max="10504" width="11.42578125" style="11"/>
    <col min="10505" max="10505" width="12.85546875" style="11" customWidth="1"/>
    <col min="10506" max="10529" width="11.42578125" style="11"/>
    <col min="10530" max="10530" width="13.85546875" style="11" customWidth="1"/>
    <col min="10531" max="10760" width="11.42578125" style="11"/>
    <col min="10761" max="10761" width="12.85546875" style="11" customWidth="1"/>
    <col min="10762" max="10785" width="11.42578125" style="11"/>
    <col min="10786" max="10786" width="13.85546875" style="11" customWidth="1"/>
    <col min="10787" max="11016" width="11.42578125" style="11"/>
    <col min="11017" max="11017" width="12.85546875" style="11" customWidth="1"/>
    <col min="11018" max="11041" width="11.42578125" style="11"/>
    <col min="11042" max="11042" width="13.85546875" style="11" customWidth="1"/>
    <col min="11043" max="11272" width="11.42578125" style="11"/>
    <col min="11273" max="11273" width="12.85546875" style="11" customWidth="1"/>
    <col min="11274" max="11297" width="11.42578125" style="11"/>
    <col min="11298" max="11298" width="13.85546875" style="11" customWidth="1"/>
    <col min="11299" max="11528" width="11.42578125" style="11"/>
    <col min="11529" max="11529" width="12.85546875" style="11" customWidth="1"/>
    <col min="11530" max="11553" width="11.42578125" style="11"/>
    <col min="11554" max="11554" width="13.85546875" style="11" customWidth="1"/>
    <col min="11555" max="11784" width="11.42578125" style="11"/>
    <col min="11785" max="11785" width="12.85546875" style="11" customWidth="1"/>
    <col min="11786" max="11809" width="11.42578125" style="11"/>
    <col min="11810" max="11810" width="13.85546875" style="11" customWidth="1"/>
    <col min="11811" max="12040" width="11.42578125" style="11"/>
    <col min="12041" max="12041" width="12.85546875" style="11" customWidth="1"/>
    <col min="12042" max="12065" width="11.42578125" style="11"/>
    <col min="12066" max="12066" width="13.85546875" style="11" customWidth="1"/>
    <col min="12067" max="12296" width="11.42578125" style="11"/>
    <col min="12297" max="12297" width="12.85546875" style="11" customWidth="1"/>
    <col min="12298" max="12321" width="11.42578125" style="11"/>
    <col min="12322" max="12322" width="13.85546875" style="11" customWidth="1"/>
    <col min="12323" max="12552" width="11.42578125" style="11"/>
    <col min="12553" max="12553" width="12.85546875" style="11" customWidth="1"/>
    <col min="12554" max="12577" width="11.42578125" style="11"/>
    <col min="12578" max="12578" width="13.85546875" style="11" customWidth="1"/>
    <col min="12579" max="12808" width="11.42578125" style="11"/>
    <col min="12809" max="12809" width="12.85546875" style="11" customWidth="1"/>
    <col min="12810" max="12833" width="11.42578125" style="11"/>
    <col min="12834" max="12834" width="13.85546875" style="11" customWidth="1"/>
    <col min="12835" max="13064" width="11.42578125" style="11"/>
    <col min="13065" max="13065" width="12.85546875" style="11" customWidth="1"/>
    <col min="13066" max="13089" width="11.42578125" style="11"/>
    <col min="13090" max="13090" width="13.85546875" style="11" customWidth="1"/>
    <col min="13091" max="13320" width="11.42578125" style="11"/>
    <col min="13321" max="13321" width="12.85546875" style="11" customWidth="1"/>
    <col min="13322" max="13345" width="11.42578125" style="11"/>
    <col min="13346" max="13346" width="13.85546875" style="11" customWidth="1"/>
    <col min="13347" max="13576" width="11.42578125" style="11"/>
    <col min="13577" max="13577" width="12.85546875" style="11" customWidth="1"/>
    <col min="13578" max="13601" width="11.42578125" style="11"/>
    <col min="13602" max="13602" width="13.85546875" style="11" customWidth="1"/>
    <col min="13603" max="13832" width="11.42578125" style="11"/>
    <col min="13833" max="13833" width="12.85546875" style="11" customWidth="1"/>
    <col min="13834" max="13857" width="11.42578125" style="11"/>
    <col min="13858" max="13858" width="13.85546875" style="11" customWidth="1"/>
    <col min="13859" max="14088" width="11.42578125" style="11"/>
    <col min="14089" max="14089" width="12.85546875" style="11" customWidth="1"/>
    <col min="14090" max="14113" width="11.42578125" style="11"/>
    <col min="14114" max="14114" width="13.85546875" style="11" customWidth="1"/>
    <col min="14115" max="14344" width="11.42578125" style="11"/>
    <col min="14345" max="14345" width="12.85546875" style="11" customWidth="1"/>
    <col min="14346" max="14369" width="11.42578125" style="11"/>
    <col min="14370" max="14370" width="13.85546875" style="11" customWidth="1"/>
    <col min="14371" max="14600" width="11.42578125" style="11"/>
    <col min="14601" max="14601" width="12.85546875" style="11" customWidth="1"/>
    <col min="14602" max="14625" width="11.42578125" style="11"/>
    <col min="14626" max="14626" width="13.85546875" style="11" customWidth="1"/>
    <col min="14627" max="14856" width="11.42578125" style="11"/>
    <col min="14857" max="14857" width="12.85546875" style="11" customWidth="1"/>
    <col min="14858" max="14881" width="11.42578125" style="11"/>
    <col min="14882" max="14882" width="13.85546875" style="11" customWidth="1"/>
    <col min="14883" max="15112" width="11.42578125" style="11"/>
    <col min="15113" max="15113" width="12.85546875" style="11" customWidth="1"/>
    <col min="15114" max="15137" width="11.42578125" style="11"/>
    <col min="15138" max="15138" width="13.85546875" style="11" customWidth="1"/>
    <col min="15139" max="15368" width="11.42578125" style="11"/>
    <col min="15369" max="15369" width="12.85546875" style="11" customWidth="1"/>
    <col min="15370" max="15393" width="11.42578125" style="11"/>
    <col min="15394" max="15394" width="13.85546875" style="11" customWidth="1"/>
    <col min="15395" max="15624" width="11.42578125" style="11"/>
    <col min="15625" max="15625" width="12.85546875" style="11" customWidth="1"/>
    <col min="15626" max="15649" width="11.42578125" style="11"/>
    <col min="15650" max="15650" width="13.85546875" style="11" customWidth="1"/>
    <col min="15651" max="15880" width="11.42578125" style="11"/>
    <col min="15881" max="15881" width="12.85546875" style="11" customWidth="1"/>
    <col min="15882" max="15905" width="11.42578125" style="11"/>
    <col min="15906" max="15906" width="13.85546875" style="11" customWidth="1"/>
    <col min="15907" max="16136" width="11.42578125" style="11"/>
    <col min="16137" max="16137" width="12.85546875" style="11" customWidth="1"/>
    <col min="16138" max="16161" width="11.42578125" style="11"/>
    <col min="16162" max="16162" width="13.85546875" style="11" customWidth="1"/>
    <col min="16163" max="16384" width="11.42578125" style="11"/>
  </cols>
  <sheetData>
    <row r="27" spans="2:12" ht="12.75" customHeight="1"/>
    <row r="28" spans="2:12"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</row>
    <row r="29" spans="2:12" ht="24.95" customHeight="1">
      <c r="B29" s="34"/>
      <c r="C29" s="34"/>
      <c r="D29" s="34"/>
      <c r="E29" s="34"/>
      <c r="F29" s="34"/>
      <c r="G29" s="34"/>
      <c r="H29" s="34"/>
      <c r="I29" s="34"/>
      <c r="J29" s="34"/>
      <c r="K29" s="34"/>
    </row>
    <row r="30" spans="2:12" ht="15" customHeight="1" thickBot="1"/>
    <row r="31" spans="2:12" ht="30" customHeight="1" thickBot="1">
      <c r="I31" s="58" t="s">
        <v>89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/>
  </sheetPr>
  <dimension ref="B1:P48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1" customWidth="1"/>
    <col min="2" max="2" width="23.7109375" style="11" customWidth="1"/>
    <col min="3" max="7" width="10.7109375" style="11" customWidth="1"/>
    <col min="8" max="8" width="11.42578125" style="11"/>
    <col min="9" max="9" width="23.7109375" style="11" customWidth="1"/>
    <col min="10" max="14" width="10.7109375" style="11" customWidth="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14" ht="15" customHeight="1">
      <c r="B1" s="329"/>
    </row>
    <row r="2" spans="2:14" ht="15" customHeight="1"/>
    <row r="3" spans="2:14" ht="15" customHeight="1"/>
    <row r="4" spans="2:14" ht="15" customHeight="1"/>
    <row r="5" spans="2:14" ht="36" customHeight="1">
      <c r="B5" s="447" t="s">
        <v>297</v>
      </c>
      <c r="C5" s="447"/>
      <c r="D5" s="447"/>
      <c r="E5" s="447"/>
      <c r="F5" s="447"/>
      <c r="G5" s="447"/>
      <c r="H5" s="330"/>
      <c r="I5" s="447" t="s">
        <v>298</v>
      </c>
      <c r="J5" s="447"/>
      <c r="K5" s="447"/>
      <c r="L5" s="447"/>
      <c r="M5" s="447"/>
      <c r="N5" s="447"/>
    </row>
    <row r="6" spans="2:14" ht="30" customHeight="1">
      <c r="B6" s="22" t="s">
        <v>246</v>
      </c>
      <c r="C6" s="23" t="str">
        <f>actualizaciones!$A$3</f>
        <v>acum. nov. 2009</v>
      </c>
      <c r="D6" s="24" t="s">
        <v>62</v>
      </c>
      <c r="E6" s="23" t="str">
        <f>actualizaciones!$A$2</f>
        <v xml:space="preserve">acum. nov. 2010 </v>
      </c>
      <c r="F6" s="24" t="s">
        <v>62</v>
      </c>
      <c r="G6" s="25" t="s">
        <v>63</v>
      </c>
      <c r="H6" s="330"/>
      <c r="I6" s="22" t="s">
        <v>246</v>
      </c>
      <c r="J6" s="23" t="str">
        <f>actualizaciones!$A$3</f>
        <v>acum. nov. 2009</v>
      </c>
      <c r="K6" s="24" t="s">
        <v>62</v>
      </c>
      <c r="L6" s="23" t="str">
        <f>actualizaciones!$A$2</f>
        <v xml:space="preserve">acum. nov. 2010 </v>
      </c>
      <c r="M6" s="24" t="s">
        <v>62</v>
      </c>
      <c r="N6" s="25" t="s">
        <v>63</v>
      </c>
    </row>
    <row r="7" spans="2:14" ht="15" customHeight="1">
      <c r="B7" s="81" t="s">
        <v>247</v>
      </c>
      <c r="C7" s="82"/>
      <c r="D7" s="82"/>
      <c r="E7" s="82"/>
      <c r="F7" s="82"/>
      <c r="G7" s="82"/>
      <c r="H7" s="330"/>
      <c r="I7" s="81" t="s">
        <v>247</v>
      </c>
      <c r="J7" s="82"/>
      <c r="K7" s="82"/>
      <c r="L7" s="82"/>
      <c r="M7" s="82"/>
      <c r="N7" s="82"/>
    </row>
    <row r="8" spans="2:14" ht="15" customHeight="1">
      <c r="B8" s="83" t="s">
        <v>64</v>
      </c>
      <c r="C8" s="27">
        <v>1516958</v>
      </c>
      <c r="D8" s="28">
        <f>C8/$C$8</f>
        <v>1</v>
      </c>
      <c r="E8" s="27">
        <v>1569559</v>
      </c>
      <c r="F8" s="28">
        <f>E8/$E$8</f>
        <v>1</v>
      </c>
      <c r="G8" s="28">
        <f>(E8-C8)/C8</f>
        <v>3.4675317312674446E-2</v>
      </c>
      <c r="H8" s="330"/>
      <c r="I8" s="83" t="s">
        <v>64</v>
      </c>
      <c r="J8" s="27">
        <v>1276033</v>
      </c>
      <c r="K8" s="28">
        <f>J8/$C$8</f>
        <v>0.84117885926966995</v>
      </c>
      <c r="L8" s="27">
        <v>1314976</v>
      </c>
      <c r="M8" s="28">
        <f>L8/$E$8</f>
        <v>0.83779966219810786</v>
      </c>
      <c r="N8" s="28">
        <f>(L8-J8)/J8</f>
        <v>3.0518803197096E-2</v>
      </c>
    </row>
    <row r="9" spans="2:14" ht="15" customHeight="1">
      <c r="B9" s="81" t="s">
        <v>249</v>
      </c>
      <c r="C9" s="82"/>
      <c r="D9" s="82"/>
      <c r="E9" s="82"/>
      <c r="F9" s="84"/>
      <c r="G9" s="84"/>
      <c r="H9" s="330"/>
      <c r="I9" s="81" t="s">
        <v>249</v>
      </c>
      <c r="J9" s="82"/>
      <c r="K9" s="82"/>
      <c r="L9" s="82"/>
      <c r="M9" s="84"/>
      <c r="N9" s="84"/>
    </row>
    <row r="10" spans="2:14" ht="15" customHeight="1">
      <c r="B10" s="227" t="s">
        <v>250</v>
      </c>
      <c r="C10" s="218">
        <v>967370</v>
      </c>
      <c r="D10" s="219">
        <f>C10/$C$8</f>
        <v>0.63770387841983756</v>
      </c>
      <c r="E10" s="218">
        <v>1033045</v>
      </c>
      <c r="F10" s="219">
        <f>E10/$E$8</f>
        <v>0.65817532185792316</v>
      </c>
      <c r="G10" s="219">
        <f>(E10-C10)/C10</f>
        <v>6.7890259156269062E-2</v>
      </c>
      <c r="H10" s="330"/>
      <c r="I10" s="227" t="s">
        <v>250</v>
      </c>
      <c r="J10" s="218">
        <v>553757</v>
      </c>
      <c r="K10" s="219">
        <f>J10/$C$8</f>
        <v>0.36504438488079433</v>
      </c>
      <c r="L10" s="218">
        <v>609118</v>
      </c>
      <c r="M10" s="219">
        <f>L10/$E$8</f>
        <v>0.38808225750035519</v>
      </c>
      <c r="N10" s="219">
        <f>(L10-J10)/J10</f>
        <v>9.997345406017441E-2</v>
      </c>
    </row>
    <row r="11" spans="2:14" ht="15" customHeight="1">
      <c r="B11" s="85" t="s">
        <v>299</v>
      </c>
      <c r="C11" s="30">
        <v>133616</v>
      </c>
      <c r="D11" s="31">
        <f>C11/$C$8</f>
        <v>8.8081542138938582E-2</v>
      </c>
      <c r="E11" s="30">
        <v>150499</v>
      </c>
      <c r="F11" s="31">
        <f>E11/$E$8</f>
        <v>9.5886169299784205E-2</v>
      </c>
      <c r="G11" s="32">
        <f>(E11-C11)/C11</f>
        <v>0.12635462818824092</v>
      </c>
      <c r="H11" s="330"/>
      <c r="I11" s="85" t="s">
        <v>299</v>
      </c>
      <c r="J11" s="30">
        <v>65189</v>
      </c>
      <c r="K11" s="31">
        <f>J11/$C$8</f>
        <v>4.2973503551185989E-2</v>
      </c>
      <c r="L11" s="30">
        <v>76385</v>
      </c>
      <c r="M11" s="31">
        <f>L11/$E$8</f>
        <v>4.8666536269104888E-2</v>
      </c>
      <c r="N11" s="32">
        <f>(L11-J11)/J11</f>
        <v>0.17174676709260764</v>
      </c>
    </row>
    <row r="12" spans="2:14" ht="15" customHeight="1">
      <c r="B12" s="85" t="s">
        <v>300</v>
      </c>
      <c r="C12" s="30">
        <v>654742</v>
      </c>
      <c r="D12" s="31">
        <f>C12/$C$8</f>
        <v>0.43161511393196123</v>
      </c>
      <c r="E12" s="30">
        <v>713389</v>
      </c>
      <c r="F12" s="31">
        <f>E12/$E$8</f>
        <v>0.45451556774864788</v>
      </c>
      <c r="G12" s="32">
        <f>(E12-C12)/C12</f>
        <v>8.957268664603768E-2</v>
      </c>
      <c r="H12" s="330"/>
      <c r="I12" s="85" t="s">
        <v>300</v>
      </c>
      <c r="J12" s="30">
        <v>312001</v>
      </c>
      <c r="K12" s="31">
        <f>J12/$C$8</f>
        <v>0.20567543728962831</v>
      </c>
      <c r="L12" s="30">
        <v>349218</v>
      </c>
      <c r="M12" s="31">
        <f>L12/$E$8</f>
        <v>0.2224943439526644</v>
      </c>
      <c r="N12" s="32">
        <f>(L12-J12)/J12</f>
        <v>0.11928487408694202</v>
      </c>
    </row>
    <row r="13" spans="2:14" ht="15" customHeight="1">
      <c r="B13" s="85" t="s">
        <v>238</v>
      </c>
      <c r="C13" s="30">
        <v>164187</v>
      </c>
      <c r="D13" s="31">
        <f>C13/$C$8</f>
        <v>0.10823437432018553</v>
      </c>
      <c r="E13" s="30">
        <v>155499</v>
      </c>
      <c r="F13" s="31">
        <f>E13/$E$8</f>
        <v>9.9071777486542403E-2</v>
      </c>
      <c r="G13" s="32">
        <f>(E13-C13)/C13</f>
        <v>-5.2915273438213742E-2</v>
      </c>
      <c r="H13" s="330"/>
      <c r="I13" s="85" t="s">
        <v>238</v>
      </c>
      <c r="J13" s="30">
        <v>164507</v>
      </c>
      <c r="K13" s="31">
        <f>J13/$C$8</f>
        <v>0.10844532281051947</v>
      </c>
      <c r="L13" s="30">
        <v>170356</v>
      </c>
      <c r="M13" s="31">
        <f>L13/$E$8</f>
        <v>0.10853749365267569</v>
      </c>
      <c r="N13" s="32">
        <f>(L13-J13)/J13</f>
        <v>3.5554718036314562E-2</v>
      </c>
    </row>
    <row r="14" spans="2:14" ht="15" customHeight="1">
      <c r="B14" s="85" t="s">
        <v>301</v>
      </c>
      <c r="C14" s="30">
        <v>14825</v>
      </c>
      <c r="D14" s="31">
        <f>C14/$C$8</f>
        <v>9.772848028752279E-3</v>
      </c>
      <c r="E14" s="30">
        <v>13658</v>
      </c>
      <c r="F14" s="31">
        <f>E14/$E$8</f>
        <v>8.7018073229486754E-3</v>
      </c>
      <c r="G14" s="32">
        <f>(E14-C14)/C14</f>
        <v>-7.871838111298482E-2</v>
      </c>
      <c r="H14" s="330"/>
      <c r="I14" s="85" t="s">
        <v>301</v>
      </c>
      <c r="J14" s="30">
        <v>12060</v>
      </c>
      <c r="K14" s="31">
        <f>J14/$C$8</f>
        <v>7.9501212294605383E-3</v>
      </c>
      <c r="L14" s="30">
        <v>13159</v>
      </c>
      <c r="M14" s="31">
        <f>L14/$E$8</f>
        <v>8.3838836259102073E-3</v>
      </c>
      <c r="N14" s="32">
        <f>(L14-J14)/J14</f>
        <v>9.1127694859038141E-2</v>
      </c>
    </row>
    <row r="15" spans="2:14" ht="15" customHeight="1">
      <c r="B15" s="81" t="s">
        <v>251</v>
      </c>
      <c r="C15" s="82"/>
      <c r="D15" s="82"/>
      <c r="E15" s="82"/>
      <c r="F15" s="84"/>
      <c r="G15" s="84"/>
      <c r="H15" s="330"/>
      <c r="I15" s="81" t="s">
        <v>251</v>
      </c>
      <c r="J15" s="82"/>
      <c r="K15" s="82"/>
      <c r="L15" s="82"/>
      <c r="M15" s="84"/>
      <c r="N15" s="84"/>
    </row>
    <row r="16" spans="2:14" ht="15" customHeight="1">
      <c r="B16" s="227" t="s">
        <v>252</v>
      </c>
      <c r="C16" s="218">
        <v>549588</v>
      </c>
      <c r="D16" s="219">
        <f>C16/$C$8</f>
        <v>0.36229612158016239</v>
      </c>
      <c r="E16" s="218">
        <v>536514</v>
      </c>
      <c r="F16" s="219">
        <f>E16/$E$8</f>
        <v>0.34182467814207684</v>
      </c>
      <c r="G16" s="219">
        <f>(E16-C16)/C16</f>
        <v>-2.378872901155047E-2</v>
      </c>
      <c r="H16" s="330"/>
      <c r="I16" s="227" t="s">
        <v>252</v>
      </c>
      <c r="J16" s="218">
        <v>722276</v>
      </c>
      <c r="K16" s="219">
        <f>J16/$C$8</f>
        <v>0.47613447438887563</v>
      </c>
      <c r="L16" s="218">
        <v>705858</v>
      </c>
      <c r="M16" s="219">
        <f>L16/$E$8</f>
        <v>0.44971740469775268</v>
      </c>
      <c r="N16" s="219">
        <f>(L16-J16)/J16</f>
        <v>-2.2730922805132663E-2</v>
      </c>
    </row>
    <row r="17" spans="2:16" ht="15" customHeight="1">
      <c r="B17" s="450" t="s">
        <v>123</v>
      </c>
      <c r="C17" s="450"/>
      <c r="D17" s="450"/>
      <c r="E17" s="450"/>
      <c r="F17" s="450"/>
      <c r="G17" s="450"/>
      <c r="H17" s="330"/>
      <c r="I17" s="450" t="s">
        <v>123</v>
      </c>
      <c r="J17" s="450"/>
      <c r="K17" s="450"/>
      <c r="L17" s="450"/>
      <c r="M17" s="450"/>
      <c r="N17" s="450"/>
    </row>
    <row r="18" spans="2:16" ht="20.100000000000001" customHeight="1" thickBot="1">
      <c r="B18" s="330"/>
      <c r="C18" s="330"/>
      <c r="D18" s="330"/>
      <c r="E18" s="330"/>
      <c r="F18" s="330"/>
      <c r="G18" s="330"/>
      <c r="H18" s="330"/>
      <c r="I18" s="330"/>
      <c r="J18" s="330"/>
      <c r="K18" s="330"/>
      <c r="L18" s="330"/>
      <c r="M18" s="330"/>
      <c r="N18" s="330"/>
    </row>
    <row r="19" spans="2:16" ht="36" customHeight="1" thickBot="1">
      <c r="B19" s="447" t="s">
        <v>302</v>
      </c>
      <c r="C19" s="447"/>
      <c r="D19" s="447"/>
      <c r="E19" s="447"/>
      <c r="F19" s="447"/>
      <c r="G19" s="447"/>
      <c r="H19" s="330"/>
      <c r="I19" s="447" t="s">
        <v>303</v>
      </c>
      <c r="J19" s="447"/>
      <c r="K19" s="447"/>
      <c r="L19" s="447"/>
      <c r="M19" s="447"/>
      <c r="N19" s="447"/>
      <c r="P19" s="58" t="s">
        <v>87</v>
      </c>
    </row>
    <row r="20" spans="2:16" ht="30" customHeight="1">
      <c r="B20" s="22" t="s">
        <v>246</v>
      </c>
      <c r="C20" s="23" t="str">
        <f>actualizaciones!$A$3</f>
        <v>acum. nov. 2009</v>
      </c>
      <c r="D20" s="24" t="s">
        <v>62</v>
      </c>
      <c r="E20" s="23" t="str">
        <f>actualizaciones!$A$2</f>
        <v xml:space="preserve">acum. nov. 2010 </v>
      </c>
      <c r="F20" s="24" t="s">
        <v>62</v>
      </c>
      <c r="G20" s="25" t="s">
        <v>63</v>
      </c>
      <c r="H20" s="330"/>
      <c r="I20" s="22" t="s">
        <v>246</v>
      </c>
      <c r="J20" s="23" t="str">
        <f>actualizaciones!$A$3</f>
        <v>acum. nov. 2009</v>
      </c>
      <c r="K20" s="24" t="s">
        <v>62</v>
      </c>
      <c r="L20" s="23" t="str">
        <f>actualizaciones!$A$2</f>
        <v xml:space="preserve">acum. nov. 2010 </v>
      </c>
      <c r="M20" s="24" t="s">
        <v>62</v>
      </c>
      <c r="N20" s="25" t="s">
        <v>63</v>
      </c>
    </row>
    <row r="21" spans="2:16" ht="15" customHeight="1">
      <c r="B21" s="81" t="s">
        <v>247</v>
      </c>
      <c r="C21" s="82"/>
      <c r="D21" s="82"/>
      <c r="E21" s="82"/>
      <c r="F21" s="82"/>
      <c r="G21" s="82"/>
      <c r="H21" s="330"/>
      <c r="I21" s="81" t="s">
        <v>247</v>
      </c>
      <c r="J21" s="82"/>
      <c r="K21" s="82"/>
      <c r="L21" s="82"/>
      <c r="M21" s="82"/>
      <c r="N21" s="82"/>
    </row>
    <row r="22" spans="2:16" ht="15" customHeight="1">
      <c r="B22" s="83" t="s">
        <v>64</v>
      </c>
      <c r="C22" s="27">
        <v>707491</v>
      </c>
      <c r="D22" s="28">
        <f>C22/$C$8</f>
        <v>0.46638799492141508</v>
      </c>
      <c r="E22" s="27">
        <v>653921</v>
      </c>
      <c r="F22" s="28">
        <f>E22/$E$8</f>
        <v>0.41662721821862064</v>
      </c>
      <c r="G22" s="28">
        <f>(E22-C22)/C22</f>
        <v>-7.5718277688338081E-2</v>
      </c>
      <c r="H22" s="330"/>
      <c r="I22" s="83" t="s">
        <v>64</v>
      </c>
      <c r="J22" s="27">
        <v>141287</v>
      </c>
      <c r="K22" s="28">
        <f>J22/$C$8</f>
        <v>9.3138372980662618E-2</v>
      </c>
      <c r="L22" s="27">
        <v>142019</v>
      </c>
      <c r="M22" s="28">
        <f>L22/$E$8</f>
        <v>9.0483377815042315E-2</v>
      </c>
      <c r="N22" s="28">
        <f>(L22-J22)/J22</f>
        <v>5.1809437527868809E-3</v>
      </c>
    </row>
    <row r="23" spans="2:16" ht="15" customHeight="1">
      <c r="B23" s="81" t="s">
        <v>249</v>
      </c>
      <c r="C23" s="82"/>
      <c r="D23" s="82"/>
      <c r="E23" s="82"/>
      <c r="F23" s="84"/>
      <c r="G23" s="84"/>
      <c r="H23" s="330"/>
      <c r="I23" s="81" t="s">
        <v>249</v>
      </c>
      <c r="J23" s="82"/>
      <c r="K23" s="82"/>
      <c r="L23" s="82"/>
      <c r="M23" s="84"/>
      <c r="N23" s="84"/>
    </row>
    <row r="24" spans="2:16" ht="15" customHeight="1">
      <c r="B24" s="227" t="s">
        <v>250</v>
      </c>
      <c r="C24" s="218">
        <v>471012</v>
      </c>
      <c r="D24" s="219">
        <f>C24/$C$8</f>
        <v>0.31049771977866231</v>
      </c>
      <c r="E24" s="218">
        <v>452618</v>
      </c>
      <c r="F24" s="219">
        <f>E24/$E$8</f>
        <v>0.28837272125482383</v>
      </c>
      <c r="G24" s="219">
        <f>(E24-C24)/C24</f>
        <v>-3.9052083598719353E-2</v>
      </c>
      <c r="H24" s="330"/>
      <c r="I24" s="227" t="s">
        <v>250</v>
      </c>
      <c r="J24" s="218">
        <v>141287</v>
      </c>
      <c r="K24" s="219">
        <f>J24/$C$8</f>
        <v>9.3138372980662618E-2</v>
      </c>
      <c r="L24" s="218">
        <v>142019</v>
      </c>
      <c r="M24" s="219">
        <f>L24/$E$8</f>
        <v>9.0483377815042315E-2</v>
      </c>
      <c r="N24" s="219">
        <f>(L24-J24)/J24</f>
        <v>5.1809437527868809E-3</v>
      </c>
    </row>
    <row r="25" spans="2:16" ht="15" customHeight="1">
      <c r="B25" s="85" t="s">
        <v>239</v>
      </c>
      <c r="C25" s="30">
        <v>386747</v>
      </c>
      <c r="D25" s="31">
        <f>C25/$C$8</f>
        <v>0.25494904934744406</v>
      </c>
      <c r="E25" s="30">
        <v>377403</v>
      </c>
      <c r="F25" s="31">
        <f>E25/$E$8</f>
        <v>0.24045161730142034</v>
      </c>
      <c r="G25" s="32">
        <f>(E25-C25)/C25</f>
        <v>-2.4160497689704123E-2</v>
      </c>
      <c r="H25" s="330"/>
      <c r="I25" s="85" t="s">
        <v>239</v>
      </c>
      <c r="J25" s="30">
        <v>47069</v>
      </c>
      <c r="K25" s="31">
        <f>J25/$C$8</f>
        <v>3.1028545286026377E-2</v>
      </c>
      <c r="L25" s="30">
        <v>46408</v>
      </c>
      <c r="M25" s="31">
        <f>L25/$E$8</f>
        <v>2.9567540946214829E-2</v>
      </c>
      <c r="N25" s="32">
        <f>(L25-J25)/J25</f>
        <v>-1.4043213155155198E-2</v>
      </c>
    </row>
    <row r="26" spans="2:16" ht="15" customHeight="1">
      <c r="B26" s="85" t="s">
        <v>238</v>
      </c>
      <c r="C26" s="30">
        <v>76497</v>
      </c>
      <c r="D26" s="31">
        <f>C26/$C$8</f>
        <v>5.0427895828361761E-2</v>
      </c>
      <c r="E26" s="30">
        <v>65803</v>
      </c>
      <c r="F26" s="31">
        <f>E26/$E$8</f>
        <v>4.1924515102649849E-2</v>
      </c>
      <c r="G26" s="32">
        <f>(E26-C26)/C26</f>
        <v>-0.13979633188229604</v>
      </c>
      <c r="H26" s="330"/>
      <c r="I26" s="85" t="s">
        <v>238</v>
      </c>
      <c r="J26" s="30">
        <v>40582</v>
      </c>
      <c r="K26" s="31">
        <f>J26/$C$8</f>
        <v>2.6752223858537941E-2</v>
      </c>
      <c r="L26" s="30">
        <v>42111</v>
      </c>
      <c r="M26" s="31">
        <f>L26/$E$8</f>
        <v>2.6829829270514839E-2</v>
      </c>
      <c r="N26" s="32">
        <f>(L26-J26)/J26</f>
        <v>3.7676802523286188E-2</v>
      </c>
    </row>
    <row r="27" spans="2:16" ht="15" customHeight="1">
      <c r="B27" s="85" t="s">
        <v>301</v>
      </c>
      <c r="C27" s="30">
        <v>7768</v>
      </c>
      <c r="D27" s="31">
        <f>C27/$C$8</f>
        <v>5.1207746028565058E-3</v>
      </c>
      <c r="E27" s="30">
        <v>9412</v>
      </c>
      <c r="F27" s="31">
        <f>E27/$E$8</f>
        <v>5.9965888507536192E-3</v>
      </c>
      <c r="G27" s="32">
        <f>(E27-C27)/C27</f>
        <v>0.21163748712667355</v>
      </c>
      <c r="H27" s="330"/>
      <c r="I27" s="85" t="s">
        <v>237</v>
      </c>
      <c r="J27" s="30">
        <v>44096</v>
      </c>
      <c r="K27" s="31">
        <f>J27/$C$8</f>
        <v>2.9068701968017571E-2</v>
      </c>
      <c r="L27" s="30">
        <v>46488</v>
      </c>
      <c r="M27" s="31">
        <f>L27/$E$8</f>
        <v>2.9618510677202961E-2</v>
      </c>
      <c r="N27" s="32">
        <f>(L27-J27)/J27</f>
        <v>5.4245283018867926E-2</v>
      </c>
    </row>
    <row r="28" spans="2:16" ht="15" customHeight="1">
      <c r="B28" s="81" t="s">
        <v>251</v>
      </c>
      <c r="C28" s="82"/>
      <c r="D28" s="82"/>
      <c r="E28" s="82"/>
      <c r="F28" s="84"/>
      <c r="G28" s="84"/>
      <c r="H28" s="330"/>
      <c r="I28" s="85" t="s">
        <v>236</v>
      </c>
      <c r="J28" s="30">
        <v>9540</v>
      </c>
      <c r="K28" s="31">
        <f>J28/$C$8</f>
        <v>6.2889018680807249E-3</v>
      </c>
      <c r="L28" s="30">
        <v>7012</v>
      </c>
      <c r="M28" s="31">
        <f>L28/$E$8</f>
        <v>4.4674969211096873E-3</v>
      </c>
      <c r="N28" s="32">
        <f>(L28-J28)/J28</f>
        <v>-0.26498951781970648</v>
      </c>
    </row>
    <row r="29" spans="2:16" ht="15" customHeight="1">
      <c r="B29" s="227" t="s">
        <v>252</v>
      </c>
      <c r="C29" s="218">
        <v>236479</v>
      </c>
      <c r="D29" s="219">
        <f>C29/$C$8</f>
        <v>0.1558902751427528</v>
      </c>
      <c r="E29" s="218">
        <v>201303</v>
      </c>
      <c r="F29" s="219">
        <f>E29/$E$8</f>
        <v>0.12825449696379684</v>
      </c>
      <c r="G29" s="219">
        <f>(E29-C29)/C29</f>
        <v>-0.14874893753779406</v>
      </c>
      <c r="H29" s="330"/>
      <c r="I29" s="81" t="s">
        <v>251</v>
      </c>
      <c r="J29" s="82"/>
      <c r="K29" s="82"/>
      <c r="L29" s="82"/>
      <c r="M29" s="84"/>
      <c r="N29" s="84"/>
    </row>
    <row r="30" spans="2:16" ht="15" customHeight="1">
      <c r="B30" s="450" t="s">
        <v>123</v>
      </c>
      <c r="C30" s="450"/>
      <c r="D30" s="450"/>
      <c r="E30" s="450"/>
      <c r="F30" s="450"/>
      <c r="G30" s="450"/>
      <c r="H30" s="330"/>
      <c r="I30" s="227" t="s">
        <v>252</v>
      </c>
      <c r="J30" s="218">
        <v>0</v>
      </c>
      <c r="K30" s="219">
        <f>J30/$C$8</f>
        <v>0</v>
      </c>
      <c r="L30" s="218">
        <v>0</v>
      </c>
      <c r="M30" s="219">
        <f>L30/$E$8</f>
        <v>0</v>
      </c>
      <c r="N30" s="220" t="str">
        <f>IFERROR((L30-J30)/J30,"-")</f>
        <v>-</v>
      </c>
    </row>
    <row r="31" spans="2:16" ht="15" customHeight="1">
      <c r="B31" s="330"/>
      <c r="C31" s="330"/>
      <c r="D31" s="330"/>
      <c r="E31" s="330"/>
      <c r="F31" s="330"/>
      <c r="G31" s="330"/>
      <c r="H31" s="330"/>
      <c r="I31" s="450" t="s">
        <v>123</v>
      </c>
      <c r="J31" s="450"/>
      <c r="K31" s="450"/>
      <c r="L31" s="450"/>
      <c r="M31" s="450"/>
      <c r="N31" s="450"/>
    </row>
    <row r="32" spans="2:16">
      <c r="B32" s="330"/>
      <c r="C32" s="330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</row>
    <row r="33" spans="2:14">
      <c r="B33" s="330"/>
      <c r="C33" s="330"/>
      <c r="D33" s="330"/>
      <c r="E33" s="330"/>
      <c r="F33" s="330"/>
      <c r="G33" s="330"/>
      <c r="H33" s="330"/>
      <c r="I33" s="330"/>
      <c r="J33" s="330"/>
      <c r="K33" s="330"/>
      <c r="L33" s="330"/>
      <c r="M33" s="330"/>
      <c r="N33" s="330"/>
    </row>
    <row r="34" spans="2:14" ht="36" customHeight="1">
      <c r="B34" s="447" t="s">
        <v>304</v>
      </c>
      <c r="C34" s="447"/>
      <c r="D34" s="447"/>
      <c r="E34" s="447"/>
      <c r="F34" s="447"/>
      <c r="G34" s="447"/>
      <c r="H34" s="330"/>
      <c r="I34" s="447" t="s">
        <v>305</v>
      </c>
      <c r="J34" s="447"/>
      <c r="K34" s="447"/>
      <c r="L34" s="447"/>
      <c r="M34" s="447"/>
      <c r="N34" s="330"/>
    </row>
    <row r="35" spans="2:14" ht="18" customHeight="1">
      <c r="B35" s="447"/>
      <c r="C35" s="447"/>
      <c r="D35" s="447"/>
      <c r="E35" s="447"/>
      <c r="F35" s="447"/>
      <c r="G35" s="447"/>
      <c r="H35" s="330"/>
      <c r="I35" s="447" t="str">
        <f>actualizaciones!A2</f>
        <v xml:space="preserve">acum. nov. 2010 </v>
      </c>
      <c r="J35" s="447"/>
      <c r="K35" s="447"/>
      <c r="L35" s="447"/>
      <c r="M35" s="447"/>
      <c r="N35" s="330"/>
    </row>
    <row r="36" spans="2:14" ht="30" customHeight="1">
      <c r="B36" s="22" t="s">
        <v>246</v>
      </c>
      <c r="C36" s="23" t="str">
        <f>actualizaciones!$A$3</f>
        <v>acum. nov. 2009</v>
      </c>
      <c r="D36" s="24" t="s">
        <v>62</v>
      </c>
      <c r="E36" s="23" t="str">
        <f>actualizaciones!$A$2</f>
        <v xml:space="preserve">acum. nov. 2010 </v>
      </c>
      <c r="F36" s="24" t="s">
        <v>62</v>
      </c>
      <c r="G36" s="25" t="s">
        <v>63</v>
      </c>
      <c r="H36" s="330"/>
      <c r="I36" s="22" t="s">
        <v>246</v>
      </c>
      <c r="J36" s="23" t="s">
        <v>122</v>
      </c>
      <c r="K36" s="25" t="s">
        <v>63</v>
      </c>
      <c r="L36" s="23" t="s">
        <v>270</v>
      </c>
      <c r="M36" s="25" t="s">
        <v>63</v>
      </c>
      <c r="N36" s="330"/>
    </row>
    <row r="37" spans="2:14" ht="15" customHeight="1">
      <c r="B37" s="81" t="s">
        <v>247</v>
      </c>
      <c r="C37" s="82"/>
      <c r="D37" s="82"/>
      <c r="E37" s="82"/>
      <c r="F37" s="82"/>
      <c r="G37" s="82"/>
      <c r="H37" s="330"/>
      <c r="I37" s="81" t="s">
        <v>247</v>
      </c>
      <c r="J37" s="82"/>
      <c r="K37" s="82"/>
      <c r="L37" s="82"/>
      <c r="M37" s="82"/>
      <c r="N37" s="330"/>
    </row>
    <row r="38" spans="2:14" ht="15" customHeight="1">
      <c r="B38" s="83" t="s">
        <v>64</v>
      </c>
      <c r="C38" s="27">
        <v>4327265</v>
      </c>
      <c r="D38" s="28">
        <f>C38/$C$38</f>
        <v>1</v>
      </c>
      <c r="E38" s="27">
        <v>4425310</v>
      </c>
      <c r="F38" s="28">
        <f>E38/$E$38</f>
        <v>1</v>
      </c>
      <c r="G38" s="28">
        <f>($E$38-$C$38)/$C$38</f>
        <v>2.2657498443011924E-2</v>
      </c>
      <c r="H38" s="330"/>
      <c r="I38" s="83" t="s">
        <v>64</v>
      </c>
      <c r="J38" s="27">
        <v>142019</v>
      </c>
      <c r="K38" s="28">
        <f>($L$22-$J$22)/$C$22</f>
        <v>1.0346421367904326E-3</v>
      </c>
      <c r="L38" s="27">
        <v>4425310</v>
      </c>
      <c r="M38" s="28">
        <f>($E$38-$C$38)/$C$38</f>
        <v>2.2657498443011924E-2</v>
      </c>
      <c r="N38" s="330"/>
    </row>
    <row r="39" spans="2:14" ht="15" customHeight="1">
      <c r="B39" s="81" t="s">
        <v>249</v>
      </c>
      <c r="C39" s="82"/>
      <c r="D39" s="82"/>
      <c r="E39" s="82"/>
      <c r="F39" s="84"/>
      <c r="G39" s="84"/>
      <c r="H39" s="330"/>
      <c r="I39" s="81" t="s">
        <v>249</v>
      </c>
      <c r="J39" s="82"/>
      <c r="K39" s="82"/>
      <c r="L39" s="82"/>
      <c r="M39" s="84"/>
      <c r="N39" s="330"/>
    </row>
    <row r="40" spans="2:14" ht="15" customHeight="1">
      <c r="B40" s="227" t="s">
        <v>250</v>
      </c>
      <c r="C40" s="218">
        <v>2555228</v>
      </c>
      <c r="D40" s="219">
        <f t="shared" ref="D40:D45" si="0">C40/$C$38</f>
        <v>0.59049492000143278</v>
      </c>
      <c r="E40" s="218">
        <v>2697754</v>
      </c>
      <c r="F40" s="219">
        <f t="shared" ref="F40:F45" si="1">E40/$E$38</f>
        <v>0.60961921311727318</v>
      </c>
      <c r="G40" s="219">
        <f>($E$40-$C$40)/$C$40</f>
        <v>5.5778192787492936E-2</v>
      </c>
      <c r="H40" s="330"/>
      <c r="I40" s="227" t="s">
        <v>250</v>
      </c>
      <c r="J40" s="218">
        <v>142019</v>
      </c>
      <c r="K40" s="219">
        <f>($L$24-$J$24)/$C$24</f>
        <v>1.5541005324705103E-3</v>
      </c>
      <c r="L40" s="218">
        <v>2697754</v>
      </c>
      <c r="M40" s="219">
        <f>($E$40-$C$40)/$C$40</f>
        <v>5.5778192787492936E-2</v>
      </c>
      <c r="N40" s="330"/>
    </row>
    <row r="41" spans="2:14" ht="15" customHeight="1">
      <c r="B41" s="85" t="s">
        <v>299</v>
      </c>
      <c r="C41" s="30">
        <v>330529</v>
      </c>
      <c r="D41" s="31">
        <f t="shared" si="0"/>
        <v>7.6382888498855508E-2</v>
      </c>
      <c r="E41" s="30">
        <v>357683</v>
      </c>
      <c r="F41" s="31">
        <f t="shared" si="1"/>
        <v>8.0826653951926536E-2</v>
      </c>
      <c r="G41" s="32">
        <f>($E$41-$C$41)/$C$41</f>
        <v>8.2153154488713548E-2</v>
      </c>
      <c r="H41" s="330"/>
      <c r="I41" s="85" t="s">
        <v>299</v>
      </c>
      <c r="J41" s="30">
        <v>46408</v>
      </c>
      <c r="K41" s="32">
        <f>L25/J25-1</f>
        <v>-1.4043213155155221E-2</v>
      </c>
      <c r="L41" s="30">
        <v>357683</v>
      </c>
      <c r="M41" s="32">
        <f>($E$41-$C$41)/$C$41</f>
        <v>8.2153154488713548E-2</v>
      </c>
      <c r="N41" s="330"/>
    </row>
    <row r="42" spans="2:14" ht="15" customHeight="1">
      <c r="B42" s="85" t="s">
        <v>300</v>
      </c>
      <c r="C42" s="30">
        <v>1559072</v>
      </c>
      <c r="D42" s="31">
        <f t="shared" si="0"/>
        <v>0.36029039127485835</v>
      </c>
      <c r="E42" s="30">
        <v>1679581</v>
      </c>
      <c r="F42" s="31">
        <f t="shared" si="1"/>
        <v>0.37953973845900063</v>
      </c>
      <c r="G42" s="32">
        <f>($E$42-$C$42)/$C$42</f>
        <v>7.7295339791876194E-2</v>
      </c>
      <c r="H42" s="330"/>
      <c r="I42" s="85" t="s">
        <v>300</v>
      </c>
      <c r="J42" s="30"/>
      <c r="K42" s="32"/>
      <c r="L42" s="30">
        <v>1679581</v>
      </c>
      <c r="M42" s="32">
        <f>($E$42-$C$42)/$C$42</f>
        <v>7.7295339791876194E-2</v>
      </c>
      <c r="N42" s="330"/>
    </row>
    <row r="43" spans="2:14" ht="15" customHeight="1">
      <c r="B43" s="85" t="s">
        <v>238</v>
      </c>
      <c r="C43" s="30">
        <v>544220</v>
      </c>
      <c r="D43" s="31">
        <f t="shared" si="0"/>
        <v>0.12576535063140343</v>
      </c>
      <c r="E43" s="30">
        <v>537615</v>
      </c>
      <c r="F43" s="31">
        <f t="shared" si="1"/>
        <v>0.12148640434229467</v>
      </c>
      <c r="G43" s="32">
        <f>($E$43-$C$43)/$C$43</f>
        <v>-1.2136635919297343E-2</v>
      </c>
      <c r="H43" s="330"/>
      <c r="I43" s="85" t="s">
        <v>238</v>
      </c>
      <c r="J43" s="30">
        <v>42111</v>
      </c>
      <c r="K43" s="32">
        <f>($L$26-$J$26)/$C$26</f>
        <v>1.9987711936415808E-2</v>
      </c>
      <c r="L43" s="30">
        <v>537615</v>
      </c>
      <c r="M43" s="32">
        <f>($E$43-$C$43)/$C$43</f>
        <v>-1.2136635919297343E-2</v>
      </c>
      <c r="N43" s="330"/>
    </row>
    <row r="44" spans="2:14" ht="15" customHeight="1">
      <c r="B44" s="85" t="s">
        <v>237</v>
      </c>
      <c r="C44" s="30">
        <v>88146</v>
      </c>
      <c r="D44" s="31">
        <f t="shared" si="0"/>
        <v>2.0369910324419697E-2</v>
      </c>
      <c r="E44" s="30">
        <v>92807</v>
      </c>
      <c r="F44" s="31">
        <f t="shared" si="1"/>
        <v>2.0971864117993993E-2</v>
      </c>
      <c r="G44" s="32">
        <f>($E$44-$C$44)/$C$44</f>
        <v>5.2878179384203479E-2</v>
      </c>
      <c r="H44" s="330"/>
      <c r="I44" s="85" t="s">
        <v>237</v>
      </c>
      <c r="J44" s="452">
        <v>46488</v>
      </c>
      <c r="K44" s="453">
        <f>L27/J27-1</f>
        <v>5.4245283018867996E-2</v>
      </c>
      <c r="L44" s="30">
        <v>92807</v>
      </c>
      <c r="M44" s="32">
        <f>($E$44-$C$44)/$C$44</f>
        <v>5.2878179384203479E-2</v>
      </c>
      <c r="N44" s="330"/>
    </row>
    <row r="45" spans="2:14" ht="15" customHeight="1">
      <c r="B45" s="85" t="s">
        <v>236</v>
      </c>
      <c r="C45" s="30">
        <v>33261</v>
      </c>
      <c r="D45" s="31">
        <f t="shared" si="0"/>
        <v>7.6863792718957586E-3</v>
      </c>
      <c r="E45" s="30">
        <v>30068</v>
      </c>
      <c r="F45" s="31">
        <f t="shared" si="1"/>
        <v>6.7945522460573383E-3</v>
      </c>
      <c r="G45" s="32">
        <f>($E$45-$C$45)/$C$45</f>
        <v>-9.5998316346471838E-2</v>
      </c>
      <c r="H45" s="330"/>
      <c r="I45" s="85" t="s">
        <v>236</v>
      </c>
      <c r="J45" s="452">
        <v>7012</v>
      </c>
      <c r="K45" s="453">
        <f>L28/J28-1</f>
        <v>-0.26498951781970648</v>
      </c>
      <c r="L45" s="30">
        <v>30068</v>
      </c>
      <c r="M45" s="32">
        <f>($E$45-$C$45)/$C$45</f>
        <v>-9.5998316346471838E-2</v>
      </c>
      <c r="N45" s="330"/>
    </row>
    <row r="46" spans="2:14" ht="15" customHeight="1">
      <c r="B46" s="81" t="s">
        <v>251</v>
      </c>
      <c r="C46" s="82"/>
      <c r="D46" s="82"/>
      <c r="E46" s="82"/>
      <c r="F46" s="84"/>
      <c r="G46" s="84"/>
      <c r="H46" s="330"/>
      <c r="I46" s="81" t="s">
        <v>251</v>
      </c>
      <c r="J46" s="82"/>
      <c r="K46" s="82"/>
      <c r="L46" s="82"/>
      <c r="M46" s="84"/>
      <c r="N46" s="330"/>
    </row>
    <row r="47" spans="2:14" ht="15" customHeight="1">
      <c r="B47" s="227" t="s">
        <v>252</v>
      </c>
      <c r="C47" s="218">
        <v>1772037</v>
      </c>
      <c r="D47" s="219">
        <f>C47/$C$38</f>
        <v>0.40950507999856722</v>
      </c>
      <c r="E47" s="218">
        <v>1727556</v>
      </c>
      <c r="F47" s="219">
        <f>E47/$E$38</f>
        <v>0.39038078688272687</v>
      </c>
      <c r="G47" s="219">
        <f>($E$47-$C$47)/$C$47</f>
        <v>-2.5101620338627242E-2</v>
      </c>
      <c r="H47" s="330"/>
      <c r="I47" s="227" t="s">
        <v>252</v>
      </c>
      <c r="J47" s="218">
        <v>0</v>
      </c>
      <c r="K47" s="219" t="str">
        <f>IFERROR((I47-G47)/G47,"-")</f>
        <v>-</v>
      </c>
      <c r="L47" s="218">
        <v>1727556</v>
      </c>
      <c r="M47" s="219">
        <f>($E$47-$C$47)/$C$47</f>
        <v>-2.5101620338627242E-2</v>
      </c>
      <c r="N47" s="330"/>
    </row>
    <row r="48" spans="2:14" ht="15" customHeight="1">
      <c r="B48" s="450" t="s">
        <v>123</v>
      </c>
      <c r="C48" s="450"/>
      <c r="D48" s="450"/>
      <c r="E48" s="450"/>
      <c r="F48" s="450"/>
      <c r="G48" s="450"/>
      <c r="H48" s="330"/>
      <c r="I48" s="450" t="s">
        <v>123</v>
      </c>
      <c r="J48" s="450"/>
      <c r="K48" s="450"/>
      <c r="L48" s="450"/>
      <c r="M48" s="450"/>
      <c r="N48" s="330"/>
    </row>
  </sheetData>
  <mergeCells count="15">
    <mergeCell ref="B5:G5"/>
    <mergeCell ref="I5:N5"/>
    <mergeCell ref="B17:G17"/>
    <mergeCell ref="I17:N17"/>
    <mergeCell ref="B19:G19"/>
    <mergeCell ref="I19:N19"/>
    <mergeCell ref="B48:G48"/>
    <mergeCell ref="I48:M48"/>
    <mergeCell ref="B30:G30"/>
    <mergeCell ref="I31:N31"/>
    <mergeCell ref="B34:G35"/>
    <mergeCell ref="I34:M34"/>
    <mergeCell ref="I35:M35"/>
    <mergeCell ref="J44:J45"/>
    <mergeCell ref="K44:K45"/>
  </mergeCells>
  <hyperlinks>
    <hyperlink ref="P19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SANTA CRUZ (acumulado noviembre 2010)</oddHeader>
    <oddFooter>&amp;CTurismo de Tenerife&amp;R&amp;P</oddFooter>
  </headerFooter>
  <rowBreaks count="1" manualBreakCount="1">
    <brk id="32" min="1" max="13" man="1"/>
  </row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/>
  </sheetPr>
  <dimension ref="B6:S44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8" t="s">
        <v>89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SANTA CRUZ (acumulado noviembre 2010)</oddHeader>
    <oddFooter>&amp;CTurismo de Tenerife&amp;R&amp;P</oddFooter>
  </headerFooter>
  <rowBreaks count="1" manualBreakCount="1">
    <brk id="40" min="1" max="16" man="1"/>
  </rowBreaks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/>
  </sheetPr>
  <dimension ref="B1:L29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1" customWidth="1"/>
    <col min="2" max="2" width="25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6.85546875" style="11" bestFit="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6.85546875" style="11" bestFit="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6.85546875" style="11" bestFit="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6.85546875" style="11" bestFit="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6.85546875" style="11" bestFit="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6.85546875" style="11" bestFit="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6.85546875" style="11" bestFit="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6.85546875" style="11" bestFit="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6.85546875" style="11" bestFit="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6.85546875" style="11" bestFit="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6.85546875" style="11" bestFit="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6.85546875" style="11" bestFit="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6.85546875" style="11" bestFit="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6.85546875" style="11" bestFit="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6.85546875" style="11" bestFit="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6.85546875" style="11" bestFit="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6.85546875" style="11" bestFit="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6.85546875" style="11" bestFit="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6.85546875" style="11" bestFit="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6.85546875" style="11" bestFit="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6.85546875" style="11" bestFit="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6.85546875" style="11" bestFit="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6.85546875" style="11" bestFit="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6.85546875" style="11" bestFit="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6.85546875" style="11" bestFit="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6.85546875" style="11" bestFit="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6.85546875" style="11" bestFit="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6.85546875" style="11" bestFit="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6.85546875" style="11" bestFit="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6.85546875" style="11" bestFit="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6.85546875" style="11" bestFit="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6.85546875" style="11" bestFit="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6.85546875" style="11" bestFit="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6.85546875" style="11" bestFit="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6.85546875" style="11" bestFit="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6.85546875" style="11" bestFit="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6.85546875" style="11" bestFit="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6.85546875" style="11" bestFit="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6.85546875" style="11" bestFit="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6.85546875" style="11" bestFit="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6.85546875" style="11" bestFit="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6.85546875" style="11" bestFit="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6.85546875" style="11" bestFit="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6.85546875" style="11" bestFit="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6.85546875" style="11" bestFit="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6.85546875" style="11" bestFit="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6.85546875" style="11" bestFit="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6.85546875" style="11" bestFit="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6.85546875" style="11" bestFit="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6.85546875" style="11" bestFit="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6.85546875" style="11" bestFit="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6.85546875" style="11" bestFit="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6.85546875" style="11" bestFit="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6.85546875" style="11" bestFit="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6.85546875" style="11" bestFit="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6.85546875" style="11" bestFit="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6.85546875" style="11" bestFit="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6.85546875" style="11" bestFit="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6.85546875" style="11" bestFit="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6.85546875" style="11" bestFit="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6.85546875" style="11" bestFit="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6.85546875" style="11" bestFit="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6.85546875" style="11" bestFit="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47" t="s">
        <v>306</v>
      </c>
      <c r="C5" s="447"/>
      <c r="D5" s="447"/>
      <c r="E5" s="447"/>
      <c r="F5" s="447"/>
      <c r="G5" s="447"/>
    </row>
    <row r="6" spans="2:7" ht="30" customHeight="1">
      <c r="B6" s="183" t="s">
        <v>269</v>
      </c>
      <c r="C6" s="23" t="str">
        <f>actualizaciones!$A$3</f>
        <v>acum. nov. 2009</v>
      </c>
      <c r="D6" s="212" t="s">
        <v>62</v>
      </c>
      <c r="E6" s="23" t="str">
        <f>actualizaciones!$A$2</f>
        <v xml:space="preserve">acum. nov. 2010 </v>
      </c>
      <c r="F6" s="212" t="s">
        <v>62</v>
      </c>
      <c r="G6" s="321" t="s">
        <v>63</v>
      </c>
    </row>
    <row r="7" spans="2:7" ht="15" customHeight="1">
      <c r="B7" s="81" t="s">
        <v>270</v>
      </c>
      <c r="C7" s="82"/>
      <c r="D7" s="82"/>
      <c r="E7" s="82"/>
      <c r="F7" s="82"/>
      <c r="G7" s="82"/>
    </row>
    <row r="8" spans="2:7" ht="15" customHeight="1">
      <c r="B8" s="322" t="s">
        <v>242</v>
      </c>
      <c r="C8" s="323">
        <v>33104630</v>
      </c>
      <c r="D8" s="28">
        <f>C8/C8</f>
        <v>1</v>
      </c>
      <c r="E8" s="323">
        <v>33189794</v>
      </c>
      <c r="F8" s="28">
        <f>E8/E8</f>
        <v>1</v>
      </c>
      <c r="G8" s="28">
        <f>(E8-C8)/C8</f>
        <v>2.5725706645867963E-3</v>
      </c>
    </row>
    <row r="9" spans="2:7" ht="15" customHeight="1">
      <c r="B9" s="322" t="s">
        <v>243</v>
      </c>
      <c r="C9" s="323">
        <v>18376266</v>
      </c>
      <c r="D9" s="28">
        <f>C9/C8</f>
        <v>0.55509655295951055</v>
      </c>
      <c r="E9" s="323">
        <v>18878461</v>
      </c>
      <c r="F9" s="28">
        <f>E9/E8</f>
        <v>0.56880319895929454</v>
      </c>
      <c r="G9" s="28">
        <f>(E9-C9)/C9</f>
        <v>2.7328457261121493E-2</v>
      </c>
    </row>
    <row r="10" spans="2:7" ht="15" customHeight="1">
      <c r="B10" s="324" t="s">
        <v>244</v>
      </c>
      <c r="C10" s="323">
        <v>14728364</v>
      </c>
      <c r="D10" s="28">
        <f>C10/C8</f>
        <v>0.44490344704048951</v>
      </c>
      <c r="E10" s="323">
        <v>14311333</v>
      </c>
      <c r="F10" s="28">
        <f>E10/E8</f>
        <v>0.43119680104070546</v>
      </c>
      <c r="G10" s="28">
        <f>(E10-C10)/C10</f>
        <v>-2.8314821659758002E-2</v>
      </c>
    </row>
    <row r="11" spans="2:7" ht="15" customHeight="1">
      <c r="B11" s="81" t="s">
        <v>294</v>
      </c>
      <c r="C11" s="325"/>
      <c r="D11" s="82"/>
      <c r="E11" s="325"/>
      <c r="F11" s="82"/>
      <c r="G11" s="84"/>
    </row>
    <row r="12" spans="2:7" ht="15" customHeight="1">
      <c r="B12" s="326" t="s">
        <v>242</v>
      </c>
      <c r="C12" s="327">
        <v>12405303</v>
      </c>
      <c r="D12" s="31">
        <f>C12/C12</f>
        <v>1</v>
      </c>
      <c r="E12" s="327">
        <v>12557999</v>
      </c>
      <c r="F12" s="31">
        <f>E12/E12</f>
        <v>1</v>
      </c>
      <c r="G12" s="32">
        <f>(E12-C12)/C12</f>
        <v>1.2308929495716469E-2</v>
      </c>
    </row>
    <row r="13" spans="2:7" ht="15" customHeight="1">
      <c r="B13" s="326" t="s">
        <v>243</v>
      </c>
      <c r="C13" s="327">
        <v>7663312</v>
      </c>
      <c r="D13" s="31">
        <f>C13/C12</f>
        <v>0.61774484669983476</v>
      </c>
      <c r="E13" s="327">
        <v>7912619</v>
      </c>
      <c r="F13" s="31">
        <f>E13/E12</f>
        <v>0.63008597149912182</v>
      </c>
      <c r="G13" s="32">
        <f>(E13-C13)/C13</f>
        <v>3.2532539455525235E-2</v>
      </c>
    </row>
    <row r="14" spans="2:7" ht="15" customHeight="1">
      <c r="B14" s="326" t="s">
        <v>244</v>
      </c>
      <c r="C14" s="327">
        <v>4741991</v>
      </c>
      <c r="D14" s="31">
        <f>C14/C12</f>
        <v>0.38225515330016524</v>
      </c>
      <c r="E14" s="327">
        <v>4645380</v>
      </c>
      <c r="F14" s="31">
        <f>E14/E13</f>
        <v>0.58708500940080643</v>
      </c>
      <c r="G14" s="32">
        <f>(E14-C14)/C14</f>
        <v>-2.0373509776800504E-2</v>
      </c>
    </row>
    <row r="15" spans="2:7" ht="15" customHeight="1">
      <c r="B15" s="81" t="s">
        <v>295</v>
      </c>
      <c r="C15" s="325"/>
      <c r="D15" s="82"/>
      <c r="E15" s="325"/>
      <c r="F15" s="82"/>
      <c r="G15" s="84"/>
    </row>
    <row r="16" spans="2:7" ht="15" customHeight="1">
      <c r="B16" s="326" t="s">
        <v>242</v>
      </c>
      <c r="C16" s="327">
        <v>10356067</v>
      </c>
      <c r="D16" s="31">
        <f>C16/C16</f>
        <v>1</v>
      </c>
      <c r="E16" s="327">
        <v>10622223</v>
      </c>
      <c r="F16" s="31">
        <f>E16/E16</f>
        <v>1</v>
      </c>
      <c r="G16" s="32">
        <f>(E16-C16)/C16</f>
        <v>2.5700490350245898E-2</v>
      </c>
    </row>
    <row r="17" spans="2:12" ht="15" customHeight="1">
      <c r="B17" s="326" t="s">
        <v>243</v>
      </c>
      <c r="C17" s="327">
        <v>4436814</v>
      </c>
      <c r="D17" s="31">
        <f>C17/C16</f>
        <v>0.4284265445559593</v>
      </c>
      <c r="E17" s="327">
        <v>4782680</v>
      </c>
      <c r="F17" s="31">
        <f>E17/E16</f>
        <v>0.45025226828696779</v>
      </c>
      <c r="G17" s="32">
        <f>(E17-C17)/C17</f>
        <v>7.7953684783720931E-2</v>
      </c>
    </row>
    <row r="18" spans="2:12" ht="15" customHeight="1">
      <c r="B18" s="326" t="s">
        <v>244</v>
      </c>
      <c r="C18" s="327">
        <v>5919253</v>
      </c>
      <c r="D18" s="31">
        <f>C18/C16</f>
        <v>0.5715734554440407</v>
      </c>
      <c r="E18" s="327">
        <v>5839543</v>
      </c>
      <c r="F18" s="31">
        <f>E18/E16</f>
        <v>0.54974773171303215</v>
      </c>
      <c r="G18" s="32">
        <f>(E18-C18)/C18</f>
        <v>-1.3466226228208188E-2</v>
      </c>
    </row>
    <row r="19" spans="2:12" ht="15" customHeight="1">
      <c r="B19" s="81" t="s">
        <v>296</v>
      </c>
      <c r="C19" s="325"/>
      <c r="D19" s="82"/>
      <c r="E19" s="325"/>
      <c r="F19" s="82"/>
      <c r="G19" s="84"/>
    </row>
    <row r="20" spans="2:12" ht="15" customHeight="1">
      <c r="B20" s="326" t="s">
        <v>242</v>
      </c>
      <c r="C20" s="327">
        <v>5178498</v>
      </c>
      <c r="D20" s="31">
        <f>C20/C20</f>
        <v>1</v>
      </c>
      <c r="E20" s="327">
        <v>4669750</v>
      </c>
      <c r="F20" s="31">
        <f>E20/E20</f>
        <v>1</v>
      </c>
      <c r="G20" s="32">
        <f>(E20-C20)/C20</f>
        <v>-9.8242386112729979E-2</v>
      </c>
    </row>
    <row r="21" spans="2:12" ht="15" customHeight="1">
      <c r="B21" s="326" t="s">
        <v>243</v>
      </c>
      <c r="C21" s="327">
        <v>3348921</v>
      </c>
      <c r="D21" s="31">
        <f>C21/C20</f>
        <v>0.64669736282605494</v>
      </c>
      <c r="E21" s="327">
        <v>3164190</v>
      </c>
      <c r="F21" s="31">
        <f>E21/E20</f>
        <v>0.67759301889822798</v>
      </c>
      <c r="G21" s="32">
        <f>(E21-C21)/C21</f>
        <v>-5.5161348983747305E-2</v>
      </c>
    </row>
    <row r="22" spans="2:12" ht="15" customHeight="1">
      <c r="B22" s="328" t="s">
        <v>244</v>
      </c>
      <c r="C22" s="327">
        <v>1829577</v>
      </c>
      <c r="D22" s="31">
        <f>C22/C20</f>
        <v>0.35330263717394506</v>
      </c>
      <c r="E22" s="327">
        <v>1505560</v>
      </c>
      <c r="F22" s="31">
        <f>E22/E20</f>
        <v>0.32240698110177202</v>
      </c>
      <c r="G22" s="32">
        <f>(E22-C22)/C22</f>
        <v>-0.17709940603757043</v>
      </c>
    </row>
    <row r="23" spans="2:12" ht="15" customHeight="1">
      <c r="B23" s="81" t="s">
        <v>122</v>
      </c>
      <c r="C23" s="325"/>
      <c r="D23" s="82"/>
      <c r="E23" s="325"/>
      <c r="F23" s="82"/>
      <c r="G23" s="84"/>
    </row>
    <row r="24" spans="2:12" ht="15" customHeight="1">
      <c r="B24" s="326" t="s">
        <v>242</v>
      </c>
      <c r="C24" s="327">
        <v>328175</v>
      </c>
      <c r="D24" s="31">
        <f>C24/C24</f>
        <v>1</v>
      </c>
      <c r="E24" s="327">
        <v>297292</v>
      </c>
      <c r="F24" s="31">
        <f>E24/E24</f>
        <v>1</v>
      </c>
      <c r="G24" s="32">
        <f>(E24-C24)/C24</f>
        <v>-9.4105279195551159E-2</v>
      </c>
    </row>
    <row r="25" spans="2:12" ht="15" customHeight="1">
      <c r="B25" s="326" t="s">
        <v>243</v>
      </c>
      <c r="C25" s="327">
        <v>328175</v>
      </c>
      <c r="D25" s="31">
        <f>C25/C24</f>
        <v>1</v>
      </c>
      <c r="E25" s="327">
        <v>297292</v>
      </c>
      <c r="F25" s="31">
        <f>E25/E24</f>
        <v>1</v>
      </c>
      <c r="G25" s="32">
        <f>(E25-C25)/C25</f>
        <v>-9.4105279195551159E-2</v>
      </c>
    </row>
    <row r="26" spans="2:12" ht="15" customHeight="1">
      <c r="B26" s="328" t="s">
        <v>244</v>
      </c>
      <c r="C26" s="331" t="s">
        <v>67</v>
      </c>
      <c r="D26" s="332" t="str">
        <f>IFERROR(C26/C24,"-")</f>
        <v>-</v>
      </c>
      <c r="E26" s="331" t="s">
        <v>67</v>
      </c>
      <c r="F26" s="332" t="str">
        <f>IFERROR(E26/E24,"-")</f>
        <v>-</v>
      </c>
      <c r="G26" s="333" t="str">
        <f>IFERROR((E26-C26)/C26,"-")</f>
        <v>-</v>
      </c>
    </row>
    <row r="27" spans="2:12" ht="15" customHeight="1">
      <c r="B27" s="442" t="s">
        <v>68</v>
      </c>
      <c r="C27" s="442"/>
      <c r="D27" s="442"/>
      <c r="E27" s="442"/>
      <c r="F27" s="442"/>
      <c r="G27" s="442"/>
    </row>
    <row r="28" spans="2:12" ht="15" customHeight="1" thickBot="1"/>
    <row r="29" spans="2:12" ht="30" customHeight="1" thickBot="1">
      <c r="B29" s="34"/>
      <c r="C29" s="34"/>
      <c r="D29" s="34"/>
      <c r="E29" s="34"/>
      <c r="F29" s="34"/>
      <c r="G29" s="58" t="s">
        <v>87</v>
      </c>
      <c r="H29" s="34"/>
      <c r="I29" s="34"/>
      <c r="J29" s="34"/>
      <c r="K29" s="34"/>
      <c r="L29" s="34"/>
    </row>
  </sheetData>
  <mergeCells count="2">
    <mergeCell ref="B5:G5"/>
    <mergeCell ref="B27:G27"/>
  </mergeCells>
  <hyperlinks>
    <hyperlink ref="G29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2">
    <tabColor rgb="FF000099"/>
  </sheetPr>
  <dimension ref="B1:F28"/>
  <sheetViews>
    <sheetView showGridLines="0" showRowColHeaders="0" zoomScaleNormal="100" workbookViewId="0">
      <selection activeCell="B16" sqref="B16:F16"/>
    </sheetView>
  </sheetViews>
  <sheetFormatPr baseColWidth="10" defaultRowHeight="15"/>
  <cols>
    <col min="1" max="1" width="15.85546875" customWidth="1"/>
    <col min="2" max="2" width="16.7109375" customWidth="1"/>
    <col min="3" max="6" width="10.7109375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421" t="s">
        <v>110</v>
      </c>
      <c r="C5" s="421"/>
      <c r="D5" s="421"/>
      <c r="E5" s="421"/>
      <c r="F5" s="421"/>
    </row>
    <row r="6" spans="2:6">
      <c r="B6" s="73"/>
      <c r="C6" s="60" t="s">
        <v>111</v>
      </c>
      <c r="D6" s="60" t="s">
        <v>112</v>
      </c>
      <c r="E6" s="74" t="s">
        <v>113</v>
      </c>
      <c r="F6" s="74" t="s">
        <v>114</v>
      </c>
    </row>
    <row r="7" spans="2:6">
      <c r="B7" s="75" t="s">
        <v>105</v>
      </c>
      <c r="C7" s="40">
        <v>15731</v>
      </c>
      <c r="D7" s="40">
        <v>17346</v>
      </c>
      <c r="E7" s="40">
        <v>18706</v>
      </c>
      <c r="F7" s="40">
        <v>12809</v>
      </c>
    </row>
    <row r="8" spans="2:6">
      <c r="B8" s="75" t="s">
        <v>106</v>
      </c>
      <c r="C8" s="40">
        <v>18087</v>
      </c>
      <c r="D8" s="40">
        <v>18909</v>
      </c>
      <c r="E8" s="40">
        <v>17843</v>
      </c>
      <c r="F8" s="40">
        <v>13990</v>
      </c>
    </row>
    <row r="9" spans="2:6">
      <c r="B9" s="75" t="s">
        <v>107</v>
      </c>
      <c r="C9" s="40">
        <v>16829</v>
      </c>
      <c r="D9" s="40">
        <v>16894</v>
      </c>
      <c r="E9" s="40">
        <v>16132</v>
      </c>
      <c r="F9" s="40">
        <v>13086</v>
      </c>
    </row>
    <row r="10" spans="2:6">
      <c r="B10" s="75" t="s">
        <v>96</v>
      </c>
      <c r="C10" s="40">
        <v>14507</v>
      </c>
      <c r="D10" s="40">
        <v>16982</v>
      </c>
      <c r="E10" s="40">
        <v>13570</v>
      </c>
      <c r="F10" s="40">
        <v>13188</v>
      </c>
    </row>
    <row r="11" spans="2:6">
      <c r="B11" s="75" t="s">
        <v>97</v>
      </c>
      <c r="C11" s="40">
        <v>15222</v>
      </c>
      <c r="D11" s="40">
        <v>19355</v>
      </c>
      <c r="E11" s="40">
        <v>15172</v>
      </c>
      <c r="F11" s="40">
        <v>16759</v>
      </c>
    </row>
    <row r="12" spans="2:6">
      <c r="B12" s="75" t="s">
        <v>98</v>
      </c>
      <c r="C12" s="40">
        <v>19006</v>
      </c>
      <c r="D12" s="40">
        <v>16551</v>
      </c>
      <c r="E12" s="40">
        <v>15653</v>
      </c>
      <c r="F12" s="40">
        <v>14574</v>
      </c>
    </row>
    <row r="13" spans="2:6">
      <c r="B13" s="75" t="s">
        <v>83</v>
      </c>
      <c r="C13" s="40">
        <v>15492</v>
      </c>
      <c r="D13" s="40">
        <v>17593</v>
      </c>
      <c r="E13" s="40">
        <v>13079</v>
      </c>
      <c r="F13" s="40">
        <v>12595</v>
      </c>
    </row>
    <row r="14" spans="2:6">
      <c r="B14" s="76" t="s">
        <v>115</v>
      </c>
      <c r="C14" s="71">
        <f>SUM(C7:C13)</f>
        <v>114874</v>
      </c>
      <c r="D14" s="71">
        <f>SUM(D7:D13)</f>
        <v>123630</v>
      </c>
      <c r="E14" s="71">
        <f>SUM(E7:E13)</f>
        <v>110155</v>
      </c>
      <c r="F14" s="71">
        <f>SUM(F7:F13)</f>
        <v>97001</v>
      </c>
    </row>
    <row r="15" spans="2:6">
      <c r="B15" s="77" t="s">
        <v>4</v>
      </c>
      <c r="C15" s="78"/>
      <c r="D15" s="56">
        <f>D14/C14-1</f>
        <v>7.6222643940317303E-2</v>
      </c>
      <c r="E15" s="56">
        <f>E14/D14-1</f>
        <v>-0.10899458060341338</v>
      </c>
      <c r="F15" s="56">
        <f>F14/E14-1</f>
        <v>-0.11941355362897732</v>
      </c>
    </row>
    <row r="16" spans="2:6" ht="15" customHeight="1">
      <c r="B16" s="420" t="s">
        <v>116</v>
      </c>
      <c r="C16" s="420"/>
      <c r="D16" s="420"/>
      <c r="E16" s="420"/>
      <c r="F16" s="420"/>
    </row>
    <row r="17" spans="2:6">
      <c r="B17" s="79"/>
      <c r="C17" s="79"/>
      <c r="D17" s="79"/>
      <c r="E17" s="79"/>
      <c r="F17" s="79"/>
    </row>
    <row r="18" spans="2:6">
      <c r="B18" s="79"/>
      <c r="C18" s="79"/>
      <c r="D18" s="79"/>
      <c r="E18" s="79"/>
      <c r="F18" s="79"/>
    </row>
    <row r="19" spans="2:6" ht="39.75" customHeight="1">
      <c r="B19" s="421" t="s">
        <v>117</v>
      </c>
      <c r="C19" s="421"/>
      <c r="D19" s="421"/>
      <c r="E19" s="421"/>
      <c r="F19" s="421"/>
    </row>
    <row r="20" spans="2:6">
      <c r="B20" s="73"/>
      <c r="C20" s="74">
        <v>2007</v>
      </c>
      <c r="D20" s="74">
        <v>2008</v>
      </c>
      <c r="E20" s="60">
        <v>2009</v>
      </c>
      <c r="F20" s="60">
        <v>2010</v>
      </c>
    </row>
    <row r="21" spans="2:6" ht="15" hidden="1" customHeight="1">
      <c r="B21" s="80" t="s">
        <v>100</v>
      </c>
      <c r="C21" s="40" t="e">
        <v>#REF!</v>
      </c>
      <c r="D21" s="40" t="e">
        <v>#REF!</v>
      </c>
      <c r="E21" s="40" t="e">
        <v>#REF!</v>
      </c>
      <c r="F21" s="40" t="e">
        <v>#REF!</v>
      </c>
    </row>
    <row r="22" spans="2:6">
      <c r="B22" s="75" t="s">
        <v>101</v>
      </c>
      <c r="C22" s="40">
        <v>13171</v>
      </c>
      <c r="D22" s="40">
        <v>15440</v>
      </c>
      <c r="E22" s="40">
        <v>12750</v>
      </c>
      <c r="F22" s="40">
        <v>12682</v>
      </c>
    </row>
    <row r="23" spans="2:6">
      <c r="B23" s="75" t="s">
        <v>102</v>
      </c>
      <c r="C23" s="40">
        <v>14360</v>
      </c>
      <c r="D23" s="40">
        <v>16337</v>
      </c>
      <c r="E23" s="40">
        <v>11890</v>
      </c>
      <c r="F23" s="40">
        <v>10611</v>
      </c>
    </row>
    <row r="24" spans="2:6">
      <c r="B24" s="75" t="s">
        <v>103</v>
      </c>
      <c r="C24" s="40">
        <v>9967</v>
      </c>
      <c r="D24" s="40">
        <v>12308</v>
      </c>
      <c r="E24" s="40">
        <v>7777</v>
      </c>
      <c r="F24" s="40">
        <v>9789</v>
      </c>
    </row>
    <row r="25" spans="2:6">
      <c r="B25" s="75" t="s">
        <v>104</v>
      </c>
      <c r="C25" s="40">
        <v>14065</v>
      </c>
      <c r="D25" s="40">
        <v>15134</v>
      </c>
      <c r="E25" s="40">
        <v>11123</v>
      </c>
      <c r="F25" s="40">
        <v>10456</v>
      </c>
    </row>
    <row r="26" spans="2:6">
      <c r="B26" s="76" t="s">
        <v>118</v>
      </c>
      <c r="C26" s="71">
        <f>SUM(C22:C25)</f>
        <v>51563</v>
      </c>
      <c r="D26" s="71">
        <f>SUM(D22:D25)</f>
        <v>59219</v>
      </c>
      <c r="E26" s="71">
        <f>SUM(E22:E25)</f>
        <v>43540</v>
      </c>
      <c r="F26" s="71">
        <f>SUM(F22:F25)</f>
        <v>43538</v>
      </c>
    </row>
    <row r="27" spans="2:6">
      <c r="B27" s="77" t="s">
        <v>4</v>
      </c>
      <c r="C27" s="78"/>
      <c r="D27" s="56">
        <f>D26/C26-1</f>
        <v>0.14847856020790107</v>
      </c>
      <c r="E27" s="56">
        <f>E26/D26-1</f>
        <v>-0.26476299836201223</v>
      </c>
      <c r="F27" s="56"/>
    </row>
    <row r="28" spans="2:6" ht="15" customHeight="1">
      <c r="B28" s="420" t="s">
        <v>116</v>
      </c>
      <c r="C28" s="420"/>
      <c r="D28" s="420"/>
      <c r="E28" s="420"/>
      <c r="F28" s="420"/>
    </row>
  </sheetData>
  <mergeCells count="4">
    <mergeCell ref="B5:F5"/>
    <mergeCell ref="B16:F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/>
  </sheetPr>
  <dimension ref="B27:L31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8.5703125" style="11" customWidth="1"/>
    <col min="2" max="8" width="11.42578125" style="11"/>
    <col min="9" max="9" width="12.85546875" style="11" customWidth="1"/>
    <col min="10" max="33" width="11.42578125" style="11"/>
    <col min="34" max="34" width="13.85546875" style="11" customWidth="1"/>
    <col min="35" max="264" width="11.42578125" style="11"/>
    <col min="265" max="265" width="12.85546875" style="11" customWidth="1"/>
    <col min="266" max="289" width="11.42578125" style="11"/>
    <col min="290" max="290" width="13.85546875" style="11" customWidth="1"/>
    <col min="291" max="520" width="11.42578125" style="11"/>
    <col min="521" max="521" width="12.85546875" style="11" customWidth="1"/>
    <col min="522" max="545" width="11.42578125" style="11"/>
    <col min="546" max="546" width="13.85546875" style="11" customWidth="1"/>
    <col min="547" max="776" width="11.42578125" style="11"/>
    <col min="777" max="777" width="12.85546875" style="11" customWidth="1"/>
    <col min="778" max="801" width="11.42578125" style="11"/>
    <col min="802" max="802" width="13.85546875" style="11" customWidth="1"/>
    <col min="803" max="1032" width="11.42578125" style="11"/>
    <col min="1033" max="1033" width="12.85546875" style="11" customWidth="1"/>
    <col min="1034" max="1057" width="11.42578125" style="11"/>
    <col min="1058" max="1058" width="13.85546875" style="11" customWidth="1"/>
    <col min="1059" max="1288" width="11.42578125" style="11"/>
    <col min="1289" max="1289" width="12.85546875" style="11" customWidth="1"/>
    <col min="1290" max="1313" width="11.42578125" style="11"/>
    <col min="1314" max="1314" width="13.85546875" style="11" customWidth="1"/>
    <col min="1315" max="1544" width="11.42578125" style="11"/>
    <col min="1545" max="1545" width="12.85546875" style="11" customWidth="1"/>
    <col min="1546" max="1569" width="11.42578125" style="11"/>
    <col min="1570" max="1570" width="13.85546875" style="11" customWidth="1"/>
    <col min="1571" max="1800" width="11.42578125" style="11"/>
    <col min="1801" max="1801" width="12.85546875" style="11" customWidth="1"/>
    <col min="1802" max="1825" width="11.42578125" style="11"/>
    <col min="1826" max="1826" width="13.85546875" style="11" customWidth="1"/>
    <col min="1827" max="2056" width="11.42578125" style="11"/>
    <col min="2057" max="2057" width="12.85546875" style="11" customWidth="1"/>
    <col min="2058" max="2081" width="11.42578125" style="11"/>
    <col min="2082" max="2082" width="13.85546875" style="11" customWidth="1"/>
    <col min="2083" max="2312" width="11.42578125" style="11"/>
    <col min="2313" max="2313" width="12.85546875" style="11" customWidth="1"/>
    <col min="2314" max="2337" width="11.42578125" style="11"/>
    <col min="2338" max="2338" width="13.85546875" style="11" customWidth="1"/>
    <col min="2339" max="2568" width="11.42578125" style="11"/>
    <col min="2569" max="2569" width="12.85546875" style="11" customWidth="1"/>
    <col min="2570" max="2593" width="11.42578125" style="11"/>
    <col min="2594" max="2594" width="13.85546875" style="11" customWidth="1"/>
    <col min="2595" max="2824" width="11.42578125" style="11"/>
    <col min="2825" max="2825" width="12.85546875" style="11" customWidth="1"/>
    <col min="2826" max="2849" width="11.42578125" style="11"/>
    <col min="2850" max="2850" width="13.85546875" style="11" customWidth="1"/>
    <col min="2851" max="3080" width="11.42578125" style="11"/>
    <col min="3081" max="3081" width="12.85546875" style="11" customWidth="1"/>
    <col min="3082" max="3105" width="11.42578125" style="11"/>
    <col min="3106" max="3106" width="13.85546875" style="11" customWidth="1"/>
    <col min="3107" max="3336" width="11.42578125" style="11"/>
    <col min="3337" max="3337" width="12.85546875" style="11" customWidth="1"/>
    <col min="3338" max="3361" width="11.42578125" style="11"/>
    <col min="3362" max="3362" width="13.85546875" style="11" customWidth="1"/>
    <col min="3363" max="3592" width="11.42578125" style="11"/>
    <col min="3593" max="3593" width="12.85546875" style="11" customWidth="1"/>
    <col min="3594" max="3617" width="11.42578125" style="11"/>
    <col min="3618" max="3618" width="13.85546875" style="11" customWidth="1"/>
    <col min="3619" max="3848" width="11.42578125" style="11"/>
    <col min="3849" max="3849" width="12.85546875" style="11" customWidth="1"/>
    <col min="3850" max="3873" width="11.42578125" style="11"/>
    <col min="3874" max="3874" width="13.85546875" style="11" customWidth="1"/>
    <col min="3875" max="4104" width="11.42578125" style="11"/>
    <col min="4105" max="4105" width="12.85546875" style="11" customWidth="1"/>
    <col min="4106" max="4129" width="11.42578125" style="11"/>
    <col min="4130" max="4130" width="13.85546875" style="11" customWidth="1"/>
    <col min="4131" max="4360" width="11.42578125" style="11"/>
    <col min="4361" max="4361" width="12.85546875" style="11" customWidth="1"/>
    <col min="4362" max="4385" width="11.42578125" style="11"/>
    <col min="4386" max="4386" width="13.85546875" style="11" customWidth="1"/>
    <col min="4387" max="4616" width="11.42578125" style="11"/>
    <col min="4617" max="4617" width="12.85546875" style="11" customWidth="1"/>
    <col min="4618" max="4641" width="11.42578125" style="11"/>
    <col min="4642" max="4642" width="13.85546875" style="11" customWidth="1"/>
    <col min="4643" max="4872" width="11.42578125" style="11"/>
    <col min="4873" max="4873" width="12.85546875" style="11" customWidth="1"/>
    <col min="4874" max="4897" width="11.42578125" style="11"/>
    <col min="4898" max="4898" width="13.85546875" style="11" customWidth="1"/>
    <col min="4899" max="5128" width="11.42578125" style="11"/>
    <col min="5129" max="5129" width="12.85546875" style="11" customWidth="1"/>
    <col min="5130" max="5153" width="11.42578125" style="11"/>
    <col min="5154" max="5154" width="13.85546875" style="11" customWidth="1"/>
    <col min="5155" max="5384" width="11.42578125" style="11"/>
    <col min="5385" max="5385" width="12.85546875" style="11" customWidth="1"/>
    <col min="5386" max="5409" width="11.42578125" style="11"/>
    <col min="5410" max="5410" width="13.85546875" style="11" customWidth="1"/>
    <col min="5411" max="5640" width="11.42578125" style="11"/>
    <col min="5641" max="5641" width="12.85546875" style="11" customWidth="1"/>
    <col min="5642" max="5665" width="11.42578125" style="11"/>
    <col min="5666" max="5666" width="13.85546875" style="11" customWidth="1"/>
    <col min="5667" max="5896" width="11.42578125" style="11"/>
    <col min="5897" max="5897" width="12.85546875" style="11" customWidth="1"/>
    <col min="5898" max="5921" width="11.42578125" style="11"/>
    <col min="5922" max="5922" width="13.85546875" style="11" customWidth="1"/>
    <col min="5923" max="6152" width="11.42578125" style="11"/>
    <col min="6153" max="6153" width="12.85546875" style="11" customWidth="1"/>
    <col min="6154" max="6177" width="11.42578125" style="11"/>
    <col min="6178" max="6178" width="13.85546875" style="11" customWidth="1"/>
    <col min="6179" max="6408" width="11.42578125" style="11"/>
    <col min="6409" max="6409" width="12.85546875" style="11" customWidth="1"/>
    <col min="6410" max="6433" width="11.42578125" style="11"/>
    <col min="6434" max="6434" width="13.85546875" style="11" customWidth="1"/>
    <col min="6435" max="6664" width="11.42578125" style="11"/>
    <col min="6665" max="6665" width="12.85546875" style="11" customWidth="1"/>
    <col min="6666" max="6689" width="11.42578125" style="11"/>
    <col min="6690" max="6690" width="13.85546875" style="11" customWidth="1"/>
    <col min="6691" max="6920" width="11.42578125" style="11"/>
    <col min="6921" max="6921" width="12.85546875" style="11" customWidth="1"/>
    <col min="6922" max="6945" width="11.42578125" style="11"/>
    <col min="6946" max="6946" width="13.85546875" style="11" customWidth="1"/>
    <col min="6947" max="7176" width="11.42578125" style="11"/>
    <col min="7177" max="7177" width="12.85546875" style="11" customWidth="1"/>
    <col min="7178" max="7201" width="11.42578125" style="11"/>
    <col min="7202" max="7202" width="13.85546875" style="11" customWidth="1"/>
    <col min="7203" max="7432" width="11.42578125" style="11"/>
    <col min="7433" max="7433" width="12.85546875" style="11" customWidth="1"/>
    <col min="7434" max="7457" width="11.42578125" style="11"/>
    <col min="7458" max="7458" width="13.85546875" style="11" customWidth="1"/>
    <col min="7459" max="7688" width="11.42578125" style="11"/>
    <col min="7689" max="7689" width="12.85546875" style="11" customWidth="1"/>
    <col min="7690" max="7713" width="11.42578125" style="11"/>
    <col min="7714" max="7714" width="13.85546875" style="11" customWidth="1"/>
    <col min="7715" max="7944" width="11.42578125" style="11"/>
    <col min="7945" max="7945" width="12.85546875" style="11" customWidth="1"/>
    <col min="7946" max="7969" width="11.42578125" style="11"/>
    <col min="7970" max="7970" width="13.85546875" style="11" customWidth="1"/>
    <col min="7971" max="8200" width="11.42578125" style="11"/>
    <col min="8201" max="8201" width="12.85546875" style="11" customWidth="1"/>
    <col min="8202" max="8225" width="11.42578125" style="11"/>
    <col min="8226" max="8226" width="13.85546875" style="11" customWidth="1"/>
    <col min="8227" max="8456" width="11.42578125" style="11"/>
    <col min="8457" max="8457" width="12.85546875" style="11" customWidth="1"/>
    <col min="8458" max="8481" width="11.42578125" style="11"/>
    <col min="8482" max="8482" width="13.85546875" style="11" customWidth="1"/>
    <col min="8483" max="8712" width="11.42578125" style="11"/>
    <col min="8713" max="8713" width="12.85546875" style="11" customWidth="1"/>
    <col min="8714" max="8737" width="11.42578125" style="11"/>
    <col min="8738" max="8738" width="13.85546875" style="11" customWidth="1"/>
    <col min="8739" max="8968" width="11.42578125" style="11"/>
    <col min="8969" max="8969" width="12.85546875" style="11" customWidth="1"/>
    <col min="8970" max="8993" width="11.42578125" style="11"/>
    <col min="8994" max="8994" width="13.85546875" style="11" customWidth="1"/>
    <col min="8995" max="9224" width="11.42578125" style="11"/>
    <col min="9225" max="9225" width="12.85546875" style="11" customWidth="1"/>
    <col min="9226" max="9249" width="11.42578125" style="11"/>
    <col min="9250" max="9250" width="13.85546875" style="11" customWidth="1"/>
    <col min="9251" max="9480" width="11.42578125" style="11"/>
    <col min="9481" max="9481" width="12.85546875" style="11" customWidth="1"/>
    <col min="9482" max="9505" width="11.42578125" style="11"/>
    <col min="9506" max="9506" width="13.85546875" style="11" customWidth="1"/>
    <col min="9507" max="9736" width="11.42578125" style="11"/>
    <col min="9737" max="9737" width="12.85546875" style="11" customWidth="1"/>
    <col min="9738" max="9761" width="11.42578125" style="11"/>
    <col min="9762" max="9762" width="13.85546875" style="11" customWidth="1"/>
    <col min="9763" max="9992" width="11.42578125" style="11"/>
    <col min="9993" max="9993" width="12.85546875" style="11" customWidth="1"/>
    <col min="9994" max="10017" width="11.42578125" style="11"/>
    <col min="10018" max="10018" width="13.85546875" style="11" customWidth="1"/>
    <col min="10019" max="10248" width="11.42578125" style="11"/>
    <col min="10249" max="10249" width="12.85546875" style="11" customWidth="1"/>
    <col min="10250" max="10273" width="11.42578125" style="11"/>
    <col min="10274" max="10274" width="13.85546875" style="11" customWidth="1"/>
    <col min="10275" max="10504" width="11.42578125" style="11"/>
    <col min="10505" max="10505" width="12.85546875" style="11" customWidth="1"/>
    <col min="10506" max="10529" width="11.42578125" style="11"/>
    <col min="10530" max="10530" width="13.85546875" style="11" customWidth="1"/>
    <col min="10531" max="10760" width="11.42578125" style="11"/>
    <col min="10761" max="10761" width="12.85546875" style="11" customWidth="1"/>
    <col min="10762" max="10785" width="11.42578125" style="11"/>
    <col min="10786" max="10786" width="13.85546875" style="11" customWidth="1"/>
    <col min="10787" max="11016" width="11.42578125" style="11"/>
    <col min="11017" max="11017" width="12.85546875" style="11" customWidth="1"/>
    <col min="11018" max="11041" width="11.42578125" style="11"/>
    <col min="11042" max="11042" width="13.85546875" style="11" customWidth="1"/>
    <col min="11043" max="11272" width="11.42578125" style="11"/>
    <col min="11273" max="11273" width="12.85546875" style="11" customWidth="1"/>
    <col min="11274" max="11297" width="11.42578125" style="11"/>
    <col min="11298" max="11298" width="13.85546875" style="11" customWidth="1"/>
    <col min="11299" max="11528" width="11.42578125" style="11"/>
    <col min="11529" max="11529" width="12.85546875" style="11" customWidth="1"/>
    <col min="11530" max="11553" width="11.42578125" style="11"/>
    <col min="11554" max="11554" width="13.85546875" style="11" customWidth="1"/>
    <col min="11555" max="11784" width="11.42578125" style="11"/>
    <col min="11785" max="11785" width="12.85546875" style="11" customWidth="1"/>
    <col min="11786" max="11809" width="11.42578125" style="11"/>
    <col min="11810" max="11810" width="13.85546875" style="11" customWidth="1"/>
    <col min="11811" max="12040" width="11.42578125" style="11"/>
    <col min="12041" max="12041" width="12.85546875" style="11" customWidth="1"/>
    <col min="12042" max="12065" width="11.42578125" style="11"/>
    <col min="12066" max="12066" width="13.85546875" style="11" customWidth="1"/>
    <col min="12067" max="12296" width="11.42578125" style="11"/>
    <col min="12297" max="12297" width="12.85546875" style="11" customWidth="1"/>
    <col min="12298" max="12321" width="11.42578125" style="11"/>
    <col min="12322" max="12322" width="13.85546875" style="11" customWidth="1"/>
    <col min="12323" max="12552" width="11.42578125" style="11"/>
    <col min="12553" max="12553" width="12.85546875" style="11" customWidth="1"/>
    <col min="12554" max="12577" width="11.42578125" style="11"/>
    <col min="12578" max="12578" width="13.85546875" style="11" customWidth="1"/>
    <col min="12579" max="12808" width="11.42578125" style="11"/>
    <col min="12809" max="12809" width="12.85546875" style="11" customWidth="1"/>
    <col min="12810" max="12833" width="11.42578125" style="11"/>
    <col min="12834" max="12834" width="13.85546875" style="11" customWidth="1"/>
    <col min="12835" max="13064" width="11.42578125" style="11"/>
    <col min="13065" max="13065" width="12.85546875" style="11" customWidth="1"/>
    <col min="13066" max="13089" width="11.42578125" style="11"/>
    <col min="13090" max="13090" width="13.85546875" style="11" customWidth="1"/>
    <col min="13091" max="13320" width="11.42578125" style="11"/>
    <col min="13321" max="13321" width="12.85546875" style="11" customWidth="1"/>
    <col min="13322" max="13345" width="11.42578125" style="11"/>
    <col min="13346" max="13346" width="13.85546875" style="11" customWidth="1"/>
    <col min="13347" max="13576" width="11.42578125" style="11"/>
    <col min="13577" max="13577" width="12.85546875" style="11" customWidth="1"/>
    <col min="13578" max="13601" width="11.42578125" style="11"/>
    <col min="13602" max="13602" width="13.85546875" style="11" customWidth="1"/>
    <col min="13603" max="13832" width="11.42578125" style="11"/>
    <col min="13833" max="13833" width="12.85546875" style="11" customWidth="1"/>
    <col min="13834" max="13857" width="11.42578125" style="11"/>
    <col min="13858" max="13858" width="13.85546875" style="11" customWidth="1"/>
    <col min="13859" max="14088" width="11.42578125" style="11"/>
    <col min="14089" max="14089" width="12.85546875" style="11" customWidth="1"/>
    <col min="14090" max="14113" width="11.42578125" style="11"/>
    <col min="14114" max="14114" width="13.85546875" style="11" customWidth="1"/>
    <col min="14115" max="14344" width="11.42578125" style="11"/>
    <col min="14345" max="14345" width="12.85546875" style="11" customWidth="1"/>
    <col min="14346" max="14369" width="11.42578125" style="11"/>
    <col min="14370" max="14370" width="13.85546875" style="11" customWidth="1"/>
    <col min="14371" max="14600" width="11.42578125" style="11"/>
    <col min="14601" max="14601" width="12.85546875" style="11" customWidth="1"/>
    <col min="14602" max="14625" width="11.42578125" style="11"/>
    <col min="14626" max="14626" width="13.85546875" style="11" customWidth="1"/>
    <col min="14627" max="14856" width="11.42578125" style="11"/>
    <col min="14857" max="14857" width="12.85546875" style="11" customWidth="1"/>
    <col min="14858" max="14881" width="11.42578125" style="11"/>
    <col min="14882" max="14882" width="13.85546875" style="11" customWidth="1"/>
    <col min="14883" max="15112" width="11.42578125" style="11"/>
    <col min="15113" max="15113" width="12.85546875" style="11" customWidth="1"/>
    <col min="15114" max="15137" width="11.42578125" style="11"/>
    <col min="15138" max="15138" width="13.85546875" style="11" customWidth="1"/>
    <col min="15139" max="15368" width="11.42578125" style="11"/>
    <col min="15369" max="15369" width="12.85546875" style="11" customWidth="1"/>
    <col min="15370" max="15393" width="11.42578125" style="11"/>
    <col min="15394" max="15394" width="13.85546875" style="11" customWidth="1"/>
    <col min="15395" max="15624" width="11.42578125" style="11"/>
    <col min="15625" max="15625" width="12.85546875" style="11" customWidth="1"/>
    <col min="15626" max="15649" width="11.42578125" style="11"/>
    <col min="15650" max="15650" width="13.85546875" style="11" customWidth="1"/>
    <col min="15651" max="15880" width="11.42578125" style="11"/>
    <col min="15881" max="15881" width="12.85546875" style="11" customWidth="1"/>
    <col min="15882" max="15905" width="11.42578125" style="11"/>
    <col min="15906" max="15906" width="13.85546875" style="11" customWidth="1"/>
    <col min="15907" max="16136" width="11.42578125" style="11"/>
    <col min="16137" max="16137" width="12.85546875" style="11" customWidth="1"/>
    <col min="16138" max="16161" width="11.42578125" style="11"/>
    <col min="16162" max="16162" width="13.85546875" style="11" customWidth="1"/>
    <col min="16163" max="16384" width="11.42578125" style="11"/>
  </cols>
  <sheetData>
    <row r="27" spans="2:12" ht="12.75" customHeight="1"/>
    <row r="28" spans="2:12"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</row>
    <row r="29" spans="2:12" ht="24.95" customHeight="1">
      <c r="B29" s="34"/>
      <c r="C29" s="34"/>
      <c r="D29" s="34"/>
      <c r="E29" s="34"/>
      <c r="F29" s="34"/>
      <c r="G29" s="34"/>
      <c r="H29" s="34"/>
      <c r="I29" s="34"/>
      <c r="J29" s="34"/>
      <c r="K29" s="34"/>
    </row>
    <row r="30" spans="2:12" ht="15" customHeight="1" thickBot="1"/>
    <row r="31" spans="2:12" ht="30" customHeight="1" thickBot="1">
      <c r="I31" s="58" t="s">
        <v>89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/>
  </sheetPr>
  <dimension ref="B1:P48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1" customWidth="1"/>
    <col min="2" max="2" width="23.7109375" style="11" customWidth="1"/>
    <col min="3" max="7" width="10.7109375" style="11" customWidth="1"/>
    <col min="8" max="8" width="11.42578125" style="11"/>
    <col min="9" max="9" width="23.7109375" style="11" customWidth="1"/>
    <col min="10" max="14" width="10.7109375" style="11" customWidth="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14" ht="26.25">
      <c r="B1" s="329"/>
    </row>
    <row r="5" spans="2:14" ht="36" customHeight="1">
      <c r="B5" s="447" t="s">
        <v>307</v>
      </c>
      <c r="C5" s="447"/>
      <c r="D5" s="447"/>
      <c r="E5" s="447"/>
      <c r="F5" s="447"/>
      <c r="G5" s="447"/>
      <c r="H5" s="330"/>
      <c r="I5" s="447" t="s">
        <v>308</v>
      </c>
      <c r="J5" s="447"/>
      <c r="K5" s="447"/>
      <c r="L5" s="447"/>
      <c r="M5" s="447"/>
      <c r="N5" s="447"/>
    </row>
    <row r="6" spans="2:14" ht="30" customHeight="1">
      <c r="B6" s="22" t="s">
        <v>246</v>
      </c>
      <c r="C6" s="23" t="str">
        <f>actualizaciones!$A$3</f>
        <v>acum. nov. 2009</v>
      </c>
      <c r="D6" s="24" t="s">
        <v>62</v>
      </c>
      <c r="E6" s="23" t="str">
        <f>actualizaciones!$A$2</f>
        <v xml:space="preserve">acum. nov. 2010 </v>
      </c>
      <c r="F6" s="24" t="s">
        <v>62</v>
      </c>
      <c r="G6" s="25" t="s">
        <v>63</v>
      </c>
      <c r="H6" s="330"/>
      <c r="I6" s="22" t="s">
        <v>246</v>
      </c>
      <c r="J6" s="23" t="str">
        <f>actualizaciones!$A$3</f>
        <v>acum. nov. 2009</v>
      </c>
      <c r="K6" s="24" t="s">
        <v>62</v>
      </c>
      <c r="L6" s="23" t="str">
        <f>actualizaciones!$A$2</f>
        <v xml:space="preserve">acum. nov. 2010 </v>
      </c>
      <c r="M6" s="24" t="s">
        <v>62</v>
      </c>
      <c r="N6" s="25" t="s">
        <v>63</v>
      </c>
    </row>
    <row r="7" spans="2:14">
      <c r="B7" s="81" t="s">
        <v>247</v>
      </c>
      <c r="C7" s="82"/>
      <c r="D7" s="82"/>
      <c r="E7" s="82"/>
      <c r="F7" s="82"/>
      <c r="G7" s="82"/>
      <c r="H7" s="330"/>
      <c r="I7" s="81" t="s">
        <v>247</v>
      </c>
      <c r="J7" s="82"/>
      <c r="K7" s="82"/>
      <c r="L7" s="82"/>
      <c r="M7" s="82"/>
      <c r="N7" s="82"/>
    </row>
    <row r="8" spans="2:14" ht="15" customHeight="1">
      <c r="B8" s="83" t="s">
        <v>309</v>
      </c>
      <c r="C8" s="27">
        <v>12405303</v>
      </c>
      <c r="D8" s="28">
        <f>C8/$C$8</f>
        <v>1</v>
      </c>
      <c r="E8" s="27">
        <v>12557999</v>
      </c>
      <c r="F8" s="28">
        <f>E8/$E$8</f>
        <v>1</v>
      </c>
      <c r="G8" s="28">
        <f>(E8-C8)/C8</f>
        <v>1.2308929495716469E-2</v>
      </c>
      <c r="H8" s="330"/>
      <c r="I8" s="83" t="s">
        <v>309</v>
      </c>
      <c r="J8" s="27">
        <v>10356067</v>
      </c>
      <c r="K8" s="28">
        <f>J8/$C$8</f>
        <v>0.83480967776442061</v>
      </c>
      <c r="L8" s="27">
        <v>10622223</v>
      </c>
      <c r="M8" s="28">
        <f>L8/$E$8</f>
        <v>0.84585314905662912</v>
      </c>
      <c r="N8" s="28">
        <f>(L8-J8)/J8</f>
        <v>2.5700490350245898E-2</v>
      </c>
    </row>
    <row r="9" spans="2:14" ht="15" customHeight="1">
      <c r="B9" s="81" t="s">
        <v>249</v>
      </c>
      <c r="C9" s="82"/>
      <c r="D9" s="82"/>
      <c r="E9" s="82"/>
      <c r="F9" s="84"/>
      <c r="G9" s="84"/>
      <c r="H9" s="330"/>
      <c r="I9" s="81" t="s">
        <v>249</v>
      </c>
      <c r="J9" s="82"/>
      <c r="K9" s="82"/>
      <c r="L9" s="82"/>
      <c r="M9" s="84"/>
      <c r="N9" s="84"/>
    </row>
    <row r="10" spans="2:14" ht="15" customHeight="1">
      <c r="B10" s="227" t="s">
        <v>250</v>
      </c>
      <c r="C10" s="218">
        <v>7663312</v>
      </c>
      <c r="D10" s="219">
        <f>C10/$C$8</f>
        <v>0.61774484669983476</v>
      </c>
      <c r="E10" s="218">
        <v>7912619</v>
      </c>
      <c r="F10" s="219">
        <f>E10/$E$8</f>
        <v>0.63008597149912182</v>
      </c>
      <c r="G10" s="219">
        <f>(E10-C10)/C10</f>
        <v>3.2532539455525235E-2</v>
      </c>
      <c r="H10" s="330"/>
      <c r="I10" s="227" t="s">
        <v>250</v>
      </c>
      <c r="J10" s="218">
        <v>4436814</v>
      </c>
      <c r="K10" s="219">
        <f>J10/$C$8</f>
        <v>0.35765462560648459</v>
      </c>
      <c r="L10" s="218">
        <v>4782680</v>
      </c>
      <c r="M10" s="219">
        <f>L10/$E$8</f>
        <v>0.38084729900042197</v>
      </c>
      <c r="N10" s="219">
        <f>(L10-J10)/J10</f>
        <v>7.7953684783720931E-2</v>
      </c>
    </row>
    <row r="11" spans="2:14" ht="15" customHeight="1">
      <c r="B11" s="85" t="s">
        <v>299</v>
      </c>
      <c r="C11" s="30">
        <v>987382</v>
      </c>
      <c r="D11" s="31">
        <f>C11/$C$8</f>
        <v>7.9593541568472773E-2</v>
      </c>
      <c r="E11" s="30">
        <v>1054364</v>
      </c>
      <c r="F11" s="31">
        <f>E11/$E$8</f>
        <v>8.395955438442064E-2</v>
      </c>
      <c r="G11" s="32">
        <f>(E11-C11)/C11</f>
        <v>6.7837979626932637E-2</v>
      </c>
      <c r="H11" s="330"/>
      <c r="I11" s="85" t="s">
        <v>299</v>
      </c>
      <c r="J11" s="30">
        <v>536190</v>
      </c>
      <c r="K11" s="31">
        <f>J11/$C$8</f>
        <v>4.3222644380391195E-2</v>
      </c>
      <c r="L11" s="30">
        <v>567636</v>
      </c>
      <c r="M11" s="31">
        <f>L11/$E$8</f>
        <v>4.5201150278798397E-2</v>
      </c>
      <c r="N11" s="32">
        <f>(L11-J11)/J11</f>
        <v>5.8647121356235662E-2</v>
      </c>
    </row>
    <row r="12" spans="2:14" ht="15" customHeight="1">
      <c r="B12" s="85" t="s">
        <v>300</v>
      </c>
      <c r="C12" s="30">
        <v>5159917</v>
      </c>
      <c r="D12" s="31">
        <f>C12/$C$8</f>
        <v>0.41594445536719254</v>
      </c>
      <c r="E12" s="30">
        <v>5511727</v>
      </c>
      <c r="F12" s="31">
        <f>E12/$E$8</f>
        <v>0.43890169126466727</v>
      </c>
      <c r="G12" s="32">
        <f>(E12-C12)/C12</f>
        <v>6.8181329273319713E-2</v>
      </c>
      <c r="H12" s="330"/>
      <c r="I12" s="85" t="s">
        <v>300</v>
      </c>
      <c r="J12" s="30">
        <v>2517194</v>
      </c>
      <c r="K12" s="31">
        <f>J12/$C$8</f>
        <v>0.20291273820558836</v>
      </c>
      <c r="L12" s="30">
        <v>2808720</v>
      </c>
      <c r="M12" s="31">
        <f>L12/$E$8</f>
        <v>0.22365983625257496</v>
      </c>
      <c r="N12" s="32">
        <f>(L12-J12)/J12</f>
        <v>0.11581387846943859</v>
      </c>
    </row>
    <row r="13" spans="2:14" ht="15" customHeight="1">
      <c r="B13" s="85" t="s">
        <v>238</v>
      </c>
      <c r="C13" s="30">
        <v>1409516</v>
      </c>
      <c r="D13" s="31">
        <f>C13/$C$8</f>
        <v>0.11362205340732105</v>
      </c>
      <c r="E13" s="30">
        <v>1248720</v>
      </c>
      <c r="F13" s="31">
        <f>E13/$E$8</f>
        <v>9.9436223876112742E-2</v>
      </c>
      <c r="G13" s="32">
        <f>(E13-C13)/C13</f>
        <v>-0.11407887530187667</v>
      </c>
      <c r="H13" s="330"/>
      <c r="I13" s="85" t="s">
        <v>238</v>
      </c>
      <c r="J13" s="30">
        <v>1292419</v>
      </c>
      <c r="K13" s="31">
        <f>J13/$C$8</f>
        <v>0.10418278376594267</v>
      </c>
      <c r="L13" s="30">
        <v>1321180</v>
      </c>
      <c r="M13" s="31">
        <f>L13/$E$8</f>
        <v>0.1052062514099579</v>
      </c>
      <c r="N13" s="32">
        <f>(L13-J13)/J13</f>
        <v>2.225361898888828E-2</v>
      </c>
    </row>
    <row r="14" spans="2:14" ht="15" customHeight="1">
      <c r="B14" s="85" t="s">
        <v>301</v>
      </c>
      <c r="C14" s="30">
        <v>106497</v>
      </c>
      <c r="D14" s="31">
        <f>C14/$C$8</f>
        <v>8.5847963568483569E-3</v>
      </c>
      <c r="E14" s="30">
        <v>97808</v>
      </c>
      <c r="F14" s="31">
        <f>E14/$E$8</f>
        <v>7.788501973921164E-3</v>
      </c>
      <c r="G14" s="32">
        <f>(E14-C14)/C14</f>
        <v>-8.1589152746086746E-2</v>
      </c>
      <c r="H14" s="330"/>
      <c r="I14" s="85" t="s">
        <v>301</v>
      </c>
      <c r="J14" s="30">
        <v>91011</v>
      </c>
      <c r="K14" s="31">
        <f>J14/$C$8</f>
        <v>7.3364592545623435E-3</v>
      </c>
      <c r="L14" s="30">
        <v>85144</v>
      </c>
      <c r="M14" s="31">
        <f>L14/$E$8</f>
        <v>6.7800610590907041E-3</v>
      </c>
      <c r="N14" s="32">
        <f>(L14-J14)/J14</f>
        <v>-6.4464735032029097E-2</v>
      </c>
    </row>
    <row r="15" spans="2:14" ht="15" customHeight="1">
      <c r="B15" s="81" t="s">
        <v>251</v>
      </c>
      <c r="C15" s="82"/>
      <c r="D15" s="82"/>
      <c r="E15" s="82"/>
      <c r="F15" s="84"/>
      <c r="G15" s="84"/>
      <c r="H15" s="330"/>
      <c r="I15" s="81" t="s">
        <v>251</v>
      </c>
      <c r="J15" s="82"/>
      <c r="K15" s="82"/>
      <c r="L15" s="82"/>
      <c r="M15" s="84"/>
      <c r="N15" s="84"/>
    </row>
    <row r="16" spans="2:14" ht="15" customHeight="1">
      <c r="B16" s="227" t="s">
        <v>252</v>
      </c>
      <c r="C16" s="218">
        <v>4741991</v>
      </c>
      <c r="D16" s="219">
        <f>C16/$C$8</f>
        <v>0.38225515330016524</v>
      </c>
      <c r="E16" s="218">
        <v>4645380</v>
      </c>
      <c r="F16" s="219">
        <f>E16/$E$8</f>
        <v>0.36991402850087818</v>
      </c>
      <c r="G16" s="219">
        <f>(E16-C16)/C16</f>
        <v>-2.0373509776800504E-2</v>
      </c>
      <c r="H16" s="330"/>
      <c r="I16" s="227" t="s">
        <v>252</v>
      </c>
      <c r="J16" s="218">
        <v>5919253</v>
      </c>
      <c r="K16" s="219">
        <f>J16/$C$8</f>
        <v>0.47715505215793602</v>
      </c>
      <c r="L16" s="218">
        <v>5839543</v>
      </c>
      <c r="M16" s="219">
        <f>L16/$E$8</f>
        <v>0.4650058500562072</v>
      </c>
      <c r="N16" s="219">
        <f>(L16-J16)/J16</f>
        <v>-1.3466226228208188E-2</v>
      </c>
    </row>
    <row r="17" spans="2:16" ht="15" customHeight="1">
      <c r="B17" s="450" t="s">
        <v>123</v>
      </c>
      <c r="C17" s="450"/>
      <c r="D17" s="450"/>
      <c r="E17" s="450"/>
      <c r="F17" s="450"/>
      <c r="G17" s="450"/>
      <c r="H17" s="330"/>
      <c r="I17" s="450" t="s">
        <v>123</v>
      </c>
      <c r="J17" s="450"/>
      <c r="K17" s="450"/>
      <c r="L17" s="450"/>
      <c r="M17" s="450"/>
      <c r="N17" s="450"/>
    </row>
    <row r="18" spans="2:16" ht="20.100000000000001" customHeight="1" thickBot="1">
      <c r="B18" s="330"/>
      <c r="C18" s="330"/>
      <c r="D18" s="330"/>
      <c r="E18" s="330"/>
      <c r="F18" s="330"/>
      <c r="G18" s="330"/>
      <c r="H18" s="330"/>
      <c r="I18" s="330"/>
      <c r="J18" s="330"/>
      <c r="K18" s="330"/>
      <c r="L18" s="330"/>
      <c r="M18" s="330"/>
      <c r="N18" s="330"/>
    </row>
    <row r="19" spans="2:16" ht="36" customHeight="1" thickBot="1">
      <c r="B19" s="447" t="s">
        <v>310</v>
      </c>
      <c r="C19" s="447"/>
      <c r="D19" s="447"/>
      <c r="E19" s="447"/>
      <c r="F19" s="447"/>
      <c r="G19" s="447"/>
      <c r="H19" s="330"/>
      <c r="I19" s="447" t="s">
        <v>245</v>
      </c>
      <c r="J19" s="447"/>
      <c r="K19" s="447"/>
      <c r="L19" s="447"/>
      <c r="M19" s="447"/>
      <c r="N19" s="447"/>
      <c r="P19" s="58" t="s">
        <v>87</v>
      </c>
    </row>
    <row r="20" spans="2:16" ht="30" customHeight="1">
      <c r="B20" s="22" t="s">
        <v>246</v>
      </c>
      <c r="C20" s="23" t="str">
        <f>actualizaciones!$A$3</f>
        <v>acum. nov. 2009</v>
      </c>
      <c r="D20" s="24" t="s">
        <v>62</v>
      </c>
      <c r="E20" s="23" t="str">
        <f>actualizaciones!$A$2</f>
        <v xml:space="preserve">acum. nov. 2010 </v>
      </c>
      <c r="F20" s="24" t="s">
        <v>62</v>
      </c>
      <c r="G20" s="25" t="s">
        <v>63</v>
      </c>
      <c r="H20" s="330"/>
      <c r="I20" s="22" t="s">
        <v>246</v>
      </c>
      <c r="J20" s="23" t="str">
        <f>actualizaciones!$A$3</f>
        <v>acum. nov. 2009</v>
      </c>
      <c r="K20" s="24" t="s">
        <v>62</v>
      </c>
      <c r="L20" s="23" t="str">
        <f>actualizaciones!$A$2</f>
        <v xml:space="preserve">acum. nov. 2010 </v>
      </c>
      <c r="M20" s="24" t="s">
        <v>62</v>
      </c>
      <c r="N20" s="25" t="s">
        <v>63</v>
      </c>
    </row>
    <row r="21" spans="2:16" ht="15" customHeight="1">
      <c r="B21" s="81" t="s">
        <v>247</v>
      </c>
      <c r="C21" s="82"/>
      <c r="D21" s="82"/>
      <c r="E21" s="82"/>
      <c r="F21" s="82"/>
      <c r="G21" s="82"/>
      <c r="H21" s="330"/>
      <c r="I21" s="81" t="s">
        <v>247</v>
      </c>
      <c r="J21" s="82"/>
      <c r="K21" s="82"/>
      <c r="L21" s="82"/>
      <c r="M21" s="82"/>
      <c r="N21" s="82"/>
    </row>
    <row r="22" spans="2:16" ht="15" customHeight="1">
      <c r="B22" s="83" t="s">
        <v>309</v>
      </c>
      <c r="C22" s="27">
        <v>5178498</v>
      </c>
      <c r="D22" s="28">
        <f>C22/$C$8</f>
        <v>0.4174422825464239</v>
      </c>
      <c r="E22" s="27">
        <v>4669750</v>
      </c>
      <c r="F22" s="28">
        <f>E22/$E$8</f>
        <v>0.37185462429165667</v>
      </c>
      <c r="G22" s="28">
        <f>(E22-C22)/C22</f>
        <v>-9.8242386112729979E-2</v>
      </c>
      <c r="H22" s="330"/>
      <c r="I22" s="83" t="s">
        <v>309</v>
      </c>
      <c r="J22" s="27">
        <v>328175</v>
      </c>
      <c r="K22" s="28">
        <f>J22/$C$8</f>
        <v>2.6454412278361924E-2</v>
      </c>
      <c r="L22" s="27">
        <v>297292</v>
      </c>
      <c r="M22" s="28">
        <f>L22/$E$8</f>
        <v>2.3673516776040515E-2</v>
      </c>
      <c r="N22" s="28">
        <f>(L22-J22)/J22</f>
        <v>-9.4105279195551159E-2</v>
      </c>
    </row>
    <row r="23" spans="2:16" ht="15" customHeight="1">
      <c r="B23" s="81" t="s">
        <v>249</v>
      </c>
      <c r="C23" s="82"/>
      <c r="D23" s="82"/>
      <c r="E23" s="82"/>
      <c r="F23" s="84"/>
      <c r="G23" s="84"/>
      <c r="H23" s="330"/>
      <c r="I23" s="81" t="s">
        <v>249</v>
      </c>
      <c r="J23" s="82"/>
      <c r="K23" s="82"/>
      <c r="L23" s="82"/>
      <c r="M23" s="84"/>
      <c r="N23" s="84"/>
    </row>
    <row r="24" spans="2:16" ht="15" customHeight="1">
      <c r="B24" s="227" t="s">
        <v>250</v>
      </c>
      <c r="C24" s="218">
        <v>3348921</v>
      </c>
      <c r="D24" s="219">
        <f>C24/$C$8</f>
        <v>0.26995882325486126</v>
      </c>
      <c r="E24" s="218">
        <v>3164190</v>
      </c>
      <c r="F24" s="219">
        <f>E24/$E$8</f>
        <v>0.25196609746504994</v>
      </c>
      <c r="G24" s="219">
        <f>(E24-C24)/C24</f>
        <v>-5.5161348983747305E-2</v>
      </c>
      <c r="H24" s="330"/>
      <c r="I24" s="227" t="s">
        <v>250</v>
      </c>
      <c r="J24" s="218">
        <v>328175</v>
      </c>
      <c r="K24" s="219">
        <f>J24/$C$8</f>
        <v>2.6454412278361924E-2</v>
      </c>
      <c r="L24" s="218">
        <v>297292</v>
      </c>
      <c r="M24" s="219">
        <f>L24/$E$8</f>
        <v>2.3673516776040515E-2</v>
      </c>
      <c r="N24" s="219">
        <f>(L24-J24)/J24</f>
        <v>-9.4105279195551159E-2</v>
      </c>
    </row>
    <row r="25" spans="2:16" ht="15" customHeight="1">
      <c r="B25" s="85" t="s">
        <v>239</v>
      </c>
      <c r="C25" s="30">
        <v>2793124</v>
      </c>
      <c r="D25" s="31">
        <f>C25/$C$8</f>
        <v>0.22515564513015118</v>
      </c>
      <c r="E25" s="30">
        <v>2662013</v>
      </c>
      <c r="F25" s="31">
        <f>E25/$E$8</f>
        <v>0.21197748144429698</v>
      </c>
      <c r="G25" s="32">
        <f>(E25-C25)/C25</f>
        <v>-4.6940629918328008E-2</v>
      </c>
      <c r="H25" s="330"/>
      <c r="I25" s="85" t="s">
        <v>239</v>
      </c>
      <c r="J25" s="30">
        <v>103898</v>
      </c>
      <c r="K25" s="31">
        <f>J25/$C$8</f>
        <v>8.3752891807640645E-3</v>
      </c>
      <c r="L25" s="30">
        <v>85146</v>
      </c>
      <c r="M25" s="31">
        <f>L25/$E$8</f>
        <v>6.7802203201322124E-3</v>
      </c>
      <c r="N25" s="32">
        <f>(L25-J25)/J25</f>
        <v>-0.18048470615411269</v>
      </c>
    </row>
    <row r="26" spans="2:16" ht="15" customHeight="1">
      <c r="B26" s="85" t="s">
        <v>238</v>
      </c>
      <c r="C26" s="30">
        <v>527442</v>
      </c>
      <c r="D26" s="31">
        <f>C26/$C$8</f>
        <v>4.2517462088592271E-2</v>
      </c>
      <c r="E26" s="30">
        <v>469603</v>
      </c>
      <c r="F26" s="31">
        <f>E26/$E$8</f>
        <v>3.7394731437707551E-2</v>
      </c>
      <c r="G26" s="32">
        <f>(E26-C26)/C26</f>
        <v>-0.10965945070737636</v>
      </c>
      <c r="H26" s="330"/>
      <c r="I26" s="85" t="s">
        <v>238</v>
      </c>
      <c r="J26" s="30">
        <v>88141</v>
      </c>
      <c r="K26" s="31">
        <f>J26/$C$8</f>
        <v>7.1051065822414815E-3</v>
      </c>
      <c r="L26" s="30">
        <v>90108</v>
      </c>
      <c r="M26" s="31">
        <f>L26/$E$8</f>
        <v>7.1753469641142667E-3</v>
      </c>
      <c r="N26" s="32">
        <f>(L26-J26)/J26</f>
        <v>2.2316515582986352E-2</v>
      </c>
    </row>
    <row r="27" spans="2:16" ht="15" customHeight="1">
      <c r="B27" s="85" t="s">
        <v>301</v>
      </c>
      <c r="C27" s="30">
        <v>28355</v>
      </c>
      <c r="D27" s="31">
        <f>C27/$C$8</f>
        <v>2.2857160361177795E-3</v>
      </c>
      <c r="E27" s="30">
        <v>32574</v>
      </c>
      <c r="F27" s="31">
        <f>E27/$E$8</f>
        <v>2.593884583045436E-3</v>
      </c>
      <c r="G27" s="32">
        <f>(E27-C27)/C27</f>
        <v>0.14879210015870217</v>
      </c>
      <c r="H27" s="330"/>
      <c r="I27" s="85" t="s">
        <v>237</v>
      </c>
      <c r="J27" s="30">
        <v>105861</v>
      </c>
      <c r="K27" s="31">
        <f>J27/$C$8</f>
        <v>8.5335279597765577E-3</v>
      </c>
      <c r="L27" s="30">
        <v>95367</v>
      </c>
      <c r="M27" s="31">
        <f>L27/$E$8</f>
        <v>7.5941238727603019E-3</v>
      </c>
      <c r="N27" s="32">
        <f>(L27-J27)/J27</f>
        <v>-9.9129991214895005E-2</v>
      </c>
    </row>
    <row r="28" spans="2:16" ht="15" customHeight="1">
      <c r="B28" s="81" t="s">
        <v>251</v>
      </c>
      <c r="C28" s="82"/>
      <c r="D28" s="82"/>
      <c r="E28" s="82"/>
      <c r="F28" s="84"/>
      <c r="G28" s="84"/>
      <c r="H28" s="330"/>
      <c r="I28" s="85" t="s">
        <v>236</v>
      </c>
      <c r="J28" s="30">
        <v>30275</v>
      </c>
      <c r="K28" s="31">
        <f>J28/$C$8</f>
        <v>2.4404885555798193E-3</v>
      </c>
      <c r="L28" s="30">
        <v>26671</v>
      </c>
      <c r="M28" s="31">
        <f>L28/$E$8</f>
        <v>2.1238256190337329E-3</v>
      </c>
      <c r="N28" s="32">
        <f>(L28-J28)/J28</f>
        <v>-0.11904211395540876</v>
      </c>
    </row>
    <row r="29" spans="2:16" ht="15" customHeight="1">
      <c r="B29" s="227" t="s">
        <v>252</v>
      </c>
      <c r="C29" s="218">
        <v>1829577</v>
      </c>
      <c r="D29" s="219">
        <f>C29/$C$8</f>
        <v>0.14748345929156265</v>
      </c>
      <c r="E29" s="218">
        <v>1505560</v>
      </c>
      <c r="F29" s="219">
        <f>E29/$E$8</f>
        <v>0.1198885268266067</v>
      </c>
      <c r="G29" s="219">
        <f>(E29-C29)/C29</f>
        <v>-0.17709940603757043</v>
      </c>
      <c r="H29" s="330"/>
      <c r="I29" s="81" t="s">
        <v>251</v>
      </c>
      <c r="J29" s="82"/>
      <c r="K29" s="82"/>
      <c r="L29" s="82"/>
      <c r="M29" s="84"/>
      <c r="N29" s="84"/>
    </row>
    <row r="30" spans="2:16" ht="15" customHeight="1">
      <c r="B30" s="450" t="s">
        <v>123</v>
      </c>
      <c r="C30" s="450"/>
      <c r="D30" s="450"/>
      <c r="E30" s="450"/>
      <c r="F30" s="450"/>
      <c r="G30" s="450"/>
      <c r="H30" s="330"/>
      <c r="I30" s="227" t="s">
        <v>252</v>
      </c>
      <c r="J30" s="218">
        <v>0</v>
      </c>
      <c r="K30" s="219">
        <f>J30/$C$8</f>
        <v>0</v>
      </c>
      <c r="L30" s="218">
        <v>0</v>
      </c>
      <c r="M30" s="219">
        <f>L30/$E$8</f>
        <v>0</v>
      </c>
      <c r="N30" s="220" t="str">
        <f>IFERROR((L30-J30)/J30,"-")</f>
        <v>-</v>
      </c>
    </row>
    <row r="31" spans="2:16" ht="15" customHeight="1">
      <c r="B31" s="330"/>
      <c r="C31" s="330"/>
      <c r="D31" s="330"/>
      <c r="E31" s="330"/>
      <c r="F31" s="330"/>
      <c r="G31" s="330"/>
      <c r="H31" s="330"/>
      <c r="I31" s="450" t="s">
        <v>123</v>
      </c>
      <c r="J31" s="450"/>
      <c r="K31" s="450"/>
      <c r="L31" s="450"/>
      <c r="M31" s="450"/>
      <c r="N31" s="450"/>
    </row>
    <row r="32" spans="2:16">
      <c r="B32" s="330"/>
      <c r="C32" s="330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</row>
    <row r="33" spans="2:14">
      <c r="B33" s="330"/>
      <c r="C33" s="330"/>
      <c r="D33" s="330"/>
      <c r="E33" s="330"/>
      <c r="F33" s="330"/>
      <c r="G33" s="330"/>
      <c r="H33" s="330"/>
      <c r="I33" s="330"/>
      <c r="J33" s="330"/>
      <c r="K33" s="330"/>
      <c r="L33" s="330"/>
      <c r="M33" s="330"/>
      <c r="N33" s="330"/>
    </row>
    <row r="34" spans="2:14" ht="36" customHeight="1">
      <c r="B34" s="447" t="s">
        <v>311</v>
      </c>
      <c r="C34" s="447"/>
      <c r="D34" s="447"/>
      <c r="E34" s="447"/>
      <c r="F34" s="447"/>
      <c r="G34" s="447"/>
      <c r="H34" s="330"/>
      <c r="I34" s="447" t="s">
        <v>312</v>
      </c>
      <c r="J34" s="447"/>
      <c r="K34" s="447"/>
      <c r="L34" s="447"/>
      <c r="M34" s="447"/>
      <c r="N34" s="330"/>
    </row>
    <row r="35" spans="2:14" ht="18" customHeight="1">
      <c r="B35" s="447"/>
      <c r="C35" s="447"/>
      <c r="D35" s="447"/>
      <c r="E35" s="447"/>
      <c r="F35" s="447"/>
      <c r="G35" s="447"/>
      <c r="H35" s="330"/>
      <c r="I35" s="447" t="str">
        <f>actualizaciones!A2</f>
        <v xml:space="preserve">acum. nov. 2010 </v>
      </c>
      <c r="J35" s="447"/>
      <c r="K35" s="447"/>
      <c r="L35" s="447"/>
      <c r="M35" s="447"/>
      <c r="N35" s="330"/>
    </row>
    <row r="36" spans="2:14" ht="30" customHeight="1">
      <c r="B36" s="22" t="s">
        <v>246</v>
      </c>
      <c r="C36" s="23" t="str">
        <f>actualizaciones!$A$3</f>
        <v>acum. nov. 2009</v>
      </c>
      <c r="D36" s="24" t="s">
        <v>62</v>
      </c>
      <c r="E36" s="23" t="str">
        <f>actualizaciones!$A$2</f>
        <v xml:space="preserve">acum. nov. 2010 </v>
      </c>
      <c r="F36" s="24" t="s">
        <v>62</v>
      </c>
      <c r="G36" s="25" t="s">
        <v>63</v>
      </c>
      <c r="H36" s="330"/>
      <c r="I36" s="22" t="s">
        <v>246</v>
      </c>
      <c r="J36" s="23" t="s">
        <v>122</v>
      </c>
      <c r="K36" s="25" t="s">
        <v>63</v>
      </c>
      <c r="L36" s="23" t="s">
        <v>270</v>
      </c>
      <c r="M36" s="25" t="s">
        <v>63</v>
      </c>
      <c r="N36" s="330"/>
    </row>
    <row r="37" spans="2:14" ht="15" customHeight="1">
      <c r="B37" s="81" t="s">
        <v>247</v>
      </c>
      <c r="C37" s="82"/>
      <c r="D37" s="82"/>
      <c r="E37" s="82"/>
      <c r="F37" s="82"/>
      <c r="G37" s="82"/>
      <c r="H37" s="330"/>
      <c r="I37" s="81" t="s">
        <v>247</v>
      </c>
      <c r="J37" s="82"/>
      <c r="K37" s="82"/>
      <c r="L37" s="82"/>
      <c r="M37" s="82"/>
      <c r="N37" s="330"/>
    </row>
    <row r="38" spans="2:14" ht="15" customHeight="1">
      <c r="B38" s="83" t="s">
        <v>309</v>
      </c>
      <c r="C38" s="27">
        <v>33104630</v>
      </c>
      <c r="D38" s="28">
        <f>C38/$C$38</f>
        <v>1</v>
      </c>
      <c r="E38" s="27">
        <v>33189794</v>
      </c>
      <c r="F38" s="28">
        <f>E38/$E$38</f>
        <v>1</v>
      </c>
      <c r="G38" s="28">
        <f>($E$38-$C$38)/$C$38</f>
        <v>2.5725706645867963E-3</v>
      </c>
      <c r="H38" s="330"/>
      <c r="I38" s="83" t="s">
        <v>309</v>
      </c>
      <c r="J38" s="27">
        <v>297292</v>
      </c>
      <c r="K38" s="28">
        <f>L22/J22-1</f>
        <v>-9.4105279195551117E-2</v>
      </c>
      <c r="L38" s="27">
        <v>33189794</v>
      </c>
      <c r="M38" s="28">
        <f>($E$38-$C$38)/$C$38</f>
        <v>2.5725706645867963E-3</v>
      </c>
      <c r="N38" s="330"/>
    </row>
    <row r="39" spans="2:14" ht="15" customHeight="1">
      <c r="B39" s="81" t="s">
        <v>249</v>
      </c>
      <c r="C39" s="82"/>
      <c r="D39" s="82"/>
      <c r="E39" s="82"/>
      <c r="F39" s="84"/>
      <c r="G39" s="84"/>
      <c r="H39" s="330"/>
      <c r="I39" s="81" t="s">
        <v>249</v>
      </c>
      <c r="J39" s="82"/>
      <c r="K39" s="82"/>
      <c r="L39" s="82"/>
      <c r="M39" s="84"/>
      <c r="N39" s="330"/>
    </row>
    <row r="40" spans="2:14" ht="15" customHeight="1">
      <c r="B40" s="227" t="s">
        <v>250</v>
      </c>
      <c r="C40" s="218">
        <v>18376266</v>
      </c>
      <c r="D40" s="219">
        <f t="shared" ref="D40:D45" si="0">C40/$C$38</f>
        <v>0.55509655295951055</v>
      </c>
      <c r="E40" s="218">
        <v>18878461</v>
      </c>
      <c r="F40" s="219">
        <f t="shared" ref="F40:F45" si="1">E40/$E$38</f>
        <v>0.56880319895929454</v>
      </c>
      <c r="G40" s="219">
        <f>($E$40-$C$40)/$C$40</f>
        <v>2.7328457261121493E-2</v>
      </c>
      <c r="H40" s="330"/>
      <c r="I40" s="227" t="s">
        <v>250</v>
      </c>
      <c r="J40" s="218">
        <v>297292</v>
      </c>
      <c r="K40" s="219">
        <f>L24/J24-1</f>
        <v>-9.4105279195551117E-2</v>
      </c>
      <c r="L40" s="218">
        <v>18878461</v>
      </c>
      <c r="M40" s="219">
        <f>($E$40-$C$40)/$C$40</f>
        <v>2.7328457261121493E-2</v>
      </c>
      <c r="N40" s="330"/>
    </row>
    <row r="41" spans="2:14" ht="15" customHeight="1">
      <c r="B41" s="85" t="s">
        <v>299</v>
      </c>
      <c r="C41" s="30">
        <v>2294353</v>
      </c>
      <c r="D41" s="31">
        <f t="shared" si="0"/>
        <v>6.9306106124732397E-2</v>
      </c>
      <c r="E41" s="30">
        <v>2360627</v>
      </c>
      <c r="F41" s="31">
        <f t="shared" si="1"/>
        <v>7.1125087428984948E-2</v>
      </c>
      <c r="G41" s="32">
        <f>($E$41-$C$41)/$C$41</f>
        <v>2.888570328977276E-2</v>
      </c>
      <c r="H41" s="330"/>
      <c r="I41" s="85" t="s">
        <v>299</v>
      </c>
      <c r="J41" s="30">
        <v>85146</v>
      </c>
      <c r="K41" s="32">
        <f>L25/J25-1</f>
        <v>-0.18048470615411272</v>
      </c>
      <c r="L41" s="30">
        <v>2360627</v>
      </c>
      <c r="M41" s="32">
        <f>($E$41-$C$41)/$C$41</f>
        <v>2.888570328977276E-2</v>
      </c>
      <c r="N41" s="330"/>
    </row>
    <row r="42" spans="2:14" ht="15" customHeight="1">
      <c r="B42" s="85" t="s">
        <v>300</v>
      </c>
      <c r="C42" s="30">
        <v>11731134</v>
      </c>
      <c r="D42" s="31">
        <f t="shared" si="0"/>
        <v>0.35436535614504677</v>
      </c>
      <c r="E42" s="30">
        <v>12396892</v>
      </c>
      <c r="F42" s="31">
        <f t="shared" si="1"/>
        <v>0.37351518361337221</v>
      </c>
      <c r="G42" s="32">
        <f>($E$42-$C$42)/$C$42</f>
        <v>5.6751376294908916E-2</v>
      </c>
      <c r="H42" s="330"/>
      <c r="I42" s="85" t="s">
        <v>300</v>
      </c>
      <c r="J42" s="30"/>
      <c r="K42" s="32"/>
      <c r="L42" s="30">
        <v>12396892</v>
      </c>
      <c r="M42" s="32">
        <f>($E$42-$C$42)/$C$42</f>
        <v>5.6751376294908916E-2</v>
      </c>
      <c r="N42" s="330"/>
    </row>
    <row r="43" spans="2:14" ht="15" customHeight="1">
      <c r="B43" s="85" t="s">
        <v>238</v>
      </c>
      <c r="C43" s="30">
        <v>3852660</v>
      </c>
      <c r="D43" s="31">
        <f t="shared" si="0"/>
        <v>0.1163782830377503</v>
      </c>
      <c r="E43" s="30">
        <v>3652322</v>
      </c>
      <c r="F43" s="31">
        <f t="shared" si="1"/>
        <v>0.1100435272361136</v>
      </c>
      <c r="G43" s="32">
        <f>($E$43-$C$43)/$C$43</f>
        <v>-5.1999916940503446E-2</v>
      </c>
      <c r="H43" s="330"/>
      <c r="I43" s="85" t="s">
        <v>238</v>
      </c>
      <c r="J43" s="30">
        <v>90108</v>
      </c>
      <c r="K43" s="32">
        <f>L26/J26-1</f>
        <v>2.2316515582986307E-2</v>
      </c>
      <c r="L43" s="30">
        <v>3652322</v>
      </c>
      <c r="M43" s="32">
        <f>($E$43-$C$43)/$C$43</f>
        <v>-5.1999916940503446E-2</v>
      </c>
      <c r="N43" s="330"/>
    </row>
    <row r="44" spans="2:14" ht="15" customHeight="1">
      <c r="B44" s="85" t="s">
        <v>237</v>
      </c>
      <c r="C44" s="30">
        <v>317460</v>
      </c>
      <c r="D44" s="31">
        <f t="shared" si="0"/>
        <v>9.5895951714307023E-3</v>
      </c>
      <c r="E44" s="30">
        <v>300932</v>
      </c>
      <c r="F44" s="31">
        <f t="shared" si="1"/>
        <v>9.0670041519389961E-3</v>
      </c>
      <c r="G44" s="32">
        <f>($E$44-$C$44)/$C$44</f>
        <v>-5.2063252063252061E-2</v>
      </c>
      <c r="H44" s="330"/>
      <c r="I44" s="85" t="s">
        <v>237</v>
      </c>
      <c r="J44" s="452">
        <v>95367</v>
      </c>
      <c r="K44" s="453">
        <f>L27/J27-1</f>
        <v>-9.9129991214894964E-2</v>
      </c>
      <c r="L44" s="30">
        <v>300932</v>
      </c>
      <c r="M44" s="32">
        <f>($E$44-$C$44)/$C$44</f>
        <v>-5.2063252063252061E-2</v>
      </c>
      <c r="N44" s="330"/>
    </row>
    <row r="45" spans="2:14" ht="15" customHeight="1">
      <c r="B45" s="85" t="s">
        <v>236</v>
      </c>
      <c r="C45" s="30">
        <v>180659</v>
      </c>
      <c r="D45" s="31">
        <f t="shared" si="0"/>
        <v>5.4572124805503039E-3</v>
      </c>
      <c r="E45" s="30">
        <v>167688</v>
      </c>
      <c r="F45" s="31">
        <f t="shared" si="1"/>
        <v>5.0523965288847526E-3</v>
      </c>
      <c r="G45" s="32">
        <f>($E$45-$C$45)/$C$45</f>
        <v>-7.1798249741225187E-2</v>
      </c>
      <c r="H45" s="330"/>
      <c r="I45" s="85" t="s">
        <v>236</v>
      </c>
      <c r="J45" s="452">
        <v>26671</v>
      </c>
      <c r="K45" s="453">
        <f>L28/J28-1</f>
        <v>-0.11904211395540876</v>
      </c>
      <c r="L45" s="30">
        <v>167688</v>
      </c>
      <c r="M45" s="32">
        <f>($E$45-$C$45)/$C$45</f>
        <v>-7.1798249741225187E-2</v>
      </c>
      <c r="N45" s="330"/>
    </row>
    <row r="46" spans="2:14" ht="15" customHeight="1">
      <c r="B46" s="81" t="s">
        <v>251</v>
      </c>
      <c r="C46" s="82"/>
      <c r="D46" s="82"/>
      <c r="E46" s="82"/>
      <c r="F46" s="84"/>
      <c r="G46" s="84"/>
      <c r="H46" s="330"/>
      <c r="I46" s="81" t="s">
        <v>251</v>
      </c>
      <c r="J46" s="82"/>
      <c r="K46" s="82"/>
      <c r="L46" s="82"/>
      <c r="M46" s="84"/>
      <c r="N46" s="330"/>
    </row>
    <row r="47" spans="2:14" ht="15" customHeight="1">
      <c r="B47" s="227" t="s">
        <v>252</v>
      </c>
      <c r="C47" s="218">
        <v>14728364</v>
      </c>
      <c r="D47" s="219">
        <f>C47/$C$38</f>
        <v>0.44490344704048951</v>
      </c>
      <c r="E47" s="218">
        <v>14311333</v>
      </c>
      <c r="F47" s="219">
        <f>E47/$E$38</f>
        <v>0.43119680104070546</v>
      </c>
      <c r="G47" s="219">
        <f>($E$47-$C$47)/$C$47</f>
        <v>-2.8314821659758002E-2</v>
      </c>
      <c r="H47" s="330"/>
      <c r="I47" s="227" t="s">
        <v>252</v>
      </c>
      <c r="J47" s="218">
        <v>0</v>
      </c>
      <c r="K47" s="219" t="str">
        <f>IFERROR(L30/J30-1,"-")</f>
        <v>-</v>
      </c>
      <c r="L47" s="218">
        <v>14311333</v>
      </c>
      <c r="M47" s="219">
        <f>($E$47-$C$47)/$C$47</f>
        <v>-2.8314821659758002E-2</v>
      </c>
      <c r="N47" s="330"/>
    </row>
    <row r="48" spans="2:14" ht="15" customHeight="1">
      <c r="B48" s="450" t="s">
        <v>123</v>
      </c>
      <c r="C48" s="450"/>
      <c r="D48" s="450"/>
      <c r="E48" s="450"/>
      <c r="F48" s="450"/>
      <c r="G48" s="450"/>
      <c r="H48" s="330"/>
      <c r="I48" s="450" t="s">
        <v>123</v>
      </c>
      <c r="J48" s="450"/>
      <c r="K48" s="450"/>
      <c r="L48" s="450"/>
      <c r="M48" s="450"/>
      <c r="N48" s="330"/>
    </row>
  </sheetData>
  <mergeCells count="15">
    <mergeCell ref="B5:G5"/>
    <mergeCell ref="I5:N5"/>
    <mergeCell ref="B17:G17"/>
    <mergeCell ref="I17:N17"/>
    <mergeCell ref="B19:G19"/>
    <mergeCell ref="I19:N19"/>
    <mergeCell ref="B48:G48"/>
    <mergeCell ref="I48:M48"/>
    <mergeCell ref="B30:G30"/>
    <mergeCell ref="I31:N31"/>
    <mergeCell ref="B34:G35"/>
    <mergeCell ref="I34:M34"/>
    <mergeCell ref="I35:M35"/>
    <mergeCell ref="J44:J45"/>
    <mergeCell ref="K44:K45"/>
  </mergeCells>
  <hyperlinks>
    <hyperlink ref="P19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SANTA CRUZ (acumulado noviembre 2010)</oddHeader>
    <oddFooter>&amp;CTurismo de Tenerife&amp;R&amp;P</oddFooter>
  </headerFooter>
  <rowBreaks count="1" manualBreakCount="1">
    <brk id="32" min="1" max="13" man="1"/>
  </rowBreaks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/>
  </sheetPr>
  <dimension ref="B6:S44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8" t="s">
        <v>89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SANTA CRUZ (acumulado noviembre 2010)</oddHeader>
    <oddFooter>&amp;CTurismo de Tenerife&amp;R&amp;P</oddFooter>
  </headerFooter>
  <rowBreaks count="1" manualBreakCount="1">
    <brk id="41" min="1" max="16" man="1"/>
  </rowBreaks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/>
  </sheetPr>
  <dimension ref="B1:L29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49" customWidth="1"/>
    <col min="2" max="2" width="23.7109375" style="149" customWidth="1"/>
    <col min="3" max="6" width="10.7109375" style="149" customWidth="1"/>
    <col min="7" max="12" width="11.42578125" style="149"/>
    <col min="13" max="13" width="13.7109375" style="149" customWidth="1"/>
    <col min="14" max="256" width="11.42578125" style="149"/>
    <col min="257" max="257" width="13.28515625" style="149" customWidth="1"/>
    <col min="258" max="258" width="30.85546875" style="149" customWidth="1"/>
    <col min="259" max="261" width="12.7109375" style="149" customWidth="1"/>
    <col min="262" max="262" width="10.7109375" style="149" customWidth="1"/>
    <col min="263" max="268" width="11.42578125" style="149"/>
    <col min="269" max="269" width="13.7109375" style="149" customWidth="1"/>
    <col min="270" max="512" width="11.42578125" style="149"/>
    <col min="513" max="513" width="13.28515625" style="149" customWidth="1"/>
    <col min="514" max="514" width="30.85546875" style="149" customWidth="1"/>
    <col min="515" max="517" width="12.7109375" style="149" customWidth="1"/>
    <col min="518" max="518" width="10.7109375" style="149" customWidth="1"/>
    <col min="519" max="524" width="11.42578125" style="149"/>
    <col min="525" max="525" width="13.7109375" style="149" customWidth="1"/>
    <col min="526" max="768" width="11.42578125" style="149"/>
    <col min="769" max="769" width="13.28515625" style="149" customWidth="1"/>
    <col min="770" max="770" width="30.85546875" style="149" customWidth="1"/>
    <col min="771" max="773" width="12.7109375" style="149" customWidth="1"/>
    <col min="774" max="774" width="10.7109375" style="149" customWidth="1"/>
    <col min="775" max="780" width="11.42578125" style="149"/>
    <col min="781" max="781" width="13.7109375" style="149" customWidth="1"/>
    <col min="782" max="1024" width="11.42578125" style="149"/>
    <col min="1025" max="1025" width="13.28515625" style="149" customWidth="1"/>
    <col min="1026" max="1026" width="30.85546875" style="149" customWidth="1"/>
    <col min="1027" max="1029" width="12.7109375" style="149" customWidth="1"/>
    <col min="1030" max="1030" width="10.7109375" style="149" customWidth="1"/>
    <col min="1031" max="1036" width="11.42578125" style="149"/>
    <col min="1037" max="1037" width="13.7109375" style="149" customWidth="1"/>
    <col min="1038" max="1280" width="11.42578125" style="149"/>
    <col min="1281" max="1281" width="13.28515625" style="149" customWidth="1"/>
    <col min="1282" max="1282" width="30.85546875" style="149" customWidth="1"/>
    <col min="1283" max="1285" width="12.7109375" style="149" customWidth="1"/>
    <col min="1286" max="1286" width="10.7109375" style="149" customWidth="1"/>
    <col min="1287" max="1292" width="11.42578125" style="149"/>
    <col min="1293" max="1293" width="13.7109375" style="149" customWidth="1"/>
    <col min="1294" max="1536" width="11.42578125" style="149"/>
    <col min="1537" max="1537" width="13.28515625" style="149" customWidth="1"/>
    <col min="1538" max="1538" width="30.85546875" style="149" customWidth="1"/>
    <col min="1539" max="1541" width="12.7109375" style="149" customWidth="1"/>
    <col min="1542" max="1542" width="10.7109375" style="149" customWidth="1"/>
    <col min="1543" max="1548" width="11.42578125" style="149"/>
    <col min="1549" max="1549" width="13.7109375" style="149" customWidth="1"/>
    <col min="1550" max="1792" width="11.42578125" style="149"/>
    <col min="1793" max="1793" width="13.28515625" style="149" customWidth="1"/>
    <col min="1794" max="1794" width="30.85546875" style="149" customWidth="1"/>
    <col min="1795" max="1797" width="12.7109375" style="149" customWidth="1"/>
    <col min="1798" max="1798" width="10.7109375" style="149" customWidth="1"/>
    <col min="1799" max="1804" width="11.42578125" style="149"/>
    <col min="1805" max="1805" width="13.7109375" style="149" customWidth="1"/>
    <col min="1806" max="2048" width="11.42578125" style="149"/>
    <col min="2049" max="2049" width="13.28515625" style="149" customWidth="1"/>
    <col min="2050" max="2050" width="30.85546875" style="149" customWidth="1"/>
    <col min="2051" max="2053" width="12.7109375" style="149" customWidth="1"/>
    <col min="2054" max="2054" width="10.7109375" style="149" customWidth="1"/>
    <col min="2055" max="2060" width="11.42578125" style="149"/>
    <col min="2061" max="2061" width="13.7109375" style="149" customWidth="1"/>
    <col min="2062" max="2304" width="11.42578125" style="149"/>
    <col min="2305" max="2305" width="13.28515625" style="149" customWidth="1"/>
    <col min="2306" max="2306" width="30.85546875" style="149" customWidth="1"/>
    <col min="2307" max="2309" width="12.7109375" style="149" customWidth="1"/>
    <col min="2310" max="2310" width="10.7109375" style="149" customWidth="1"/>
    <col min="2311" max="2316" width="11.42578125" style="149"/>
    <col min="2317" max="2317" width="13.7109375" style="149" customWidth="1"/>
    <col min="2318" max="2560" width="11.42578125" style="149"/>
    <col min="2561" max="2561" width="13.28515625" style="149" customWidth="1"/>
    <col min="2562" max="2562" width="30.85546875" style="149" customWidth="1"/>
    <col min="2563" max="2565" width="12.7109375" style="149" customWidth="1"/>
    <col min="2566" max="2566" width="10.7109375" style="149" customWidth="1"/>
    <col min="2567" max="2572" width="11.42578125" style="149"/>
    <col min="2573" max="2573" width="13.7109375" style="149" customWidth="1"/>
    <col min="2574" max="2816" width="11.42578125" style="149"/>
    <col min="2817" max="2817" width="13.28515625" style="149" customWidth="1"/>
    <col min="2818" max="2818" width="30.85546875" style="149" customWidth="1"/>
    <col min="2819" max="2821" width="12.7109375" style="149" customWidth="1"/>
    <col min="2822" max="2822" width="10.7109375" style="149" customWidth="1"/>
    <col min="2823" max="2828" width="11.42578125" style="149"/>
    <col min="2829" max="2829" width="13.7109375" style="149" customWidth="1"/>
    <col min="2830" max="3072" width="11.42578125" style="149"/>
    <col min="3073" max="3073" width="13.28515625" style="149" customWidth="1"/>
    <col min="3074" max="3074" width="30.85546875" style="149" customWidth="1"/>
    <col min="3075" max="3077" width="12.7109375" style="149" customWidth="1"/>
    <col min="3078" max="3078" width="10.7109375" style="149" customWidth="1"/>
    <col min="3079" max="3084" width="11.42578125" style="149"/>
    <col min="3085" max="3085" width="13.7109375" style="149" customWidth="1"/>
    <col min="3086" max="3328" width="11.42578125" style="149"/>
    <col min="3329" max="3329" width="13.28515625" style="149" customWidth="1"/>
    <col min="3330" max="3330" width="30.85546875" style="149" customWidth="1"/>
    <col min="3331" max="3333" width="12.7109375" style="149" customWidth="1"/>
    <col min="3334" max="3334" width="10.7109375" style="149" customWidth="1"/>
    <col min="3335" max="3340" width="11.42578125" style="149"/>
    <col min="3341" max="3341" width="13.7109375" style="149" customWidth="1"/>
    <col min="3342" max="3584" width="11.42578125" style="149"/>
    <col min="3585" max="3585" width="13.28515625" style="149" customWidth="1"/>
    <col min="3586" max="3586" width="30.85546875" style="149" customWidth="1"/>
    <col min="3587" max="3589" width="12.7109375" style="149" customWidth="1"/>
    <col min="3590" max="3590" width="10.7109375" style="149" customWidth="1"/>
    <col min="3591" max="3596" width="11.42578125" style="149"/>
    <col min="3597" max="3597" width="13.7109375" style="149" customWidth="1"/>
    <col min="3598" max="3840" width="11.42578125" style="149"/>
    <col min="3841" max="3841" width="13.28515625" style="149" customWidth="1"/>
    <col min="3842" max="3842" width="30.85546875" style="149" customWidth="1"/>
    <col min="3843" max="3845" width="12.7109375" style="149" customWidth="1"/>
    <col min="3846" max="3846" width="10.7109375" style="149" customWidth="1"/>
    <col min="3847" max="3852" width="11.42578125" style="149"/>
    <col min="3853" max="3853" width="13.7109375" style="149" customWidth="1"/>
    <col min="3854" max="4096" width="11.42578125" style="149"/>
    <col min="4097" max="4097" width="13.28515625" style="149" customWidth="1"/>
    <col min="4098" max="4098" width="30.85546875" style="149" customWidth="1"/>
    <col min="4099" max="4101" width="12.7109375" style="149" customWidth="1"/>
    <col min="4102" max="4102" width="10.7109375" style="149" customWidth="1"/>
    <col min="4103" max="4108" width="11.42578125" style="149"/>
    <col min="4109" max="4109" width="13.7109375" style="149" customWidth="1"/>
    <col min="4110" max="4352" width="11.42578125" style="149"/>
    <col min="4353" max="4353" width="13.28515625" style="149" customWidth="1"/>
    <col min="4354" max="4354" width="30.85546875" style="149" customWidth="1"/>
    <col min="4355" max="4357" width="12.7109375" style="149" customWidth="1"/>
    <col min="4358" max="4358" width="10.7109375" style="149" customWidth="1"/>
    <col min="4359" max="4364" width="11.42578125" style="149"/>
    <col min="4365" max="4365" width="13.7109375" style="149" customWidth="1"/>
    <col min="4366" max="4608" width="11.42578125" style="149"/>
    <col min="4609" max="4609" width="13.28515625" style="149" customWidth="1"/>
    <col min="4610" max="4610" width="30.85546875" style="149" customWidth="1"/>
    <col min="4611" max="4613" width="12.7109375" style="149" customWidth="1"/>
    <col min="4614" max="4614" width="10.7109375" style="149" customWidth="1"/>
    <col min="4615" max="4620" width="11.42578125" style="149"/>
    <col min="4621" max="4621" width="13.7109375" style="149" customWidth="1"/>
    <col min="4622" max="4864" width="11.42578125" style="149"/>
    <col min="4865" max="4865" width="13.28515625" style="149" customWidth="1"/>
    <col min="4866" max="4866" width="30.85546875" style="149" customWidth="1"/>
    <col min="4867" max="4869" width="12.7109375" style="149" customWidth="1"/>
    <col min="4870" max="4870" width="10.7109375" style="149" customWidth="1"/>
    <col min="4871" max="4876" width="11.42578125" style="149"/>
    <col min="4877" max="4877" width="13.7109375" style="149" customWidth="1"/>
    <col min="4878" max="5120" width="11.42578125" style="149"/>
    <col min="5121" max="5121" width="13.28515625" style="149" customWidth="1"/>
    <col min="5122" max="5122" width="30.85546875" style="149" customWidth="1"/>
    <col min="5123" max="5125" width="12.7109375" style="149" customWidth="1"/>
    <col min="5126" max="5126" width="10.7109375" style="149" customWidth="1"/>
    <col min="5127" max="5132" width="11.42578125" style="149"/>
    <col min="5133" max="5133" width="13.7109375" style="149" customWidth="1"/>
    <col min="5134" max="5376" width="11.42578125" style="149"/>
    <col min="5377" max="5377" width="13.28515625" style="149" customWidth="1"/>
    <col min="5378" max="5378" width="30.85546875" style="149" customWidth="1"/>
    <col min="5379" max="5381" width="12.7109375" style="149" customWidth="1"/>
    <col min="5382" max="5382" width="10.7109375" style="149" customWidth="1"/>
    <col min="5383" max="5388" width="11.42578125" style="149"/>
    <col min="5389" max="5389" width="13.7109375" style="149" customWidth="1"/>
    <col min="5390" max="5632" width="11.42578125" style="149"/>
    <col min="5633" max="5633" width="13.28515625" style="149" customWidth="1"/>
    <col min="5634" max="5634" width="30.85546875" style="149" customWidth="1"/>
    <col min="5635" max="5637" width="12.7109375" style="149" customWidth="1"/>
    <col min="5638" max="5638" width="10.7109375" style="149" customWidth="1"/>
    <col min="5639" max="5644" width="11.42578125" style="149"/>
    <col min="5645" max="5645" width="13.7109375" style="149" customWidth="1"/>
    <col min="5646" max="5888" width="11.42578125" style="149"/>
    <col min="5889" max="5889" width="13.28515625" style="149" customWidth="1"/>
    <col min="5890" max="5890" width="30.85546875" style="149" customWidth="1"/>
    <col min="5891" max="5893" width="12.7109375" style="149" customWidth="1"/>
    <col min="5894" max="5894" width="10.7109375" style="149" customWidth="1"/>
    <col min="5895" max="5900" width="11.42578125" style="149"/>
    <col min="5901" max="5901" width="13.7109375" style="149" customWidth="1"/>
    <col min="5902" max="6144" width="11.42578125" style="149"/>
    <col min="6145" max="6145" width="13.28515625" style="149" customWidth="1"/>
    <col min="6146" max="6146" width="30.85546875" style="149" customWidth="1"/>
    <col min="6147" max="6149" width="12.7109375" style="149" customWidth="1"/>
    <col min="6150" max="6150" width="10.7109375" style="149" customWidth="1"/>
    <col min="6151" max="6156" width="11.42578125" style="149"/>
    <col min="6157" max="6157" width="13.7109375" style="149" customWidth="1"/>
    <col min="6158" max="6400" width="11.42578125" style="149"/>
    <col min="6401" max="6401" width="13.28515625" style="149" customWidth="1"/>
    <col min="6402" max="6402" width="30.85546875" style="149" customWidth="1"/>
    <col min="6403" max="6405" width="12.7109375" style="149" customWidth="1"/>
    <col min="6406" max="6406" width="10.7109375" style="149" customWidth="1"/>
    <col min="6407" max="6412" width="11.42578125" style="149"/>
    <col min="6413" max="6413" width="13.7109375" style="149" customWidth="1"/>
    <col min="6414" max="6656" width="11.42578125" style="149"/>
    <col min="6657" max="6657" width="13.28515625" style="149" customWidth="1"/>
    <col min="6658" max="6658" width="30.85546875" style="149" customWidth="1"/>
    <col min="6659" max="6661" width="12.7109375" style="149" customWidth="1"/>
    <col min="6662" max="6662" width="10.7109375" style="149" customWidth="1"/>
    <col min="6663" max="6668" width="11.42578125" style="149"/>
    <col min="6669" max="6669" width="13.7109375" style="149" customWidth="1"/>
    <col min="6670" max="6912" width="11.42578125" style="149"/>
    <col min="6913" max="6913" width="13.28515625" style="149" customWidth="1"/>
    <col min="6914" max="6914" width="30.85546875" style="149" customWidth="1"/>
    <col min="6915" max="6917" width="12.7109375" style="149" customWidth="1"/>
    <col min="6918" max="6918" width="10.7109375" style="149" customWidth="1"/>
    <col min="6919" max="6924" width="11.42578125" style="149"/>
    <col min="6925" max="6925" width="13.7109375" style="149" customWidth="1"/>
    <col min="6926" max="7168" width="11.42578125" style="149"/>
    <col min="7169" max="7169" width="13.28515625" style="149" customWidth="1"/>
    <col min="7170" max="7170" width="30.85546875" style="149" customWidth="1"/>
    <col min="7171" max="7173" width="12.7109375" style="149" customWidth="1"/>
    <col min="7174" max="7174" width="10.7109375" style="149" customWidth="1"/>
    <col min="7175" max="7180" width="11.42578125" style="149"/>
    <col min="7181" max="7181" width="13.7109375" style="149" customWidth="1"/>
    <col min="7182" max="7424" width="11.42578125" style="149"/>
    <col min="7425" max="7425" width="13.28515625" style="149" customWidth="1"/>
    <col min="7426" max="7426" width="30.85546875" style="149" customWidth="1"/>
    <col min="7427" max="7429" width="12.7109375" style="149" customWidth="1"/>
    <col min="7430" max="7430" width="10.7109375" style="149" customWidth="1"/>
    <col min="7431" max="7436" width="11.42578125" style="149"/>
    <col min="7437" max="7437" width="13.7109375" style="149" customWidth="1"/>
    <col min="7438" max="7680" width="11.42578125" style="149"/>
    <col min="7681" max="7681" width="13.28515625" style="149" customWidth="1"/>
    <col min="7682" max="7682" width="30.85546875" style="149" customWidth="1"/>
    <col min="7683" max="7685" width="12.7109375" style="149" customWidth="1"/>
    <col min="7686" max="7686" width="10.7109375" style="149" customWidth="1"/>
    <col min="7687" max="7692" width="11.42578125" style="149"/>
    <col min="7693" max="7693" width="13.7109375" style="149" customWidth="1"/>
    <col min="7694" max="7936" width="11.42578125" style="149"/>
    <col min="7937" max="7937" width="13.28515625" style="149" customWidth="1"/>
    <col min="7938" max="7938" width="30.85546875" style="149" customWidth="1"/>
    <col min="7939" max="7941" width="12.7109375" style="149" customWidth="1"/>
    <col min="7942" max="7942" width="10.7109375" style="149" customWidth="1"/>
    <col min="7943" max="7948" width="11.42578125" style="149"/>
    <col min="7949" max="7949" width="13.7109375" style="149" customWidth="1"/>
    <col min="7950" max="8192" width="11.42578125" style="149"/>
    <col min="8193" max="8193" width="13.28515625" style="149" customWidth="1"/>
    <col min="8194" max="8194" width="30.85546875" style="149" customWidth="1"/>
    <col min="8195" max="8197" width="12.7109375" style="149" customWidth="1"/>
    <col min="8198" max="8198" width="10.7109375" style="149" customWidth="1"/>
    <col min="8199" max="8204" width="11.42578125" style="149"/>
    <col min="8205" max="8205" width="13.7109375" style="149" customWidth="1"/>
    <col min="8206" max="8448" width="11.42578125" style="149"/>
    <col min="8449" max="8449" width="13.28515625" style="149" customWidth="1"/>
    <col min="8450" max="8450" width="30.85546875" style="149" customWidth="1"/>
    <col min="8451" max="8453" width="12.7109375" style="149" customWidth="1"/>
    <col min="8454" max="8454" width="10.7109375" style="149" customWidth="1"/>
    <col min="8455" max="8460" width="11.42578125" style="149"/>
    <col min="8461" max="8461" width="13.7109375" style="149" customWidth="1"/>
    <col min="8462" max="8704" width="11.42578125" style="149"/>
    <col min="8705" max="8705" width="13.28515625" style="149" customWidth="1"/>
    <col min="8706" max="8706" width="30.85546875" style="149" customWidth="1"/>
    <col min="8707" max="8709" width="12.7109375" style="149" customWidth="1"/>
    <col min="8710" max="8710" width="10.7109375" style="149" customWidth="1"/>
    <col min="8711" max="8716" width="11.42578125" style="149"/>
    <col min="8717" max="8717" width="13.7109375" style="149" customWidth="1"/>
    <col min="8718" max="8960" width="11.42578125" style="149"/>
    <col min="8961" max="8961" width="13.28515625" style="149" customWidth="1"/>
    <col min="8962" max="8962" width="30.85546875" style="149" customWidth="1"/>
    <col min="8963" max="8965" width="12.7109375" style="149" customWidth="1"/>
    <col min="8966" max="8966" width="10.7109375" style="149" customWidth="1"/>
    <col min="8967" max="8972" width="11.42578125" style="149"/>
    <col min="8973" max="8973" width="13.7109375" style="149" customWidth="1"/>
    <col min="8974" max="9216" width="11.42578125" style="149"/>
    <col min="9217" max="9217" width="13.28515625" style="149" customWidth="1"/>
    <col min="9218" max="9218" width="30.85546875" style="149" customWidth="1"/>
    <col min="9219" max="9221" width="12.7109375" style="149" customWidth="1"/>
    <col min="9222" max="9222" width="10.7109375" style="149" customWidth="1"/>
    <col min="9223" max="9228" width="11.42578125" style="149"/>
    <col min="9229" max="9229" width="13.7109375" style="149" customWidth="1"/>
    <col min="9230" max="9472" width="11.42578125" style="149"/>
    <col min="9473" max="9473" width="13.28515625" style="149" customWidth="1"/>
    <col min="9474" max="9474" width="30.85546875" style="149" customWidth="1"/>
    <col min="9475" max="9477" width="12.7109375" style="149" customWidth="1"/>
    <col min="9478" max="9478" width="10.7109375" style="149" customWidth="1"/>
    <col min="9479" max="9484" width="11.42578125" style="149"/>
    <col min="9485" max="9485" width="13.7109375" style="149" customWidth="1"/>
    <col min="9486" max="9728" width="11.42578125" style="149"/>
    <col min="9729" max="9729" width="13.28515625" style="149" customWidth="1"/>
    <col min="9730" max="9730" width="30.85546875" style="149" customWidth="1"/>
    <col min="9731" max="9733" width="12.7109375" style="149" customWidth="1"/>
    <col min="9734" max="9734" width="10.7109375" style="149" customWidth="1"/>
    <col min="9735" max="9740" width="11.42578125" style="149"/>
    <col min="9741" max="9741" width="13.7109375" style="149" customWidth="1"/>
    <col min="9742" max="9984" width="11.42578125" style="149"/>
    <col min="9985" max="9985" width="13.28515625" style="149" customWidth="1"/>
    <col min="9986" max="9986" width="30.85546875" style="149" customWidth="1"/>
    <col min="9987" max="9989" width="12.7109375" style="149" customWidth="1"/>
    <col min="9990" max="9990" width="10.7109375" style="149" customWidth="1"/>
    <col min="9991" max="9996" width="11.42578125" style="149"/>
    <col min="9997" max="9997" width="13.7109375" style="149" customWidth="1"/>
    <col min="9998" max="10240" width="11.42578125" style="149"/>
    <col min="10241" max="10241" width="13.28515625" style="149" customWidth="1"/>
    <col min="10242" max="10242" width="30.85546875" style="149" customWidth="1"/>
    <col min="10243" max="10245" width="12.7109375" style="149" customWidth="1"/>
    <col min="10246" max="10246" width="10.7109375" style="149" customWidth="1"/>
    <col min="10247" max="10252" width="11.42578125" style="149"/>
    <col min="10253" max="10253" width="13.7109375" style="149" customWidth="1"/>
    <col min="10254" max="10496" width="11.42578125" style="149"/>
    <col min="10497" max="10497" width="13.28515625" style="149" customWidth="1"/>
    <col min="10498" max="10498" width="30.85546875" style="149" customWidth="1"/>
    <col min="10499" max="10501" width="12.7109375" style="149" customWidth="1"/>
    <col min="10502" max="10502" width="10.7109375" style="149" customWidth="1"/>
    <col min="10503" max="10508" width="11.42578125" style="149"/>
    <col min="10509" max="10509" width="13.7109375" style="149" customWidth="1"/>
    <col min="10510" max="10752" width="11.42578125" style="149"/>
    <col min="10753" max="10753" width="13.28515625" style="149" customWidth="1"/>
    <col min="10754" max="10754" width="30.85546875" style="149" customWidth="1"/>
    <col min="10755" max="10757" width="12.7109375" style="149" customWidth="1"/>
    <col min="10758" max="10758" width="10.7109375" style="149" customWidth="1"/>
    <col min="10759" max="10764" width="11.42578125" style="149"/>
    <col min="10765" max="10765" width="13.7109375" style="149" customWidth="1"/>
    <col min="10766" max="11008" width="11.42578125" style="149"/>
    <col min="11009" max="11009" width="13.28515625" style="149" customWidth="1"/>
    <col min="11010" max="11010" width="30.85546875" style="149" customWidth="1"/>
    <col min="11011" max="11013" width="12.7109375" style="149" customWidth="1"/>
    <col min="11014" max="11014" width="10.7109375" style="149" customWidth="1"/>
    <col min="11015" max="11020" width="11.42578125" style="149"/>
    <col min="11021" max="11021" width="13.7109375" style="149" customWidth="1"/>
    <col min="11022" max="11264" width="11.42578125" style="149"/>
    <col min="11265" max="11265" width="13.28515625" style="149" customWidth="1"/>
    <col min="11266" max="11266" width="30.85546875" style="149" customWidth="1"/>
    <col min="11267" max="11269" width="12.7109375" style="149" customWidth="1"/>
    <col min="11270" max="11270" width="10.7109375" style="149" customWidth="1"/>
    <col min="11271" max="11276" width="11.42578125" style="149"/>
    <col min="11277" max="11277" width="13.7109375" style="149" customWidth="1"/>
    <col min="11278" max="11520" width="11.42578125" style="149"/>
    <col min="11521" max="11521" width="13.28515625" style="149" customWidth="1"/>
    <col min="11522" max="11522" width="30.85546875" style="149" customWidth="1"/>
    <col min="11523" max="11525" width="12.7109375" style="149" customWidth="1"/>
    <col min="11526" max="11526" width="10.7109375" style="149" customWidth="1"/>
    <col min="11527" max="11532" width="11.42578125" style="149"/>
    <col min="11533" max="11533" width="13.7109375" style="149" customWidth="1"/>
    <col min="11534" max="11776" width="11.42578125" style="149"/>
    <col min="11777" max="11777" width="13.28515625" style="149" customWidth="1"/>
    <col min="11778" max="11778" width="30.85546875" style="149" customWidth="1"/>
    <col min="11779" max="11781" width="12.7109375" style="149" customWidth="1"/>
    <col min="11782" max="11782" width="10.7109375" style="149" customWidth="1"/>
    <col min="11783" max="11788" width="11.42578125" style="149"/>
    <col min="11789" max="11789" width="13.7109375" style="149" customWidth="1"/>
    <col min="11790" max="12032" width="11.42578125" style="149"/>
    <col min="12033" max="12033" width="13.28515625" style="149" customWidth="1"/>
    <col min="12034" max="12034" width="30.85546875" style="149" customWidth="1"/>
    <col min="12035" max="12037" width="12.7109375" style="149" customWidth="1"/>
    <col min="12038" max="12038" width="10.7109375" style="149" customWidth="1"/>
    <col min="12039" max="12044" width="11.42578125" style="149"/>
    <col min="12045" max="12045" width="13.7109375" style="149" customWidth="1"/>
    <col min="12046" max="12288" width="11.42578125" style="149"/>
    <col min="12289" max="12289" width="13.28515625" style="149" customWidth="1"/>
    <col min="12290" max="12290" width="30.85546875" style="149" customWidth="1"/>
    <col min="12291" max="12293" width="12.7109375" style="149" customWidth="1"/>
    <col min="12294" max="12294" width="10.7109375" style="149" customWidth="1"/>
    <col min="12295" max="12300" width="11.42578125" style="149"/>
    <col min="12301" max="12301" width="13.7109375" style="149" customWidth="1"/>
    <col min="12302" max="12544" width="11.42578125" style="149"/>
    <col min="12545" max="12545" width="13.28515625" style="149" customWidth="1"/>
    <col min="12546" max="12546" width="30.85546875" style="149" customWidth="1"/>
    <col min="12547" max="12549" width="12.7109375" style="149" customWidth="1"/>
    <col min="12550" max="12550" width="10.7109375" style="149" customWidth="1"/>
    <col min="12551" max="12556" width="11.42578125" style="149"/>
    <col min="12557" max="12557" width="13.7109375" style="149" customWidth="1"/>
    <col min="12558" max="12800" width="11.42578125" style="149"/>
    <col min="12801" max="12801" width="13.28515625" style="149" customWidth="1"/>
    <col min="12802" max="12802" width="30.85546875" style="149" customWidth="1"/>
    <col min="12803" max="12805" width="12.7109375" style="149" customWidth="1"/>
    <col min="12806" max="12806" width="10.7109375" style="149" customWidth="1"/>
    <col min="12807" max="12812" width="11.42578125" style="149"/>
    <col min="12813" max="12813" width="13.7109375" style="149" customWidth="1"/>
    <col min="12814" max="13056" width="11.42578125" style="149"/>
    <col min="13057" max="13057" width="13.28515625" style="149" customWidth="1"/>
    <col min="13058" max="13058" width="30.85546875" style="149" customWidth="1"/>
    <col min="13059" max="13061" width="12.7109375" style="149" customWidth="1"/>
    <col min="13062" max="13062" width="10.7109375" style="149" customWidth="1"/>
    <col min="13063" max="13068" width="11.42578125" style="149"/>
    <col min="13069" max="13069" width="13.7109375" style="149" customWidth="1"/>
    <col min="13070" max="13312" width="11.42578125" style="149"/>
    <col min="13313" max="13313" width="13.28515625" style="149" customWidth="1"/>
    <col min="13314" max="13314" width="30.85546875" style="149" customWidth="1"/>
    <col min="13315" max="13317" width="12.7109375" style="149" customWidth="1"/>
    <col min="13318" max="13318" width="10.7109375" style="149" customWidth="1"/>
    <col min="13319" max="13324" width="11.42578125" style="149"/>
    <col min="13325" max="13325" width="13.7109375" style="149" customWidth="1"/>
    <col min="13326" max="13568" width="11.42578125" style="149"/>
    <col min="13569" max="13569" width="13.28515625" style="149" customWidth="1"/>
    <col min="13570" max="13570" width="30.85546875" style="149" customWidth="1"/>
    <col min="13571" max="13573" width="12.7109375" style="149" customWidth="1"/>
    <col min="13574" max="13574" width="10.7109375" style="149" customWidth="1"/>
    <col min="13575" max="13580" width="11.42578125" style="149"/>
    <col min="13581" max="13581" width="13.7109375" style="149" customWidth="1"/>
    <col min="13582" max="13824" width="11.42578125" style="149"/>
    <col min="13825" max="13825" width="13.28515625" style="149" customWidth="1"/>
    <col min="13826" max="13826" width="30.85546875" style="149" customWidth="1"/>
    <col min="13827" max="13829" width="12.7109375" style="149" customWidth="1"/>
    <col min="13830" max="13830" width="10.7109375" style="149" customWidth="1"/>
    <col min="13831" max="13836" width="11.42578125" style="149"/>
    <col min="13837" max="13837" width="13.7109375" style="149" customWidth="1"/>
    <col min="13838" max="14080" width="11.42578125" style="149"/>
    <col min="14081" max="14081" width="13.28515625" style="149" customWidth="1"/>
    <col min="14082" max="14082" width="30.85546875" style="149" customWidth="1"/>
    <col min="14083" max="14085" width="12.7109375" style="149" customWidth="1"/>
    <col min="14086" max="14086" width="10.7109375" style="149" customWidth="1"/>
    <col min="14087" max="14092" width="11.42578125" style="149"/>
    <col min="14093" max="14093" width="13.7109375" style="149" customWidth="1"/>
    <col min="14094" max="14336" width="11.42578125" style="149"/>
    <col min="14337" max="14337" width="13.28515625" style="149" customWidth="1"/>
    <col min="14338" max="14338" width="30.85546875" style="149" customWidth="1"/>
    <col min="14339" max="14341" width="12.7109375" style="149" customWidth="1"/>
    <col min="14342" max="14342" width="10.7109375" style="149" customWidth="1"/>
    <col min="14343" max="14348" width="11.42578125" style="149"/>
    <col min="14349" max="14349" width="13.7109375" style="149" customWidth="1"/>
    <col min="14350" max="14592" width="11.42578125" style="149"/>
    <col min="14593" max="14593" width="13.28515625" style="149" customWidth="1"/>
    <col min="14594" max="14594" width="30.85546875" style="149" customWidth="1"/>
    <col min="14595" max="14597" width="12.7109375" style="149" customWidth="1"/>
    <col min="14598" max="14598" width="10.7109375" style="149" customWidth="1"/>
    <col min="14599" max="14604" width="11.42578125" style="149"/>
    <col min="14605" max="14605" width="13.7109375" style="149" customWidth="1"/>
    <col min="14606" max="14848" width="11.42578125" style="149"/>
    <col min="14849" max="14849" width="13.28515625" style="149" customWidth="1"/>
    <col min="14850" max="14850" width="30.85546875" style="149" customWidth="1"/>
    <col min="14851" max="14853" width="12.7109375" style="149" customWidth="1"/>
    <col min="14854" max="14854" width="10.7109375" style="149" customWidth="1"/>
    <col min="14855" max="14860" width="11.42578125" style="149"/>
    <col min="14861" max="14861" width="13.7109375" style="149" customWidth="1"/>
    <col min="14862" max="15104" width="11.42578125" style="149"/>
    <col min="15105" max="15105" width="13.28515625" style="149" customWidth="1"/>
    <col min="15106" max="15106" width="30.85546875" style="149" customWidth="1"/>
    <col min="15107" max="15109" width="12.7109375" style="149" customWidth="1"/>
    <col min="15110" max="15110" width="10.7109375" style="149" customWidth="1"/>
    <col min="15111" max="15116" width="11.42578125" style="149"/>
    <col min="15117" max="15117" width="13.7109375" style="149" customWidth="1"/>
    <col min="15118" max="15360" width="11.42578125" style="149"/>
    <col min="15361" max="15361" width="13.28515625" style="149" customWidth="1"/>
    <col min="15362" max="15362" width="30.85546875" style="149" customWidth="1"/>
    <col min="15363" max="15365" width="12.7109375" style="149" customWidth="1"/>
    <col min="15366" max="15366" width="10.7109375" style="149" customWidth="1"/>
    <col min="15367" max="15372" width="11.42578125" style="149"/>
    <col min="15373" max="15373" width="13.7109375" style="149" customWidth="1"/>
    <col min="15374" max="15616" width="11.42578125" style="149"/>
    <col min="15617" max="15617" width="13.28515625" style="149" customWidth="1"/>
    <col min="15618" max="15618" width="30.85546875" style="149" customWidth="1"/>
    <col min="15619" max="15621" width="12.7109375" style="149" customWidth="1"/>
    <col min="15622" max="15622" width="10.7109375" style="149" customWidth="1"/>
    <col min="15623" max="15628" width="11.42578125" style="149"/>
    <col min="15629" max="15629" width="13.7109375" style="149" customWidth="1"/>
    <col min="15630" max="15872" width="11.42578125" style="149"/>
    <col min="15873" max="15873" width="13.28515625" style="149" customWidth="1"/>
    <col min="15874" max="15874" width="30.85546875" style="149" customWidth="1"/>
    <col min="15875" max="15877" width="12.7109375" style="149" customWidth="1"/>
    <col min="15878" max="15878" width="10.7109375" style="149" customWidth="1"/>
    <col min="15879" max="15884" width="11.42578125" style="149"/>
    <col min="15885" max="15885" width="13.7109375" style="149" customWidth="1"/>
    <col min="15886" max="16128" width="11.42578125" style="149"/>
    <col min="16129" max="16129" width="13.28515625" style="149" customWidth="1"/>
    <col min="16130" max="16130" width="30.85546875" style="149" customWidth="1"/>
    <col min="16131" max="16133" width="12.7109375" style="149" customWidth="1"/>
    <col min="16134" max="16134" width="10.7109375" style="149" customWidth="1"/>
    <col min="16135" max="16140" width="11.42578125" style="149"/>
    <col min="16141" max="16141" width="13.7109375" style="149" customWidth="1"/>
    <col min="16142" max="16384" width="11.42578125" style="149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441" t="s">
        <v>313</v>
      </c>
      <c r="C5" s="441"/>
      <c r="D5" s="441"/>
      <c r="E5" s="441"/>
    </row>
    <row r="6" spans="2:6" ht="30" customHeight="1">
      <c r="B6" s="91" t="s">
        <v>269</v>
      </c>
      <c r="C6" s="23" t="str">
        <f>actualizaciones!A3</f>
        <v>acum. nov. 2009</v>
      </c>
      <c r="D6" s="23" t="str">
        <f>actualizaciones!A2</f>
        <v xml:space="preserve">acum. nov. 2010 </v>
      </c>
      <c r="E6" s="244" t="s">
        <v>264</v>
      </c>
    </row>
    <row r="7" spans="2:6" ht="15" customHeight="1">
      <c r="B7" s="196" t="s">
        <v>270</v>
      </c>
      <c r="C7" s="248"/>
      <c r="D7" s="248"/>
      <c r="E7" s="248"/>
    </row>
    <row r="8" spans="2:6" ht="15" customHeight="1">
      <c r="B8" s="249" t="s">
        <v>72</v>
      </c>
      <c r="C8" s="250">
        <v>53.959226938598782</v>
      </c>
      <c r="D8" s="250">
        <v>56.116107872837844</v>
      </c>
      <c r="E8" s="251">
        <f>D8/C8-1</f>
        <v>3.9972420966916777E-2</v>
      </c>
    </row>
    <row r="9" spans="2:6" ht="15" customHeight="1">
      <c r="B9" s="252" t="s">
        <v>250</v>
      </c>
      <c r="C9" s="253">
        <v>62.609500731552259</v>
      </c>
      <c r="D9" s="253">
        <v>65.506268017427203</v>
      </c>
      <c r="E9" s="254">
        <f t="shared" ref="E9:E25" si="0">D9/C9-1</f>
        <v>4.6267215870244183E-2</v>
      </c>
      <c r="F9" s="255"/>
    </row>
    <row r="10" spans="2:6" ht="15" customHeight="1">
      <c r="B10" s="252" t="s">
        <v>252</v>
      </c>
      <c r="C10" s="253">
        <v>46.02528747047203</v>
      </c>
      <c r="D10" s="253">
        <v>47.192341927222337</v>
      </c>
      <c r="E10" s="254">
        <f t="shared" si="0"/>
        <v>2.5356809721156948E-2</v>
      </c>
      <c r="F10" s="255"/>
    </row>
    <row r="11" spans="2:6" ht="15" customHeight="1">
      <c r="B11" s="196" t="s">
        <v>294</v>
      </c>
      <c r="C11" s="256"/>
      <c r="D11" s="256"/>
      <c r="E11" s="257"/>
    </row>
    <row r="12" spans="2:6" ht="15" customHeight="1">
      <c r="B12" s="249" t="s">
        <v>72</v>
      </c>
      <c r="C12" s="250">
        <v>56.992907140630258</v>
      </c>
      <c r="D12" s="250">
        <v>59.555618682766955</v>
      </c>
      <c r="E12" s="251">
        <f t="shared" si="0"/>
        <v>4.4965446942602849E-2</v>
      </c>
    </row>
    <row r="13" spans="2:6" ht="15" customHeight="1">
      <c r="B13" s="252" t="s">
        <v>250</v>
      </c>
      <c r="C13" s="253">
        <v>67.958803902803083</v>
      </c>
      <c r="D13" s="253">
        <v>72.106151416539916</v>
      </c>
      <c r="E13" s="254">
        <f t="shared" si="0"/>
        <v>6.1027376521642474E-2</v>
      </c>
      <c r="F13" s="255"/>
    </row>
    <row r="14" spans="2:6" ht="15" customHeight="1">
      <c r="B14" s="252" t="s">
        <v>252</v>
      </c>
      <c r="C14" s="253">
        <v>45.204914399346421</v>
      </c>
      <c r="D14" s="253">
        <v>45.936554397484322</v>
      </c>
      <c r="E14" s="254">
        <f t="shared" si="0"/>
        <v>1.6184965901594017E-2</v>
      </c>
      <c r="F14" s="255"/>
    </row>
    <row r="15" spans="2:6" ht="15" customHeight="1">
      <c r="B15" s="196" t="s">
        <v>295</v>
      </c>
      <c r="C15" s="256"/>
      <c r="D15" s="256"/>
      <c r="E15" s="257"/>
      <c r="F15" s="255"/>
    </row>
    <row r="16" spans="2:6" ht="15" customHeight="1">
      <c r="B16" s="249" t="s">
        <v>72</v>
      </c>
      <c r="C16" s="250">
        <v>56.413840672568902</v>
      </c>
      <c r="D16" s="250">
        <v>59.558671769698144</v>
      </c>
      <c r="E16" s="251">
        <f t="shared" si="0"/>
        <v>5.5745736500766307E-2</v>
      </c>
    </row>
    <row r="17" spans="2:12" ht="15" customHeight="1">
      <c r="B17" s="252" t="s">
        <v>250</v>
      </c>
      <c r="C17" s="253">
        <v>65.546465040419804</v>
      </c>
      <c r="D17" s="253">
        <v>70.369759489407713</v>
      </c>
      <c r="E17" s="254">
        <f t="shared" si="0"/>
        <v>7.3585882106892875E-2</v>
      </c>
      <c r="F17" s="255"/>
    </row>
    <row r="18" spans="2:12" ht="15" customHeight="1">
      <c r="B18" s="252" t="s">
        <v>252</v>
      </c>
      <c r="C18" s="253">
        <v>51.079316168747312</v>
      </c>
      <c r="D18" s="253">
        <v>52.902126125277327</v>
      </c>
      <c r="E18" s="254">
        <f t="shared" si="0"/>
        <v>3.5685872350133208E-2</v>
      </c>
      <c r="F18" s="255"/>
    </row>
    <row r="19" spans="2:12" ht="15" customHeight="1">
      <c r="B19" s="196" t="s">
        <v>296</v>
      </c>
      <c r="C19" s="256"/>
      <c r="D19" s="256"/>
      <c r="E19" s="257"/>
      <c r="F19" s="255"/>
    </row>
    <row r="20" spans="2:12" ht="15" customHeight="1">
      <c r="B20" s="249" t="s">
        <v>72</v>
      </c>
      <c r="C20" s="250">
        <v>54.067713455311925</v>
      </c>
      <c r="D20" s="250">
        <v>52.728876748177221</v>
      </c>
      <c r="E20" s="251">
        <f t="shared" si="0"/>
        <v>-2.476222169523179E-2</v>
      </c>
    </row>
    <row r="21" spans="2:12" ht="15" customHeight="1">
      <c r="B21" s="252" t="s">
        <v>250</v>
      </c>
      <c r="C21" s="253">
        <v>59.239124570488521</v>
      </c>
      <c r="D21" s="253">
        <v>58.07796958101207</v>
      </c>
      <c r="E21" s="254">
        <f t="shared" si="0"/>
        <v>-1.9601150386596156E-2</v>
      </c>
      <c r="F21" s="255"/>
    </row>
    <row r="22" spans="2:12" ht="15" customHeight="1">
      <c r="B22" s="252" t="s">
        <v>252</v>
      </c>
      <c r="C22" s="253">
        <v>46.61846273329909</v>
      </c>
      <c r="D22" s="253">
        <v>44.177528193412101</v>
      </c>
      <c r="E22" s="254">
        <f t="shared" si="0"/>
        <v>-5.2359824772674313E-2</v>
      </c>
      <c r="F22" s="255"/>
    </row>
    <row r="23" spans="2:12" ht="15" customHeight="1">
      <c r="B23" s="196" t="s">
        <v>122</v>
      </c>
      <c r="C23" s="256"/>
      <c r="D23" s="256"/>
      <c r="E23" s="257"/>
      <c r="F23" s="255"/>
    </row>
    <row r="24" spans="2:12" ht="15" customHeight="1">
      <c r="B24" s="249" t="s">
        <v>72</v>
      </c>
      <c r="C24" s="250">
        <v>39.011653271486871</v>
      </c>
      <c r="D24" s="250">
        <v>39.580090931481863</v>
      </c>
      <c r="E24" s="251">
        <f t="shared" si="0"/>
        <v>1.4570970782477932E-2</v>
      </c>
    </row>
    <row r="25" spans="2:12" ht="15" customHeight="1">
      <c r="B25" s="252" t="s">
        <v>250</v>
      </c>
      <c r="C25" s="253">
        <v>39.011653271486871</v>
      </c>
      <c r="D25" s="253">
        <v>39.580090931481863</v>
      </c>
      <c r="E25" s="254">
        <f t="shared" si="0"/>
        <v>1.4570970782477932E-2</v>
      </c>
    </row>
    <row r="26" spans="2:12" ht="15" customHeight="1">
      <c r="B26" s="252" t="s">
        <v>252</v>
      </c>
      <c r="C26" s="253" t="s">
        <v>67</v>
      </c>
      <c r="D26" s="253" t="s">
        <v>67</v>
      </c>
      <c r="E26" s="254" t="s">
        <v>67</v>
      </c>
    </row>
    <row r="27" spans="2:12" ht="15" customHeight="1">
      <c r="B27" s="416" t="s">
        <v>314</v>
      </c>
      <c r="C27" s="416"/>
      <c r="D27" s="416"/>
      <c r="E27" s="416"/>
    </row>
    <row r="28" spans="2:12" ht="15" customHeight="1" thickBot="1">
      <c r="B28" s="258"/>
      <c r="C28" s="259"/>
      <c r="D28" s="259"/>
    </row>
    <row r="29" spans="2:12" ht="30" customHeight="1" thickBot="1">
      <c r="B29" s="228"/>
      <c r="C29" s="228"/>
      <c r="D29" s="228"/>
      <c r="E29" s="58" t="s">
        <v>87</v>
      </c>
      <c r="F29" s="228"/>
      <c r="G29" s="228"/>
      <c r="H29" s="228"/>
      <c r="I29" s="228"/>
      <c r="J29" s="228"/>
      <c r="K29" s="228"/>
      <c r="L29" s="228"/>
    </row>
  </sheetData>
  <mergeCells count="2">
    <mergeCell ref="B5:E5"/>
    <mergeCell ref="B27:E27"/>
  </mergeCells>
  <hyperlinks>
    <hyperlink ref="E29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/>
  </sheetPr>
  <dimension ref="B1:U29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46"/>
    </row>
    <row r="4" spans="21:21">
      <c r="U4" s="246"/>
    </row>
    <row r="5" spans="21:21">
      <c r="U5" s="246"/>
    </row>
    <row r="8" spans="21:21" ht="25.5" customHeight="1"/>
    <row r="9" spans="21:21" ht="25.5" customHeight="1"/>
    <row r="11" spans="21:21">
      <c r="U11" s="246"/>
    </row>
    <row r="12" spans="21:21">
      <c r="U12" s="246"/>
    </row>
    <row r="15" spans="21:21">
      <c r="U15" s="246"/>
    </row>
    <row r="16" spans="21:21">
      <c r="U16" s="246"/>
    </row>
    <row r="17" spans="2:21">
      <c r="U17" s="246"/>
    </row>
    <row r="19" spans="2:21">
      <c r="U19" s="246"/>
    </row>
    <row r="20" spans="2:21">
      <c r="U20" s="246"/>
    </row>
    <row r="21" spans="2:21">
      <c r="U21" s="246"/>
    </row>
    <row r="23" spans="2:21">
      <c r="U23" s="246"/>
    </row>
    <row r="24" spans="2:21" ht="16.5" customHeight="1">
      <c r="U24" s="246"/>
    </row>
    <row r="25" spans="2:21">
      <c r="U25" s="246"/>
    </row>
    <row r="26" spans="2:21" ht="15" customHeight="1" thickBot="1"/>
    <row r="27" spans="2:21" ht="30" customHeight="1" thickBot="1">
      <c r="I27" s="58" t="s">
        <v>89</v>
      </c>
    </row>
    <row r="28" spans="2:21">
      <c r="B28" s="18"/>
      <c r="C28" s="18"/>
      <c r="D28" s="18"/>
      <c r="E28" s="18"/>
      <c r="F28" s="18"/>
      <c r="G28" s="18"/>
      <c r="L28" s="18"/>
    </row>
    <row r="29" spans="2:21">
      <c r="H29" s="18"/>
      <c r="I29" s="18"/>
      <c r="J29" s="18"/>
      <c r="K29" s="18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/>
  </sheetPr>
  <dimension ref="B1:L48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1" customWidth="1"/>
    <col min="2" max="2" width="23.7109375" style="11" customWidth="1"/>
    <col min="3" max="5" width="10.7109375" style="11" customWidth="1"/>
    <col min="6" max="6" width="11.42578125" style="11"/>
    <col min="7" max="7" width="23.7109375" style="11" customWidth="1"/>
    <col min="8" max="11" width="10.7109375" style="11" customWidth="1"/>
    <col min="12" max="253" width="11.42578125" style="11"/>
    <col min="254" max="254" width="36.7109375" style="11" customWidth="1"/>
    <col min="255" max="255" width="12.7109375" style="11" customWidth="1"/>
    <col min="256" max="256" width="10.7109375" style="11" customWidth="1"/>
    <col min="257" max="257" width="12.7109375" style="11" customWidth="1"/>
    <col min="258" max="259" width="10.7109375" style="11" customWidth="1"/>
    <col min="260" max="266" width="11.42578125" style="11"/>
    <col min="267" max="267" width="13.28515625" style="11" customWidth="1"/>
    <col min="268" max="509" width="11.42578125" style="11"/>
    <col min="510" max="510" width="36.7109375" style="11" customWidth="1"/>
    <col min="511" max="511" width="12.7109375" style="11" customWidth="1"/>
    <col min="512" max="512" width="10.7109375" style="11" customWidth="1"/>
    <col min="513" max="513" width="12.7109375" style="11" customWidth="1"/>
    <col min="514" max="515" width="10.7109375" style="11" customWidth="1"/>
    <col min="516" max="522" width="11.42578125" style="11"/>
    <col min="523" max="523" width="13.28515625" style="11" customWidth="1"/>
    <col min="524" max="765" width="11.42578125" style="11"/>
    <col min="766" max="766" width="36.7109375" style="11" customWidth="1"/>
    <col min="767" max="767" width="12.7109375" style="11" customWidth="1"/>
    <col min="768" max="768" width="10.7109375" style="11" customWidth="1"/>
    <col min="769" max="769" width="12.7109375" style="11" customWidth="1"/>
    <col min="770" max="771" width="10.7109375" style="11" customWidth="1"/>
    <col min="772" max="778" width="11.42578125" style="11"/>
    <col min="779" max="779" width="13.28515625" style="11" customWidth="1"/>
    <col min="780" max="1021" width="11.42578125" style="11"/>
    <col min="1022" max="1022" width="36.7109375" style="11" customWidth="1"/>
    <col min="1023" max="1023" width="12.7109375" style="11" customWidth="1"/>
    <col min="1024" max="1024" width="10.7109375" style="11" customWidth="1"/>
    <col min="1025" max="1025" width="12.7109375" style="11" customWidth="1"/>
    <col min="1026" max="1027" width="10.7109375" style="11" customWidth="1"/>
    <col min="1028" max="1034" width="11.42578125" style="11"/>
    <col min="1035" max="1035" width="13.28515625" style="11" customWidth="1"/>
    <col min="1036" max="1277" width="11.42578125" style="11"/>
    <col min="1278" max="1278" width="36.7109375" style="11" customWidth="1"/>
    <col min="1279" max="1279" width="12.7109375" style="11" customWidth="1"/>
    <col min="1280" max="1280" width="10.7109375" style="11" customWidth="1"/>
    <col min="1281" max="1281" width="12.7109375" style="11" customWidth="1"/>
    <col min="1282" max="1283" width="10.7109375" style="11" customWidth="1"/>
    <col min="1284" max="1290" width="11.42578125" style="11"/>
    <col min="1291" max="1291" width="13.28515625" style="11" customWidth="1"/>
    <col min="1292" max="1533" width="11.42578125" style="11"/>
    <col min="1534" max="1534" width="36.7109375" style="11" customWidth="1"/>
    <col min="1535" max="1535" width="12.7109375" style="11" customWidth="1"/>
    <col min="1536" max="1536" width="10.7109375" style="11" customWidth="1"/>
    <col min="1537" max="1537" width="12.7109375" style="11" customWidth="1"/>
    <col min="1538" max="1539" width="10.7109375" style="11" customWidth="1"/>
    <col min="1540" max="1546" width="11.42578125" style="11"/>
    <col min="1547" max="1547" width="13.28515625" style="11" customWidth="1"/>
    <col min="1548" max="1789" width="11.42578125" style="11"/>
    <col min="1790" max="1790" width="36.7109375" style="11" customWidth="1"/>
    <col min="1791" max="1791" width="12.7109375" style="11" customWidth="1"/>
    <col min="1792" max="1792" width="10.7109375" style="11" customWidth="1"/>
    <col min="1793" max="1793" width="12.7109375" style="11" customWidth="1"/>
    <col min="1794" max="1795" width="10.7109375" style="11" customWidth="1"/>
    <col min="1796" max="1802" width="11.42578125" style="11"/>
    <col min="1803" max="1803" width="13.28515625" style="11" customWidth="1"/>
    <col min="1804" max="2045" width="11.42578125" style="11"/>
    <col min="2046" max="2046" width="36.7109375" style="11" customWidth="1"/>
    <col min="2047" max="2047" width="12.7109375" style="11" customWidth="1"/>
    <col min="2048" max="2048" width="10.7109375" style="11" customWidth="1"/>
    <col min="2049" max="2049" width="12.7109375" style="11" customWidth="1"/>
    <col min="2050" max="2051" width="10.7109375" style="11" customWidth="1"/>
    <col min="2052" max="2058" width="11.42578125" style="11"/>
    <col min="2059" max="2059" width="13.28515625" style="11" customWidth="1"/>
    <col min="2060" max="2301" width="11.42578125" style="11"/>
    <col min="2302" max="2302" width="36.7109375" style="11" customWidth="1"/>
    <col min="2303" max="2303" width="12.7109375" style="11" customWidth="1"/>
    <col min="2304" max="2304" width="10.7109375" style="11" customWidth="1"/>
    <col min="2305" max="2305" width="12.7109375" style="11" customWidth="1"/>
    <col min="2306" max="2307" width="10.7109375" style="11" customWidth="1"/>
    <col min="2308" max="2314" width="11.42578125" style="11"/>
    <col min="2315" max="2315" width="13.28515625" style="11" customWidth="1"/>
    <col min="2316" max="2557" width="11.42578125" style="11"/>
    <col min="2558" max="2558" width="36.7109375" style="11" customWidth="1"/>
    <col min="2559" max="2559" width="12.7109375" style="11" customWidth="1"/>
    <col min="2560" max="2560" width="10.7109375" style="11" customWidth="1"/>
    <col min="2561" max="2561" width="12.7109375" style="11" customWidth="1"/>
    <col min="2562" max="2563" width="10.7109375" style="11" customWidth="1"/>
    <col min="2564" max="2570" width="11.42578125" style="11"/>
    <col min="2571" max="2571" width="13.28515625" style="11" customWidth="1"/>
    <col min="2572" max="2813" width="11.42578125" style="11"/>
    <col min="2814" max="2814" width="36.7109375" style="11" customWidth="1"/>
    <col min="2815" max="2815" width="12.7109375" style="11" customWidth="1"/>
    <col min="2816" max="2816" width="10.7109375" style="11" customWidth="1"/>
    <col min="2817" max="2817" width="12.7109375" style="11" customWidth="1"/>
    <col min="2818" max="2819" width="10.7109375" style="11" customWidth="1"/>
    <col min="2820" max="2826" width="11.42578125" style="11"/>
    <col min="2827" max="2827" width="13.28515625" style="11" customWidth="1"/>
    <col min="2828" max="3069" width="11.42578125" style="11"/>
    <col min="3070" max="3070" width="36.7109375" style="11" customWidth="1"/>
    <col min="3071" max="3071" width="12.7109375" style="11" customWidth="1"/>
    <col min="3072" max="3072" width="10.7109375" style="11" customWidth="1"/>
    <col min="3073" max="3073" width="12.7109375" style="11" customWidth="1"/>
    <col min="3074" max="3075" width="10.7109375" style="11" customWidth="1"/>
    <col min="3076" max="3082" width="11.42578125" style="11"/>
    <col min="3083" max="3083" width="13.28515625" style="11" customWidth="1"/>
    <col min="3084" max="3325" width="11.42578125" style="11"/>
    <col min="3326" max="3326" width="36.7109375" style="11" customWidth="1"/>
    <col min="3327" max="3327" width="12.7109375" style="11" customWidth="1"/>
    <col min="3328" max="3328" width="10.7109375" style="11" customWidth="1"/>
    <col min="3329" max="3329" width="12.7109375" style="11" customWidth="1"/>
    <col min="3330" max="3331" width="10.7109375" style="11" customWidth="1"/>
    <col min="3332" max="3338" width="11.42578125" style="11"/>
    <col min="3339" max="3339" width="13.28515625" style="11" customWidth="1"/>
    <col min="3340" max="3581" width="11.42578125" style="11"/>
    <col min="3582" max="3582" width="36.7109375" style="11" customWidth="1"/>
    <col min="3583" max="3583" width="12.7109375" style="11" customWidth="1"/>
    <col min="3584" max="3584" width="10.7109375" style="11" customWidth="1"/>
    <col min="3585" max="3585" width="12.7109375" style="11" customWidth="1"/>
    <col min="3586" max="3587" width="10.7109375" style="11" customWidth="1"/>
    <col min="3588" max="3594" width="11.42578125" style="11"/>
    <col min="3595" max="3595" width="13.28515625" style="11" customWidth="1"/>
    <col min="3596" max="3837" width="11.42578125" style="11"/>
    <col min="3838" max="3838" width="36.7109375" style="11" customWidth="1"/>
    <col min="3839" max="3839" width="12.7109375" style="11" customWidth="1"/>
    <col min="3840" max="3840" width="10.7109375" style="11" customWidth="1"/>
    <col min="3841" max="3841" width="12.7109375" style="11" customWidth="1"/>
    <col min="3842" max="3843" width="10.7109375" style="11" customWidth="1"/>
    <col min="3844" max="3850" width="11.42578125" style="11"/>
    <col min="3851" max="3851" width="13.28515625" style="11" customWidth="1"/>
    <col min="3852" max="4093" width="11.42578125" style="11"/>
    <col min="4094" max="4094" width="36.7109375" style="11" customWidth="1"/>
    <col min="4095" max="4095" width="12.7109375" style="11" customWidth="1"/>
    <col min="4096" max="4096" width="10.7109375" style="11" customWidth="1"/>
    <col min="4097" max="4097" width="12.7109375" style="11" customWidth="1"/>
    <col min="4098" max="4099" width="10.7109375" style="11" customWidth="1"/>
    <col min="4100" max="4106" width="11.42578125" style="11"/>
    <col min="4107" max="4107" width="13.28515625" style="11" customWidth="1"/>
    <col min="4108" max="4349" width="11.42578125" style="11"/>
    <col min="4350" max="4350" width="36.7109375" style="11" customWidth="1"/>
    <col min="4351" max="4351" width="12.7109375" style="11" customWidth="1"/>
    <col min="4352" max="4352" width="10.7109375" style="11" customWidth="1"/>
    <col min="4353" max="4353" width="12.7109375" style="11" customWidth="1"/>
    <col min="4354" max="4355" width="10.7109375" style="11" customWidth="1"/>
    <col min="4356" max="4362" width="11.42578125" style="11"/>
    <col min="4363" max="4363" width="13.28515625" style="11" customWidth="1"/>
    <col min="4364" max="4605" width="11.42578125" style="11"/>
    <col min="4606" max="4606" width="36.7109375" style="11" customWidth="1"/>
    <col min="4607" max="4607" width="12.7109375" style="11" customWidth="1"/>
    <col min="4608" max="4608" width="10.7109375" style="11" customWidth="1"/>
    <col min="4609" max="4609" width="12.7109375" style="11" customWidth="1"/>
    <col min="4610" max="4611" width="10.7109375" style="11" customWidth="1"/>
    <col min="4612" max="4618" width="11.42578125" style="11"/>
    <col min="4619" max="4619" width="13.28515625" style="11" customWidth="1"/>
    <col min="4620" max="4861" width="11.42578125" style="11"/>
    <col min="4862" max="4862" width="36.7109375" style="11" customWidth="1"/>
    <col min="4863" max="4863" width="12.7109375" style="11" customWidth="1"/>
    <col min="4864" max="4864" width="10.7109375" style="11" customWidth="1"/>
    <col min="4865" max="4865" width="12.7109375" style="11" customWidth="1"/>
    <col min="4866" max="4867" width="10.7109375" style="11" customWidth="1"/>
    <col min="4868" max="4874" width="11.42578125" style="11"/>
    <col min="4875" max="4875" width="13.28515625" style="11" customWidth="1"/>
    <col min="4876" max="5117" width="11.42578125" style="11"/>
    <col min="5118" max="5118" width="36.7109375" style="11" customWidth="1"/>
    <col min="5119" max="5119" width="12.7109375" style="11" customWidth="1"/>
    <col min="5120" max="5120" width="10.7109375" style="11" customWidth="1"/>
    <col min="5121" max="5121" width="12.7109375" style="11" customWidth="1"/>
    <col min="5122" max="5123" width="10.7109375" style="11" customWidth="1"/>
    <col min="5124" max="5130" width="11.42578125" style="11"/>
    <col min="5131" max="5131" width="13.28515625" style="11" customWidth="1"/>
    <col min="5132" max="5373" width="11.42578125" style="11"/>
    <col min="5374" max="5374" width="36.7109375" style="11" customWidth="1"/>
    <col min="5375" max="5375" width="12.7109375" style="11" customWidth="1"/>
    <col min="5376" max="5376" width="10.7109375" style="11" customWidth="1"/>
    <col min="5377" max="5377" width="12.7109375" style="11" customWidth="1"/>
    <col min="5378" max="5379" width="10.7109375" style="11" customWidth="1"/>
    <col min="5380" max="5386" width="11.42578125" style="11"/>
    <col min="5387" max="5387" width="13.28515625" style="11" customWidth="1"/>
    <col min="5388" max="5629" width="11.42578125" style="11"/>
    <col min="5630" max="5630" width="36.7109375" style="11" customWidth="1"/>
    <col min="5631" max="5631" width="12.7109375" style="11" customWidth="1"/>
    <col min="5632" max="5632" width="10.7109375" style="11" customWidth="1"/>
    <col min="5633" max="5633" width="12.7109375" style="11" customWidth="1"/>
    <col min="5634" max="5635" width="10.7109375" style="11" customWidth="1"/>
    <col min="5636" max="5642" width="11.42578125" style="11"/>
    <col min="5643" max="5643" width="13.28515625" style="11" customWidth="1"/>
    <col min="5644" max="5885" width="11.42578125" style="11"/>
    <col min="5886" max="5886" width="36.7109375" style="11" customWidth="1"/>
    <col min="5887" max="5887" width="12.7109375" style="11" customWidth="1"/>
    <col min="5888" max="5888" width="10.7109375" style="11" customWidth="1"/>
    <col min="5889" max="5889" width="12.7109375" style="11" customWidth="1"/>
    <col min="5890" max="5891" width="10.7109375" style="11" customWidth="1"/>
    <col min="5892" max="5898" width="11.42578125" style="11"/>
    <col min="5899" max="5899" width="13.28515625" style="11" customWidth="1"/>
    <col min="5900" max="6141" width="11.42578125" style="11"/>
    <col min="6142" max="6142" width="36.7109375" style="11" customWidth="1"/>
    <col min="6143" max="6143" width="12.7109375" style="11" customWidth="1"/>
    <col min="6144" max="6144" width="10.7109375" style="11" customWidth="1"/>
    <col min="6145" max="6145" width="12.7109375" style="11" customWidth="1"/>
    <col min="6146" max="6147" width="10.7109375" style="11" customWidth="1"/>
    <col min="6148" max="6154" width="11.42578125" style="11"/>
    <col min="6155" max="6155" width="13.28515625" style="11" customWidth="1"/>
    <col min="6156" max="6397" width="11.42578125" style="11"/>
    <col min="6398" max="6398" width="36.7109375" style="11" customWidth="1"/>
    <col min="6399" max="6399" width="12.7109375" style="11" customWidth="1"/>
    <col min="6400" max="6400" width="10.7109375" style="11" customWidth="1"/>
    <col min="6401" max="6401" width="12.7109375" style="11" customWidth="1"/>
    <col min="6402" max="6403" width="10.7109375" style="11" customWidth="1"/>
    <col min="6404" max="6410" width="11.42578125" style="11"/>
    <col min="6411" max="6411" width="13.28515625" style="11" customWidth="1"/>
    <col min="6412" max="6653" width="11.42578125" style="11"/>
    <col min="6654" max="6654" width="36.7109375" style="11" customWidth="1"/>
    <col min="6655" max="6655" width="12.7109375" style="11" customWidth="1"/>
    <col min="6656" max="6656" width="10.7109375" style="11" customWidth="1"/>
    <col min="6657" max="6657" width="12.7109375" style="11" customWidth="1"/>
    <col min="6658" max="6659" width="10.7109375" style="11" customWidth="1"/>
    <col min="6660" max="6666" width="11.42578125" style="11"/>
    <col min="6667" max="6667" width="13.28515625" style="11" customWidth="1"/>
    <col min="6668" max="6909" width="11.42578125" style="11"/>
    <col min="6910" max="6910" width="36.7109375" style="11" customWidth="1"/>
    <col min="6911" max="6911" width="12.7109375" style="11" customWidth="1"/>
    <col min="6912" max="6912" width="10.7109375" style="11" customWidth="1"/>
    <col min="6913" max="6913" width="12.7109375" style="11" customWidth="1"/>
    <col min="6914" max="6915" width="10.7109375" style="11" customWidth="1"/>
    <col min="6916" max="6922" width="11.42578125" style="11"/>
    <col min="6923" max="6923" width="13.28515625" style="11" customWidth="1"/>
    <col min="6924" max="7165" width="11.42578125" style="11"/>
    <col min="7166" max="7166" width="36.7109375" style="11" customWidth="1"/>
    <col min="7167" max="7167" width="12.7109375" style="11" customWidth="1"/>
    <col min="7168" max="7168" width="10.7109375" style="11" customWidth="1"/>
    <col min="7169" max="7169" width="12.7109375" style="11" customWidth="1"/>
    <col min="7170" max="7171" width="10.7109375" style="11" customWidth="1"/>
    <col min="7172" max="7178" width="11.42578125" style="11"/>
    <col min="7179" max="7179" width="13.28515625" style="11" customWidth="1"/>
    <col min="7180" max="7421" width="11.42578125" style="11"/>
    <col min="7422" max="7422" width="36.7109375" style="11" customWidth="1"/>
    <col min="7423" max="7423" width="12.7109375" style="11" customWidth="1"/>
    <col min="7424" max="7424" width="10.7109375" style="11" customWidth="1"/>
    <col min="7425" max="7425" width="12.7109375" style="11" customWidth="1"/>
    <col min="7426" max="7427" width="10.7109375" style="11" customWidth="1"/>
    <col min="7428" max="7434" width="11.42578125" style="11"/>
    <col min="7435" max="7435" width="13.28515625" style="11" customWidth="1"/>
    <col min="7436" max="7677" width="11.42578125" style="11"/>
    <col min="7678" max="7678" width="36.7109375" style="11" customWidth="1"/>
    <col min="7679" max="7679" width="12.7109375" style="11" customWidth="1"/>
    <col min="7680" max="7680" width="10.7109375" style="11" customWidth="1"/>
    <col min="7681" max="7681" width="12.7109375" style="11" customWidth="1"/>
    <col min="7682" max="7683" width="10.7109375" style="11" customWidth="1"/>
    <col min="7684" max="7690" width="11.42578125" style="11"/>
    <col min="7691" max="7691" width="13.28515625" style="11" customWidth="1"/>
    <col min="7692" max="7933" width="11.42578125" style="11"/>
    <col min="7934" max="7934" width="36.7109375" style="11" customWidth="1"/>
    <col min="7935" max="7935" width="12.7109375" style="11" customWidth="1"/>
    <col min="7936" max="7936" width="10.7109375" style="11" customWidth="1"/>
    <col min="7937" max="7937" width="12.7109375" style="11" customWidth="1"/>
    <col min="7938" max="7939" width="10.7109375" style="11" customWidth="1"/>
    <col min="7940" max="7946" width="11.42578125" style="11"/>
    <col min="7947" max="7947" width="13.28515625" style="11" customWidth="1"/>
    <col min="7948" max="8189" width="11.42578125" style="11"/>
    <col min="8190" max="8190" width="36.7109375" style="11" customWidth="1"/>
    <col min="8191" max="8191" width="12.7109375" style="11" customWidth="1"/>
    <col min="8192" max="8192" width="10.7109375" style="11" customWidth="1"/>
    <col min="8193" max="8193" width="12.7109375" style="11" customWidth="1"/>
    <col min="8194" max="8195" width="10.7109375" style="11" customWidth="1"/>
    <col min="8196" max="8202" width="11.42578125" style="11"/>
    <col min="8203" max="8203" width="13.28515625" style="11" customWidth="1"/>
    <col min="8204" max="8445" width="11.42578125" style="11"/>
    <col min="8446" max="8446" width="36.7109375" style="11" customWidth="1"/>
    <col min="8447" max="8447" width="12.7109375" style="11" customWidth="1"/>
    <col min="8448" max="8448" width="10.7109375" style="11" customWidth="1"/>
    <col min="8449" max="8449" width="12.7109375" style="11" customWidth="1"/>
    <col min="8450" max="8451" width="10.7109375" style="11" customWidth="1"/>
    <col min="8452" max="8458" width="11.42578125" style="11"/>
    <col min="8459" max="8459" width="13.28515625" style="11" customWidth="1"/>
    <col min="8460" max="8701" width="11.42578125" style="11"/>
    <col min="8702" max="8702" width="36.7109375" style="11" customWidth="1"/>
    <col min="8703" max="8703" width="12.7109375" style="11" customWidth="1"/>
    <col min="8704" max="8704" width="10.7109375" style="11" customWidth="1"/>
    <col min="8705" max="8705" width="12.7109375" style="11" customWidth="1"/>
    <col min="8706" max="8707" width="10.7109375" style="11" customWidth="1"/>
    <col min="8708" max="8714" width="11.42578125" style="11"/>
    <col min="8715" max="8715" width="13.28515625" style="11" customWidth="1"/>
    <col min="8716" max="8957" width="11.42578125" style="11"/>
    <col min="8958" max="8958" width="36.7109375" style="11" customWidth="1"/>
    <col min="8959" max="8959" width="12.7109375" style="11" customWidth="1"/>
    <col min="8960" max="8960" width="10.7109375" style="11" customWidth="1"/>
    <col min="8961" max="8961" width="12.7109375" style="11" customWidth="1"/>
    <col min="8962" max="8963" width="10.7109375" style="11" customWidth="1"/>
    <col min="8964" max="8970" width="11.42578125" style="11"/>
    <col min="8971" max="8971" width="13.28515625" style="11" customWidth="1"/>
    <col min="8972" max="9213" width="11.42578125" style="11"/>
    <col min="9214" max="9214" width="36.7109375" style="11" customWidth="1"/>
    <col min="9215" max="9215" width="12.7109375" style="11" customWidth="1"/>
    <col min="9216" max="9216" width="10.7109375" style="11" customWidth="1"/>
    <col min="9217" max="9217" width="12.7109375" style="11" customWidth="1"/>
    <col min="9218" max="9219" width="10.7109375" style="11" customWidth="1"/>
    <col min="9220" max="9226" width="11.42578125" style="11"/>
    <col min="9227" max="9227" width="13.28515625" style="11" customWidth="1"/>
    <col min="9228" max="9469" width="11.42578125" style="11"/>
    <col min="9470" max="9470" width="36.7109375" style="11" customWidth="1"/>
    <col min="9471" max="9471" width="12.7109375" style="11" customWidth="1"/>
    <col min="9472" max="9472" width="10.7109375" style="11" customWidth="1"/>
    <col min="9473" max="9473" width="12.7109375" style="11" customWidth="1"/>
    <col min="9474" max="9475" width="10.7109375" style="11" customWidth="1"/>
    <col min="9476" max="9482" width="11.42578125" style="11"/>
    <col min="9483" max="9483" width="13.28515625" style="11" customWidth="1"/>
    <col min="9484" max="9725" width="11.42578125" style="11"/>
    <col min="9726" max="9726" width="36.7109375" style="11" customWidth="1"/>
    <col min="9727" max="9727" width="12.7109375" style="11" customWidth="1"/>
    <col min="9728" max="9728" width="10.7109375" style="11" customWidth="1"/>
    <col min="9729" max="9729" width="12.7109375" style="11" customWidth="1"/>
    <col min="9730" max="9731" width="10.7109375" style="11" customWidth="1"/>
    <col min="9732" max="9738" width="11.42578125" style="11"/>
    <col min="9739" max="9739" width="13.28515625" style="11" customWidth="1"/>
    <col min="9740" max="9981" width="11.42578125" style="11"/>
    <col min="9982" max="9982" width="36.7109375" style="11" customWidth="1"/>
    <col min="9983" max="9983" width="12.7109375" style="11" customWidth="1"/>
    <col min="9984" max="9984" width="10.7109375" style="11" customWidth="1"/>
    <col min="9985" max="9985" width="12.7109375" style="11" customWidth="1"/>
    <col min="9986" max="9987" width="10.7109375" style="11" customWidth="1"/>
    <col min="9988" max="9994" width="11.42578125" style="11"/>
    <col min="9995" max="9995" width="13.28515625" style="11" customWidth="1"/>
    <col min="9996" max="10237" width="11.42578125" style="11"/>
    <col min="10238" max="10238" width="36.7109375" style="11" customWidth="1"/>
    <col min="10239" max="10239" width="12.7109375" style="11" customWidth="1"/>
    <col min="10240" max="10240" width="10.7109375" style="11" customWidth="1"/>
    <col min="10241" max="10241" width="12.7109375" style="11" customWidth="1"/>
    <col min="10242" max="10243" width="10.7109375" style="11" customWidth="1"/>
    <col min="10244" max="10250" width="11.42578125" style="11"/>
    <col min="10251" max="10251" width="13.28515625" style="11" customWidth="1"/>
    <col min="10252" max="10493" width="11.42578125" style="11"/>
    <col min="10494" max="10494" width="36.7109375" style="11" customWidth="1"/>
    <col min="10495" max="10495" width="12.7109375" style="11" customWidth="1"/>
    <col min="10496" max="10496" width="10.7109375" style="11" customWidth="1"/>
    <col min="10497" max="10497" width="12.7109375" style="11" customWidth="1"/>
    <col min="10498" max="10499" width="10.7109375" style="11" customWidth="1"/>
    <col min="10500" max="10506" width="11.42578125" style="11"/>
    <col min="10507" max="10507" width="13.28515625" style="11" customWidth="1"/>
    <col min="10508" max="10749" width="11.42578125" style="11"/>
    <col min="10750" max="10750" width="36.7109375" style="11" customWidth="1"/>
    <col min="10751" max="10751" width="12.7109375" style="11" customWidth="1"/>
    <col min="10752" max="10752" width="10.7109375" style="11" customWidth="1"/>
    <col min="10753" max="10753" width="12.7109375" style="11" customWidth="1"/>
    <col min="10754" max="10755" width="10.7109375" style="11" customWidth="1"/>
    <col min="10756" max="10762" width="11.42578125" style="11"/>
    <col min="10763" max="10763" width="13.28515625" style="11" customWidth="1"/>
    <col min="10764" max="11005" width="11.42578125" style="11"/>
    <col min="11006" max="11006" width="36.7109375" style="11" customWidth="1"/>
    <col min="11007" max="11007" width="12.7109375" style="11" customWidth="1"/>
    <col min="11008" max="11008" width="10.7109375" style="11" customWidth="1"/>
    <col min="11009" max="11009" width="12.7109375" style="11" customWidth="1"/>
    <col min="11010" max="11011" width="10.7109375" style="11" customWidth="1"/>
    <col min="11012" max="11018" width="11.42578125" style="11"/>
    <col min="11019" max="11019" width="13.28515625" style="11" customWidth="1"/>
    <col min="11020" max="11261" width="11.42578125" style="11"/>
    <col min="11262" max="11262" width="36.7109375" style="11" customWidth="1"/>
    <col min="11263" max="11263" width="12.7109375" style="11" customWidth="1"/>
    <col min="11264" max="11264" width="10.7109375" style="11" customWidth="1"/>
    <col min="11265" max="11265" width="12.7109375" style="11" customWidth="1"/>
    <col min="11266" max="11267" width="10.7109375" style="11" customWidth="1"/>
    <col min="11268" max="11274" width="11.42578125" style="11"/>
    <col min="11275" max="11275" width="13.28515625" style="11" customWidth="1"/>
    <col min="11276" max="11517" width="11.42578125" style="11"/>
    <col min="11518" max="11518" width="36.7109375" style="11" customWidth="1"/>
    <col min="11519" max="11519" width="12.7109375" style="11" customWidth="1"/>
    <col min="11520" max="11520" width="10.7109375" style="11" customWidth="1"/>
    <col min="11521" max="11521" width="12.7109375" style="11" customWidth="1"/>
    <col min="11522" max="11523" width="10.7109375" style="11" customWidth="1"/>
    <col min="11524" max="11530" width="11.42578125" style="11"/>
    <col min="11531" max="11531" width="13.28515625" style="11" customWidth="1"/>
    <col min="11532" max="11773" width="11.42578125" style="11"/>
    <col min="11774" max="11774" width="36.7109375" style="11" customWidth="1"/>
    <col min="11775" max="11775" width="12.7109375" style="11" customWidth="1"/>
    <col min="11776" max="11776" width="10.7109375" style="11" customWidth="1"/>
    <col min="11777" max="11777" width="12.7109375" style="11" customWidth="1"/>
    <col min="11778" max="11779" width="10.7109375" style="11" customWidth="1"/>
    <col min="11780" max="11786" width="11.42578125" style="11"/>
    <col min="11787" max="11787" width="13.28515625" style="11" customWidth="1"/>
    <col min="11788" max="12029" width="11.42578125" style="11"/>
    <col min="12030" max="12030" width="36.7109375" style="11" customWidth="1"/>
    <col min="12031" max="12031" width="12.7109375" style="11" customWidth="1"/>
    <col min="12032" max="12032" width="10.7109375" style="11" customWidth="1"/>
    <col min="12033" max="12033" width="12.7109375" style="11" customWidth="1"/>
    <col min="12034" max="12035" width="10.7109375" style="11" customWidth="1"/>
    <col min="12036" max="12042" width="11.42578125" style="11"/>
    <col min="12043" max="12043" width="13.28515625" style="11" customWidth="1"/>
    <col min="12044" max="12285" width="11.42578125" style="11"/>
    <col min="12286" max="12286" width="36.7109375" style="11" customWidth="1"/>
    <col min="12287" max="12287" width="12.7109375" style="11" customWidth="1"/>
    <col min="12288" max="12288" width="10.7109375" style="11" customWidth="1"/>
    <col min="12289" max="12289" width="12.7109375" style="11" customWidth="1"/>
    <col min="12290" max="12291" width="10.7109375" style="11" customWidth="1"/>
    <col min="12292" max="12298" width="11.42578125" style="11"/>
    <col min="12299" max="12299" width="13.28515625" style="11" customWidth="1"/>
    <col min="12300" max="12541" width="11.42578125" style="11"/>
    <col min="12542" max="12542" width="36.7109375" style="11" customWidth="1"/>
    <col min="12543" max="12543" width="12.7109375" style="11" customWidth="1"/>
    <col min="12544" max="12544" width="10.7109375" style="11" customWidth="1"/>
    <col min="12545" max="12545" width="12.7109375" style="11" customWidth="1"/>
    <col min="12546" max="12547" width="10.7109375" style="11" customWidth="1"/>
    <col min="12548" max="12554" width="11.42578125" style="11"/>
    <col min="12555" max="12555" width="13.28515625" style="11" customWidth="1"/>
    <col min="12556" max="12797" width="11.42578125" style="11"/>
    <col min="12798" max="12798" width="36.7109375" style="11" customWidth="1"/>
    <col min="12799" max="12799" width="12.7109375" style="11" customWidth="1"/>
    <col min="12800" max="12800" width="10.7109375" style="11" customWidth="1"/>
    <col min="12801" max="12801" width="12.7109375" style="11" customWidth="1"/>
    <col min="12802" max="12803" width="10.7109375" style="11" customWidth="1"/>
    <col min="12804" max="12810" width="11.42578125" style="11"/>
    <col min="12811" max="12811" width="13.28515625" style="11" customWidth="1"/>
    <col min="12812" max="13053" width="11.42578125" style="11"/>
    <col min="13054" max="13054" width="36.7109375" style="11" customWidth="1"/>
    <col min="13055" max="13055" width="12.7109375" style="11" customWidth="1"/>
    <col min="13056" max="13056" width="10.7109375" style="11" customWidth="1"/>
    <col min="13057" max="13057" width="12.7109375" style="11" customWidth="1"/>
    <col min="13058" max="13059" width="10.7109375" style="11" customWidth="1"/>
    <col min="13060" max="13066" width="11.42578125" style="11"/>
    <col min="13067" max="13067" width="13.28515625" style="11" customWidth="1"/>
    <col min="13068" max="13309" width="11.42578125" style="11"/>
    <col min="13310" max="13310" width="36.7109375" style="11" customWidth="1"/>
    <col min="13311" max="13311" width="12.7109375" style="11" customWidth="1"/>
    <col min="13312" max="13312" width="10.7109375" style="11" customWidth="1"/>
    <col min="13313" max="13313" width="12.7109375" style="11" customWidth="1"/>
    <col min="13314" max="13315" width="10.7109375" style="11" customWidth="1"/>
    <col min="13316" max="13322" width="11.42578125" style="11"/>
    <col min="13323" max="13323" width="13.28515625" style="11" customWidth="1"/>
    <col min="13324" max="13565" width="11.42578125" style="11"/>
    <col min="13566" max="13566" width="36.7109375" style="11" customWidth="1"/>
    <col min="13567" max="13567" width="12.7109375" style="11" customWidth="1"/>
    <col min="13568" max="13568" width="10.7109375" style="11" customWidth="1"/>
    <col min="13569" max="13569" width="12.7109375" style="11" customWidth="1"/>
    <col min="13570" max="13571" width="10.7109375" style="11" customWidth="1"/>
    <col min="13572" max="13578" width="11.42578125" style="11"/>
    <col min="13579" max="13579" width="13.28515625" style="11" customWidth="1"/>
    <col min="13580" max="13821" width="11.42578125" style="11"/>
    <col min="13822" max="13822" width="36.7109375" style="11" customWidth="1"/>
    <col min="13823" max="13823" width="12.7109375" style="11" customWidth="1"/>
    <col min="13824" max="13824" width="10.7109375" style="11" customWidth="1"/>
    <col min="13825" max="13825" width="12.7109375" style="11" customWidth="1"/>
    <col min="13826" max="13827" width="10.7109375" style="11" customWidth="1"/>
    <col min="13828" max="13834" width="11.42578125" style="11"/>
    <col min="13835" max="13835" width="13.28515625" style="11" customWidth="1"/>
    <col min="13836" max="14077" width="11.42578125" style="11"/>
    <col min="14078" max="14078" width="36.7109375" style="11" customWidth="1"/>
    <col min="14079" max="14079" width="12.7109375" style="11" customWidth="1"/>
    <col min="14080" max="14080" width="10.7109375" style="11" customWidth="1"/>
    <col min="14081" max="14081" width="12.7109375" style="11" customWidth="1"/>
    <col min="14082" max="14083" width="10.7109375" style="11" customWidth="1"/>
    <col min="14084" max="14090" width="11.42578125" style="11"/>
    <col min="14091" max="14091" width="13.28515625" style="11" customWidth="1"/>
    <col min="14092" max="14333" width="11.42578125" style="11"/>
    <col min="14334" max="14334" width="36.7109375" style="11" customWidth="1"/>
    <col min="14335" max="14335" width="12.7109375" style="11" customWidth="1"/>
    <col min="14336" max="14336" width="10.7109375" style="11" customWidth="1"/>
    <col min="14337" max="14337" width="12.7109375" style="11" customWidth="1"/>
    <col min="14338" max="14339" width="10.7109375" style="11" customWidth="1"/>
    <col min="14340" max="14346" width="11.42578125" style="11"/>
    <col min="14347" max="14347" width="13.28515625" style="11" customWidth="1"/>
    <col min="14348" max="14589" width="11.42578125" style="11"/>
    <col min="14590" max="14590" width="36.7109375" style="11" customWidth="1"/>
    <col min="14591" max="14591" width="12.7109375" style="11" customWidth="1"/>
    <col min="14592" max="14592" width="10.7109375" style="11" customWidth="1"/>
    <col min="14593" max="14593" width="12.7109375" style="11" customWidth="1"/>
    <col min="14594" max="14595" width="10.7109375" style="11" customWidth="1"/>
    <col min="14596" max="14602" width="11.42578125" style="11"/>
    <col min="14603" max="14603" width="13.28515625" style="11" customWidth="1"/>
    <col min="14604" max="14845" width="11.42578125" style="11"/>
    <col min="14846" max="14846" width="36.7109375" style="11" customWidth="1"/>
    <col min="14847" max="14847" width="12.7109375" style="11" customWidth="1"/>
    <col min="14848" max="14848" width="10.7109375" style="11" customWidth="1"/>
    <col min="14849" max="14849" width="12.7109375" style="11" customWidth="1"/>
    <col min="14850" max="14851" width="10.7109375" style="11" customWidth="1"/>
    <col min="14852" max="14858" width="11.42578125" style="11"/>
    <col min="14859" max="14859" width="13.28515625" style="11" customWidth="1"/>
    <col min="14860" max="15101" width="11.42578125" style="11"/>
    <col min="15102" max="15102" width="36.7109375" style="11" customWidth="1"/>
    <col min="15103" max="15103" width="12.7109375" style="11" customWidth="1"/>
    <col min="15104" max="15104" width="10.7109375" style="11" customWidth="1"/>
    <col min="15105" max="15105" width="12.7109375" style="11" customWidth="1"/>
    <col min="15106" max="15107" width="10.7109375" style="11" customWidth="1"/>
    <col min="15108" max="15114" width="11.42578125" style="11"/>
    <col min="15115" max="15115" width="13.28515625" style="11" customWidth="1"/>
    <col min="15116" max="15357" width="11.42578125" style="11"/>
    <col min="15358" max="15358" width="36.7109375" style="11" customWidth="1"/>
    <col min="15359" max="15359" width="12.7109375" style="11" customWidth="1"/>
    <col min="15360" max="15360" width="10.7109375" style="11" customWidth="1"/>
    <col min="15361" max="15361" width="12.7109375" style="11" customWidth="1"/>
    <col min="15362" max="15363" width="10.7109375" style="11" customWidth="1"/>
    <col min="15364" max="15370" width="11.42578125" style="11"/>
    <col min="15371" max="15371" width="13.28515625" style="11" customWidth="1"/>
    <col min="15372" max="15613" width="11.42578125" style="11"/>
    <col min="15614" max="15614" width="36.7109375" style="11" customWidth="1"/>
    <col min="15615" max="15615" width="12.7109375" style="11" customWidth="1"/>
    <col min="15616" max="15616" width="10.7109375" style="11" customWidth="1"/>
    <col min="15617" max="15617" width="12.7109375" style="11" customWidth="1"/>
    <col min="15618" max="15619" width="10.7109375" style="11" customWidth="1"/>
    <col min="15620" max="15626" width="11.42578125" style="11"/>
    <col min="15627" max="15627" width="13.28515625" style="11" customWidth="1"/>
    <col min="15628" max="15869" width="11.42578125" style="11"/>
    <col min="15870" max="15870" width="36.7109375" style="11" customWidth="1"/>
    <col min="15871" max="15871" width="12.7109375" style="11" customWidth="1"/>
    <col min="15872" max="15872" width="10.7109375" style="11" customWidth="1"/>
    <col min="15873" max="15873" width="12.7109375" style="11" customWidth="1"/>
    <col min="15874" max="15875" width="10.7109375" style="11" customWidth="1"/>
    <col min="15876" max="15882" width="11.42578125" style="11"/>
    <col min="15883" max="15883" width="13.28515625" style="11" customWidth="1"/>
    <col min="15884" max="16125" width="11.42578125" style="11"/>
    <col min="16126" max="16126" width="36.7109375" style="11" customWidth="1"/>
    <col min="16127" max="16127" width="12.7109375" style="11" customWidth="1"/>
    <col min="16128" max="16128" width="10.7109375" style="11" customWidth="1"/>
    <col min="16129" max="16129" width="12.7109375" style="11" customWidth="1"/>
    <col min="16130" max="16131" width="10.7109375" style="11" customWidth="1"/>
    <col min="16132" max="16138" width="11.42578125" style="11"/>
    <col min="16139" max="16139" width="13.28515625" style="11" customWidth="1"/>
    <col min="16140" max="16384" width="11.42578125" style="11"/>
  </cols>
  <sheetData>
    <row r="1" spans="2:10" ht="15" customHeight="1">
      <c r="B1" s="329"/>
    </row>
    <row r="2" spans="2:10" ht="15" customHeight="1"/>
    <row r="3" spans="2:10" ht="15" customHeight="1"/>
    <row r="4" spans="2:10" ht="15" customHeight="1"/>
    <row r="5" spans="2:10" ht="36" customHeight="1">
      <c r="B5" s="447" t="s">
        <v>315</v>
      </c>
      <c r="C5" s="447"/>
      <c r="D5" s="447"/>
      <c r="E5" s="447"/>
      <c r="G5" s="447" t="s">
        <v>316</v>
      </c>
      <c r="H5" s="447"/>
      <c r="I5" s="447"/>
      <c r="J5" s="447"/>
    </row>
    <row r="6" spans="2:10" ht="30" customHeight="1">
      <c r="B6" s="22" t="s">
        <v>246</v>
      </c>
      <c r="C6" s="23" t="str">
        <f>actualizaciones!$A$3</f>
        <v>acum. nov. 2009</v>
      </c>
      <c r="D6" s="23" t="str">
        <f>actualizaciones!$A$2</f>
        <v xml:space="preserve">acum. nov. 2010 </v>
      </c>
      <c r="E6" s="25" t="s">
        <v>63</v>
      </c>
      <c r="G6" s="22" t="s">
        <v>246</v>
      </c>
      <c r="H6" s="23" t="str">
        <f>actualizaciones!$A$3</f>
        <v>acum. nov. 2009</v>
      </c>
      <c r="I6" s="23" t="str">
        <f>actualizaciones!$A$2</f>
        <v xml:space="preserve">acum. nov. 2010 </v>
      </c>
      <c r="J6" s="25" t="s">
        <v>63</v>
      </c>
    </row>
    <row r="7" spans="2:10" ht="15" customHeight="1">
      <c r="B7" s="81" t="s">
        <v>247</v>
      </c>
      <c r="C7" s="82"/>
      <c r="D7" s="82"/>
      <c r="E7" s="82"/>
      <c r="G7" s="81" t="s">
        <v>247</v>
      </c>
      <c r="H7" s="82"/>
      <c r="I7" s="82"/>
      <c r="J7" s="82"/>
    </row>
    <row r="8" spans="2:10" ht="15" customHeight="1">
      <c r="B8" s="83" t="s">
        <v>317</v>
      </c>
      <c r="C8" s="245">
        <v>56.992907140630258</v>
      </c>
      <c r="D8" s="245">
        <v>59.555618682766955</v>
      </c>
      <c r="E8" s="28">
        <f>(D8-C8)/C8</f>
        <v>4.4965446942602773E-2</v>
      </c>
      <c r="G8" s="83" t="s">
        <v>317</v>
      </c>
      <c r="H8" s="245">
        <v>56.413840672568902</v>
      </c>
      <c r="I8" s="245">
        <v>59.558671769698144</v>
      </c>
      <c r="J8" s="28">
        <f>(I8-H8)/H8</f>
        <v>5.5745736500766349E-2</v>
      </c>
    </row>
    <row r="9" spans="2:10" ht="15" customHeight="1">
      <c r="B9" s="81" t="s">
        <v>249</v>
      </c>
      <c r="C9" s="334"/>
      <c r="D9" s="334"/>
      <c r="E9" s="84"/>
      <c r="G9" s="81" t="s">
        <v>249</v>
      </c>
      <c r="H9" s="334"/>
      <c r="I9" s="334"/>
      <c r="J9" s="84"/>
    </row>
    <row r="10" spans="2:10" ht="15" customHeight="1">
      <c r="B10" s="227" t="s">
        <v>250</v>
      </c>
      <c r="C10" s="335">
        <v>67.958803902803083</v>
      </c>
      <c r="D10" s="335">
        <v>72.106151416539916</v>
      </c>
      <c r="E10" s="219">
        <f>(D10-C10)/C10</f>
        <v>6.1027376521642515E-2</v>
      </c>
      <c r="G10" s="227" t="s">
        <v>250</v>
      </c>
      <c r="H10" s="335">
        <v>65.546465040419804</v>
      </c>
      <c r="I10" s="335">
        <v>70.369759489407713</v>
      </c>
      <c r="J10" s="219">
        <f>(I10-H10)/H10</f>
        <v>7.3585882106892903E-2</v>
      </c>
    </row>
    <row r="11" spans="2:10" ht="15" customHeight="1">
      <c r="B11" s="85" t="s">
        <v>299</v>
      </c>
      <c r="C11" s="247">
        <v>65.403396746330344</v>
      </c>
      <c r="D11" s="247">
        <v>69.106358211772601</v>
      </c>
      <c r="E11" s="32">
        <f>(D11-C11)/C11</f>
        <v>5.6617265305108536E-2</v>
      </c>
      <c r="G11" s="85" t="s">
        <v>299</v>
      </c>
      <c r="H11" s="247">
        <v>64.654018583855247</v>
      </c>
      <c r="I11" s="247">
        <v>68.445790657910919</v>
      </c>
      <c r="J11" s="32">
        <f>(I11-H11)/H11</f>
        <v>5.8647121356235621E-2</v>
      </c>
    </row>
    <row r="12" spans="2:10" ht="15" customHeight="1">
      <c r="B12" s="85" t="s">
        <v>300</v>
      </c>
      <c r="C12" s="247">
        <v>71.196153248597511</v>
      </c>
      <c r="D12" s="247">
        <v>76.05040161623387</v>
      </c>
      <c r="E12" s="32">
        <f>(D12-C12)/C12</f>
        <v>6.8181329273319727E-2</v>
      </c>
      <c r="G12" s="85" t="s">
        <v>300</v>
      </c>
      <c r="H12" s="247">
        <v>71.619395438904576</v>
      </c>
      <c r="I12" s="247">
        <v>78.960951336763102</v>
      </c>
      <c r="J12" s="32">
        <f>(I12-H12)/H12</f>
        <v>0.10250792893276085</v>
      </c>
    </row>
    <row r="13" spans="2:10" ht="15" customHeight="1">
      <c r="B13" s="85" t="s">
        <v>238</v>
      </c>
      <c r="C13" s="247">
        <v>59.667558741928353</v>
      </c>
      <c r="D13" s="247">
        <v>61.109555977942776</v>
      </c>
      <c r="E13" s="32">
        <f>(D13-C13)/C13</f>
        <v>2.4167190118357103E-2</v>
      </c>
      <c r="G13" s="85" t="s">
        <v>238</v>
      </c>
      <c r="H13" s="247">
        <v>57.900912226123843</v>
      </c>
      <c r="I13" s="247">
        <v>59.189417065913062</v>
      </c>
      <c r="J13" s="32">
        <f>(I13-H13)/H13</f>
        <v>2.225361898888821E-2</v>
      </c>
    </row>
    <row r="14" spans="2:10" ht="15" customHeight="1">
      <c r="B14" s="85" t="s">
        <v>301</v>
      </c>
      <c r="C14" s="247">
        <v>67.84112625812206</v>
      </c>
      <c r="D14" s="247">
        <v>62.306026245381574</v>
      </c>
      <c r="E14" s="32">
        <f>(D14-C14)/C14</f>
        <v>-8.1589152746086871E-2</v>
      </c>
      <c r="G14" s="85" t="s">
        <v>301</v>
      </c>
      <c r="H14" s="247">
        <v>47.196552475185911</v>
      </c>
      <c r="I14" s="247">
        <v>47.845803714422189</v>
      </c>
      <c r="J14" s="32">
        <f>(I14-H14)/H14</f>
        <v>1.3756327638075452E-2</v>
      </c>
    </row>
    <row r="15" spans="2:10" ht="15" customHeight="1">
      <c r="B15" s="81" t="s">
        <v>251</v>
      </c>
      <c r="C15" s="334"/>
      <c r="D15" s="334"/>
      <c r="E15" s="84"/>
      <c r="G15" s="81" t="s">
        <v>251</v>
      </c>
      <c r="H15" s="334"/>
      <c r="I15" s="334"/>
      <c r="J15" s="84"/>
    </row>
    <row r="16" spans="2:10" ht="15" customHeight="1">
      <c r="B16" s="227" t="s">
        <v>252</v>
      </c>
      <c r="C16" s="335">
        <v>45.204914399346421</v>
      </c>
      <c r="D16" s="335">
        <v>45.936554397484322</v>
      </c>
      <c r="E16" s="219">
        <f>(D16-C16)/C16</f>
        <v>1.6184965901594073E-2</v>
      </c>
      <c r="G16" s="227" t="s">
        <v>252</v>
      </c>
      <c r="H16" s="335">
        <v>51.079316168747312</v>
      </c>
      <c r="I16" s="335">
        <v>52.902126125277327</v>
      </c>
      <c r="J16" s="219">
        <f>(I16-H16)/H16</f>
        <v>3.5685872350133284E-2</v>
      </c>
    </row>
    <row r="17" spans="2:12" ht="15" customHeight="1">
      <c r="B17" s="450" t="s">
        <v>123</v>
      </c>
      <c r="C17" s="450"/>
      <c r="D17" s="450"/>
      <c r="E17" s="450"/>
      <c r="G17" s="450" t="s">
        <v>123</v>
      </c>
      <c r="H17" s="450"/>
      <c r="I17" s="450"/>
      <c r="J17" s="450"/>
    </row>
    <row r="18" spans="2:12" ht="15" customHeight="1" thickBot="1"/>
    <row r="19" spans="2:12" ht="36" customHeight="1" thickBot="1">
      <c r="B19" s="447" t="s">
        <v>318</v>
      </c>
      <c r="C19" s="447"/>
      <c r="D19" s="447"/>
      <c r="E19" s="447"/>
      <c r="G19" s="447" t="s">
        <v>319</v>
      </c>
      <c r="H19" s="447"/>
      <c r="I19" s="447"/>
      <c r="J19" s="447"/>
      <c r="L19" s="58" t="s">
        <v>87</v>
      </c>
    </row>
    <row r="20" spans="2:12" ht="30" customHeight="1">
      <c r="B20" s="22" t="s">
        <v>246</v>
      </c>
      <c r="C20" s="23" t="str">
        <f>actualizaciones!$A$3</f>
        <v>acum. nov. 2009</v>
      </c>
      <c r="D20" s="23" t="str">
        <f>actualizaciones!$A$2</f>
        <v xml:space="preserve">acum. nov. 2010 </v>
      </c>
      <c r="E20" s="25" t="s">
        <v>63</v>
      </c>
      <c r="G20" s="22" t="s">
        <v>246</v>
      </c>
      <c r="H20" s="23" t="str">
        <f>actualizaciones!$A$3</f>
        <v>acum. nov. 2009</v>
      </c>
      <c r="I20" s="23" t="str">
        <f>actualizaciones!$A$2</f>
        <v xml:space="preserve">acum. nov. 2010 </v>
      </c>
      <c r="J20" s="25" t="s">
        <v>63</v>
      </c>
    </row>
    <row r="21" spans="2:12" ht="15" customHeight="1">
      <c r="B21" s="81" t="s">
        <v>247</v>
      </c>
      <c r="C21" s="82"/>
      <c r="D21" s="82"/>
      <c r="E21" s="82"/>
      <c r="G21" s="81" t="s">
        <v>247</v>
      </c>
      <c r="H21" s="82"/>
      <c r="I21" s="82"/>
      <c r="J21" s="82"/>
    </row>
    <row r="22" spans="2:12" ht="15" customHeight="1">
      <c r="B22" s="83" t="s">
        <v>317</v>
      </c>
      <c r="C22" s="245">
        <v>54.067713455311925</v>
      </c>
      <c r="D22" s="245">
        <v>52.728876748177221</v>
      </c>
      <c r="E22" s="28">
        <f>($D$22-$C$22)/$C$22</f>
        <v>-2.4762221695231838E-2</v>
      </c>
      <c r="G22" s="83" t="s">
        <v>317</v>
      </c>
      <c r="H22" s="245">
        <v>39.011653271486871</v>
      </c>
      <c r="I22" s="245">
        <v>39.580090931481863</v>
      </c>
      <c r="J22" s="28">
        <f>(I22-H22)/H22</f>
        <v>1.4570970782477844E-2</v>
      </c>
    </row>
    <row r="23" spans="2:12" ht="15" customHeight="1">
      <c r="B23" s="81" t="s">
        <v>249</v>
      </c>
      <c r="C23" s="334"/>
      <c r="D23" s="334"/>
      <c r="E23" s="84"/>
      <c r="G23" s="81" t="s">
        <v>249</v>
      </c>
      <c r="H23" s="334"/>
      <c r="I23" s="334"/>
      <c r="J23" s="84"/>
    </row>
    <row r="24" spans="2:12" ht="15" customHeight="1">
      <c r="B24" s="227" t="s">
        <v>250</v>
      </c>
      <c r="C24" s="335">
        <v>59.239124570488521</v>
      </c>
      <c r="D24" s="335">
        <v>58.07796958101207</v>
      </c>
      <c r="E24" s="219">
        <f>($D$24-$C$24)/$C$24</f>
        <v>-1.9601150386596187E-2</v>
      </c>
      <c r="G24" s="227" t="s">
        <v>250</v>
      </c>
      <c r="H24" s="335">
        <v>39.011653271486871</v>
      </c>
      <c r="I24" s="335">
        <v>39.580090931481863</v>
      </c>
      <c r="J24" s="219">
        <f>(I24-H24)/H24</f>
        <v>1.4570970782477844E-2</v>
      </c>
    </row>
    <row r="25" spans="2:12" ht="15" customHeight="1">
      <c r="B25" s="85" t="s">
        <v>239</v>
      </c>
      <c r="C25" s="247">
        <v>62.492118914560315</v>
      </c>
      <c r="D25" s="247">
        <v>61.521411056697872</v>
      </c>
      <c r="E25" s="32">
        <f>($D$25-$C$25)/$C$25</f>
        <v>-1.5533284432067382E-2</v>
      </c>
      <c r="G25" s="85" t="s">
        <v>239</v>
      </c>
      <c r="H25" s="247">
        <v>29.625891074992872</v>
      </c>
      <c r="I25" s="247">
        <v>32.072593312465393</v>
      </c>
      <c r="J25" s="32">
        <f>(I25-H25)/H25</f>
        <v>8.258662098227236E-2</v>
      </c>
    </row>
    <row r="26" spans="2:12" ht="15" customHeight="1">
      <c r="B26" s="85" t="s">
        <v>238</v>
      </c>
      <c r="C26" s="247">
        <v>49.801856515224046</v>
      </c>
      <c r="D26" s="247">
        <v>47.119375010033878</v>
      </c>
      <c r="E26" s="32">
        <f>($D$26-$C$26)/$C$26</f>
        <v>-5.386308248107486E-2</v>
      </c>
      <c r="G26" s="85" t="s">
        <v>238</v>
      </c>
      <c r="H26" s="247">
        <v>45.499174065661776</v>
      </c>
      <c r="I26" s="247">
        <v>46.514557092711129</v>
      </c>
      <c r="J26" s="32">
        <f>(I26-H26)/H26</f>
        <v>2.2316515582986425E-2</v>
      </c>
    </row>
    <row r="27" spans="2:12" ht="15" customHeight="1">
      <c r="B27" s="85" t="s">
        <v>301</v>
      </c>
      <c r="C27" s="247">
        <v>22.76010980719526</v>
      </c>
      <c r="D27" s="247">
        <v>26.146634345250519</v>
      </c>
      <c r="E27" s="32">
        <f>($D$27-$C$27)/$C$27</f>
        <v>0.14879210015870226</v>
      </c>
      <c r="G27" s="85" t="s">
        <v>237</v>
      </c>
      <c r="H27" s="247">
        <v>47.025089287300773</v>
      </c>
      <c r="I27" s="247">
        <v>42.363492599370986</v>
      </c>
      <c r="J27" s="32">
        <f>(I27-H27)/H27</f>
        <v>-9.9129991214895186E-2</v>
      </c>
    </row>
    <row r="28" spans="2:12" ht="15" customHeight="1">
      <c r="B28" s="81" t="s">
        <v>251</v>
      </c>
      <c r="C28" s="334"/>
      <c r="D28" s="334"/>
      <c r="E28" s="84"/>
      <c r="G28" s="85" t="s">
        <v>236</v>
      </c>
      <c r="H28" s="247">
        <v>42.232203886339228</v>
      </c>
      <c r="I28" s="247">
        <v>39.92664670658683</v>
      </c>
      <c r="J28" s="32">
        <f>(I28-H28)/H28</f>
        <v>-5.4592395555709383E-2</v>
      </c>
    </row>
    <row r="29" spans="2:12" ht="15" customHeight="1">
      <c r="B29" s="227" t="s">
        <v>252</v>
      </c>
      <c r="C29" s="335">
        <v>46.61846273329909</v>
      </c>
      <c r="D29" s="335">
        <v>44.177528193412101</v>
      </c>
      <c r="E29" s="219">
        <f>($D$29-$C$29)/$C$29</f>
        <v>-5.2359824772674333E-2</v>
      </c>
      <c r="G29" s="81" t="s">
        <v>251</v>
      </c>
      <c r="H29" s="334"/>
      <c r="I29" s="334"/>
      <c r="J29" s="84"/>
    </row>
    <row r="30" spans="2:12" ht="15" customHeight="1">
      <c r="B30" s="450" t="s">
        <v>123</v>
      </c>
      <c r="C30" s="450"/>
      <c r="D30" s="450"/>
      <c r="E30" s="450"/>
      <c r="G30" s="227" t="s">
        <v>252</v>
      </c>
      <c r="H30" s="335">
        <v>0</v>
      </c>
      <c r="I30" s="335">
        <v>0</v>
      </c>
      <c r="J30" s="219" t="str">
        <f>IFERROR((I30-H30)/H30,"-")</f>
        <v>-</v>
      </c>
    </row>
    <row r="31" spans="2:12" ht="15" customHeight="1">
      <c r="G31" s="450" t="s">
        <v>123</v>
      </c>
      <c r="H31" s="450"/>
      <c r="I31" s="450"/>
      <c r="J31" s="450"/>
    </row>
    <row r="34" spans="2:11" ht="36" customHeight="1">
      <c r="B34" s="447" t="s">
        <v>320</v>
      </c>
      <c r="C34" s="447"/>
      <c r="D34" s="447"/>
      <c r="E34" s="447"/>
      <c r="G34" s="447" t="s">
        <v>321</v>
      </c>
      <c r="H34" s="447"/>
      <c r="I34" s="447"/>
      <c r="J34" s="447"/>
      <c r="K34" s="447"/>
    </row>
    <row r="35" spans="2:11" ht="18" customHeight="1">
      <c r="B35" s="454"/>
      <c r="C35" s="454"/>
      <c r="D35" s="454"/>
      <c r="E35" s="454"/>
      <c r="G35" s="447" t="str">
        <f>actualizaciones!A2</f>
        <v xml:space="preserve">acum. nov. 2010 </v>
      </c>
      <c r="H35" s="447"/>
      <c r="I35" s="447"/>
      <c r="J35" s="447"/>
      <c r="K35" s="447"/>
    </row>
    <row r="36" spans="2:11" ht="30" customHeight="1">
      <c r="B36" s="22" t="s">
        <v>246</v>
      </c>
      <c r="C36" s="23" t="str">
        <f>actualizaciones!$A$3</f>
        <v>acum. nov. 2009</v>
      </c>
      <c r="D36" s="23" t="str">
        <f>actualizaciones!$A$2</f>
        <v xml:space="preserve">acum. nov. 2010 </v>
      </c>
      <c r="E36" s="25" t="s">
        <v>63</v>
      </c>
      <c r="G36" s="22" t="s">
        <v>246</v>
      </c>
      <c r="H36" s="23" t="s">
        <v>122</v>
      </c>
      <c r="I36" s="25" t="s">
        <v>63</v>
      </c>
      <c r="J36" s="23" t="s">
        <v>270</v>
      </c>
      <c r="K36" s="25" t="s">
        <v>63</v>
      </c>
    </row>
    <row r="37" spans="2:11" ht="15" customHeight="1">
      <c r="B37" s="81" t="s">
        <v>247</v>
      </c>
      <c r="C37" s="82"/>
      <c r="D37" s="82"/>
      <c r="E37" s="82"/>
      <c r="G37" s="81" t="s">
        <v>247</v>
      </c>
      <c r="H37" s="82"/>
      <c r="I37" s="82"/>
      <c r="J37" s="82"/>
      <c r="K37" s="82"/>
    </row>
    <row r="38" spans="2:11" ht="15" customHeight="1">
      <c r="B38" s="83" t="s">
        <v>317</v>
      </c>
      <c r="C38" s="245">
        <v>53.959226938598782</v>
      </c>
      <c r="D38" s="245">
        <v>56.116107872837844</v>
      </c>
      <c r="E38" s="28">
        <f>D38/C38-1</f>
        <v>3.9972420966916777E-2</v>
      </c>
      <c r="G38" s="83" t="s">
        <v>317</v>
      </c>
      <c r="H38" s="245">
        <v>39.580090931481863</v>
      </c>
      <c r="I38" s="28">
        <f>I22/H22-1</f>
        <v>1.4570970782477932E-2</v>
      </c>
      <c r="J38" s="245">
        <v>56.116107872837844</v>
      </c>
      <c r="K38" s="28">
        <f>J38/$C$38-1</f>
        <v>3.9972420966916777E-2</v>
      </c>
    </row>
    <row r="39" spans="2:11" ht="15" customHeight="1">
      <c r="B39" s="81" t="s">
        <v>249</v>
      </c>
      <c r="C39" s="334"/>
      <c r="D39" s="334"/>
      <c r="E39" s="84"/>
      <c r="G39" s="81" t="s">
        <v>249</v>
      </c>
      <c r="H39" s="334"/>
      <c r="I39" s="84"/>
      <c r="J39" s="334"/>
      <c r="K39" s="84"/>
    </row>
    <row r="40" spans="2:11" ht="15" customHeight="1">
      <c r="B40" s="227" t="s">
        <v>250</v>
      </c>
      <c r="C40" s="335">
        <v>62.609500731552259</v>
      </c>
      <c r="D40" s="335">
        <v>65.506268017427203</v>
      </c>
      <c r="E40" s="219">
        <f t="shared" ref="E40:E45" si="0">D40/C40-1</f>
        <v>4.6267215870244183E-2</v>
      </c>
      <c r="G40" s="227" t="s">
        <v>250</v>
      </c>
      <c r="H40" s="335">
        <v>39.580090931481863</v>
      </c>
      <c r="I40" s="219">
        <f>I24/H24-1</f>
        <v>1.4570970782477932E-2</v>
      </c>
      <c r="J40" s="335">
        <v>65.506268017427203</v>
      </c>
      <c r="K40" s="219">
        <f>J40/$C$40-1</f>
        <v>4.6267215870244183E-2</v>
      </c>
    </row>
    <row r="41" spans="2:11" ht="15" customHeight="1">
      <c r="B41" s="85" t="s">
        <v>299</v>
      </c>
      <c r="C41" s="247">
        <v>58.954002396854079</v>
      </c>
      <c r="D41" s="247">
        <v>61.309174584747161</v>
      </c>
      <c r="E41" s="32">
        <f t="shared" si="0"/>
        <v>3.9949317979109056E-2</v>
      </c>
      <c r="G41" s="85" t="s">
        <v>299</v>
      </c>
      <c r="H41" s="247">
        <v>32.072593312465393</v>
      </c>
      <c r="I41" s="32">
        <f>I25/H25-1</f>
        <v>8.2586620982272319E-2</v>
      </c>
      <c r="J41" s="247">
        <v>61.309174584747161</v>
      </c>
      <c r="K41" s="32">
        <f>J41/$C$41-1</f>
        <v>3.9949317979109056E-2</v>
      </c>
    </row>
    <row r="42" spans="2:11" ht="15" customHeight="1">
      <c r="B42" s="85" t="s">
        <v>300</v>
      </c>
      <c r="C42" s="247">
        <v>67.103297399263553</v>
      </c>
      <c r="D42" s="247">
        <v>71.287295190282435</v>
      </c>
      <c r="E42" s="32">
        <f t="shared" si="0"/>
        <v>6.235159750979391E-2</v>
      </c>
      <c r="G42" s="85" t="s">
        <v>300</v>
      </c>
      <c r="H42" s="247"/>
      <c r="I42" s="32"/>
      <c r="J42" s="247">
        <v>71.287295190282435</v>
      </c>
      <c r="K42" s="32">
        <f>J42/$C$42-1</f>
        <v>6.235159750979391E-2</v>
      </c>
    </row>
    <row r="43" spans="2:11" ht="15" customHeight="1">
      <c r="B43" s="85" t="s">
        <v>238</v>
      </c>
      <c r="C43" s="247">
        <v>55.922494134006648</v>
      </c>
      <c r="D43" s="247">
        <v>56.06813427779035</v>
      </c>
      <c r="E43" s="32">
        <f t="shared" si="0"/>
        <v>2.6043213207678217E-3</v>
      </c>
      <c r="G43" s="85" t="s">
        <v>238</v>
      </c>
      <c r="H43" s="247">
        <v>46.514557092711129</v>
      </c>
      <c r="I43" s="32">
        <f>I26/H26-1</f>
        <v>2.2316515582986529E-2</v>
      </c>
      <c r="J43" s="247">
        <v>56.06813427779035</v>
      </c>
      <c r="K43" s="32">
        <f>J43/$C$43-1</f>
        <v>2.6043213207678217E-3</v>
      </c>
    </row>
    <row r="44" spans="2:11" ht="15" customHeight="1">
      <c r="B44" s="85" t="s">
        <v>237</v>
      </c>
      <c r="C44" s="247">
        <v>42.977882893188877</v>
      </c>
      <c r="D44" s="247">
        <v>41.235423889063981</v>
      </c>
      <c r="E44" s="32">
        <f t="shared" si="0"/>
        <v>-4.0543155847284407E-2</v>
      </c>
      <c r="G44" s="85" t="s">
        <v>237</v>
      </c>
      <c r="H44" s="455">
        <v>42.363492599370986</v>
      </c>
      <c r="I44" s="453">
        <f>I27/H27-1</f>
        <v>-9.9129991214895186E-2</v>
      </c>
      <c r="J44" s="247">
        <v>41.235423889063981</v>
      </c>
      <c r="K44" s="32">
        <f>J44/$C$44-1</f>
        <v>-4.0543155847284407E-2</v>
      </c>
    </row>
    <row r="45" spans="2:11" ht="15" customHeight="1">
      <c r="B45" s="85" t="s">
        <v>236</v>
      </c>
      <c r="C45" s="247">
        <v>51.810926068789094</v>
      </c>
      <c r="D45" s="247">
        <v>50.049695113761516</v>
      </c>
      <c r="E45" s="32">
        <f t="shared" si="0"/>
        <v>-3.3993427422802647E-2</v>
      </c>
      <c r="G45" s="85" t="s">
        <v>236</v>
      </c>
      <c r="H45" s="455">
        <v>39.92664670658683</v>
      </c>
      <c r="I45" s="453">
        <f>I28/H28-1</f>
        <v>-5.4592395555709383E-2</v>
      </c>
      <c r="J45" s="247">
        <v>50.049695113761516</v>
      </c>
      <c r="K45" s="32">
        <f>J45/$C$45-1</f>
        <v>-3.3993427422802647E-2</v>
      </c>
    </row>
    <row r="46" spans="2:11" ht="15" customHeight="1">
      <c r="B46" s="81" t="s">
        <v>251</v>
      </c>
      <c r="C46" s="334"/>
      <c r="D46" s="334"/>
      <c r="E46" s="84"/>
      <c r="G46" s="81" t="s">
        <v>251</v>
      </c>
      <c r="H46" s="334"/>
      <c r="I46" s="84"/>
      <c r="J46" s="334"/>
      <c r="K46" s="84"/>
    </row>
    <row r="47" spans="2:11" ht="15" customHeight="1">
      <c r="B47" s="227" t="s">
        <v>252</v>
      </c>
      <c r="C47" s="335">
        <v>46.02528747047203</v>
      </c>
      <c r="D47" s="335">
        <v>47.192341927222337</v>
      </c>
      <c r="E47" s="219">
        <f>D47/C47-1</f>
        <v>2.5356809721156948E-2</v>
      </c>
      <c r="G47" s="227" t="s">
        <v>252</v>
      </c>
      <c r="H47" s="335">
        <v>0</v>
      </c>
      <c r="I47" s="219" t="str">
        <f>IFERROR(I30/H30-1,"-")</f>
        <v>-</v>
      </c>
      <c r="J47" s="335">
        <v>47.192341927222337</v>
      </c>
      <c r="K47" s="219">
        <f>J47/$C$47-1</f>
        <v>2.5356809721156948E-2</v>
      </c>
    </row>
    <row r="48" spans="2:11" ht="15" customHeight="1">
      <c r="B48" s="450" t="s">
        <v>123</v>
      </c>
      <c r="C48" s="450"/>
      <c r="D48" s="450"/>
      <c r="E48" s="450"/>
      <c r="G48" s="450" t="s">
        <v>123</v>
      </c>
      <c r="H48" s="450"/>
      <c r="I48" s="450"/>
      <c r="J48" s="450"/>
      <c r="K48" s="336"/>
    </row>
  </sheetData>
  <mergeCells count="15">
    <mergeCell ref="B5:E5"/>
    <mergeCell ref="G5:J5"/>
    <mergeCell ref="B17:E17"/>
    <mergeCell ref="G17:J17"/>
    <mergeCell ref="B19:E19"/>
    <mergeCell ref="G19:J19"/>
    <mergeCell ref="B48:E48"/>
    <mergeCell ref="G48:J48"/>
    <mergeCell ref="B30:E30"/>
    <mergeCell ref="G31:J31"/>
    <mergeCell ref="B34:E35"/>
    <mergeCell ref="G34:K34"/>
    <mergeCell ref="G35:K35"/>
    <mergeCell ref="H44:H45"/>
    <mergeCell ref="I44:I45"/>
  </mergeCells>
  <hyperlinks>
    <hyperlink ref="L19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SANTA CRUZ (acumulado noviembre 2010)</oddHeader>
    <oddFooter>&amp;CTurismo de Tenerife&amp;R&amp;P</oddFooter>
  </headerFooter>
  <rowBreaks count="1" manualBreakCount="1">
    <brk id="32" min="1" max="10" man="1"/>
  </row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/>
  </sheetPr>
  <dimension ref="B6:S44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8" t="s">
        <v>89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SANTA CRUZ (acumulado noviembre 2010)</oddHeader>
    <oddFooter>&amp;CTurismo de Tenerife&amp;R&amp;P</oddFooter>
  </headerFooter>
  <rowBreaks count="1" manualBreakCount="1">
    <brk id="39" min="1" max="16" man="1"/>
  </rowBreaks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/>
  </sheetPr>
  <dimension ref="B1:L29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3.5703125" style="11" customWidth="1"/>
    <col min="2" max="2" width="24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441" t="s">
        <v>322</v>
      </c>
      <c r="C5" s="441"/>
      <c r="D5" s="441"/>
      <c r="E5" s="441"/>
    </row>
    <row r="6" spans="2:5" ht="30" customHeight="1">
      <c r="B6" s="22" t="s">
        <v>269</v>
      </c>
      <c r="C6" s="23" t="str">
        <f>actualizaciones!A3</f>
        <v>acum. nov. 2009</v>
      </c>
      <c r="D6" s="23" t="str">
        <f>actualizaciones!A2</f>
        <v xml:space="preserve">acum. nov. 2010 </v>
      </c>
      <c r="E6" s="244" t="s">
        <v>279</v>
      </c>
    </row>
    <row r="7" spans="2:5" ht="15" customHeight="1">
      <c r="B7" s="81" t="s">
        <v>270</v>
      </c>
      <c r="C7" s="82"/>
      <c r="D7" s="82"/>
      <c r="E7" s="82"/>
    </row>
    <row r="8" spans="2:5" ht="15" customHeight="1">
      <c r="B8" s="83" t="s">
        <v>280</v>
      </c>
      <c r="C8" s="261">
        <v>7.6502432829974589</v>
      </c>
      <c r="D8" s="261">
        <v>7.4999929948410395</v>
      </c>
      <c r="E8" s="303">
        <f>D8-C8</f>
        <v>-0.15025028815641939</v>
      </c>
    </row>
    <row r="9" spans="2:5" ht="15" customHeight="1">
      <c r="B9" s="83" t="s">
        <v>281</v>
      </c>
      <c r="C9" s="261">
        <v>7.1916345625517568</v>
      </c>
      <c r="D9" s="261">
        <v>6.9978437618848863</v>
      </c>
      <c r="E9" s="303">
        <f>D9-C9</f>
        <v>-0.19379080066687049</v>
      </c>
    </row>
    <row r="10" spans="2:5" ht="15" customHeight="1">
      <c r="B10" s="83" t="s">
        <v>282</v>
      </c>
      <c r="C10" s="261">
        <v>8.3115442849105303</v>
      </c>
      <c r="D10" s="261">
        <v>8.2841499783509196</v>
      </c>
      <c r="E10" s="303">
        <f>D10-C10</f>
        <v>-2.7394306559610726E-2</v>
      </c>
    </row>
    <row r="11" spans="2:5" ht="15" customHeight="1">
      <c r="B11" s="81" t="s">
        <v>294</v>
      </c>
      <c r="C11" s="263"/>
      <c r="D11" s="263"/>
      <c r="E11" s="306"/>
    </row>
    <row r="12" spans="2:5" ht="15" customHeight="1">
      <c r="B12" s="85" t="s">
        <v>280</v>
      </c>
      <c r="C12" s="268">
        <v>8.177749812453607</v>
      </c>
      <c r="D12" s="268">
        <v>8.0009728847402357</v>
      </c>
      <c r="E12" s="305">
        <f>D12-C12</f>
        <v>-0.17677692771337128</v>
      </c>
    </row>
    <row r="13" spans="2:5" ht="15" customHeight="1">
      <c r="B13" s="85" t="s">
        <v>281</v>
      </c>
      <c r="C13" s="268">
        <v>7.9218003452660302</v>
      </c>
      <c r="D13" s="268">
        <v>7.6595104763103254</v>
      </c>
      <c r="E13" s="305">
        <f>D13-C13</f>
        <v>-0.26228986895570472</v>
      </c>
    </row>
    <row r="14" spans="2:5" ht="15" customHeight="1">
      <c r="B14" s="85" t="s">
        <v>282</v>
      </c>
      <c r="C14" s="268">
        <v>8.6282651731842765</v>
      </c>
      <c r="D14" s="268">
        <v>8.6584506648475159</v>
      </c>
      <c r="E14" s="305">
        <f>D14-C14</f>
        <v>3.0185491663239361E-2</v>
      </c>
    </row>
    <row r="15" spans="2:5" ht="15" customHeight="1">
      <c r="B15" s="81" t="s">
        <v>295</v>
      </c>
      <c r="C15" s="263"/>
      <c r="D15" s="263"/>
      <c r="E15" s="306"/>
    </row>
    <row r="16" spans="2:5" ht="15" customHeight="1">
      <c r="B16" s="85" t="s">
        <v>280</v>
      </c>
      <c r="C16" s="268">
        <v>8.1158300764948876</v>
      </c>
      <c r="D16" s="268">
        <v>8.0778835507264013</v>
      </c>
      <c r="E16" s="305">
        <f>D16-C16</f>
        <v>-3.7946525768486339E-2</v>
      </c>
    </row>
    <row r="17" spans="2:12" ht="15" customHeight="1">
      <c r="B17" s="85" t="s">
        <v>281</v>
      </c>
      <c r="C17" s="268">
        <v>8.0122039089347847</v>
      </c>
      <c r="D17" s="268">
        <v>7.8518119641842796</v>
      </c>
      <c r="E17" s="305">
        <f>D17-C17</f>
        <v>-0.16039194475050511</v>
      </c>
    </row>
    <row r="18" spans="2:12" ht="15" customHeight="1">
      <c r="B18" s="85" t="s">
        <v>282</v>
      </c>
      <c r="C18" s="268">
        <v>8.195278536182844</v>
      </c>
      <c r="D18" s="268">
        <v>8.2729713341776954</v>
      </c>
      <c r="E18" s="305">
        <f>D18-C18</f>
        <v>7.7692797994851404E-2</v>
      </c>
    </row>
    <row r="19" spans="2:12" ht="15" customHeight="1">
      <c r="B19" s="81" t="s">
        <v>296</v>
      </c>
      <c r="C19" s="263"/>
      <c r="D19" s="263"/>
      <c r="E19" s="306"/>
    </row>
    <row r="20" spans="2:12" ht="15" customHeight="1">
      <c r="B20" s="85" t="s">
        <v>280</v>
      </c>
      <c r="C20" s="268">
        <v>7.3195249126844013</v>
      </c>
      <c r="D20" s="268">
        <v>7.1411531362351113</v>
      </c>
      <c r="E20" s="305">
        <f>D20-C20</f>
        <v>-0.17837177644929003</v>
      </c>
    </row>
    <row r="21" spans="2:12" ht="15" customHeight="1">
      <c r="B21" s="85" t="s">
        <v>281</v>
      </c>
      <c r="C21" s="268">
        <v>7.1100545209039261</v>
      </c>
      <c r="D21" s="268">
        <v>6.9908620514429387</v>
      </c>
      <c r="E21" s="305">
        <f>D21-C21</f>
        <v>-0.11919246946098738</v>
      </c>
    </row>
    <row r="22" spans="2:12" ht="15" customHeight="1">
      <c r="B22" s="85" t="s">
        <v>282</v>
      </c>
      <c r="C22" s="268">
        <v>7.7367419517166427</v>
      </c>
      <c r="D22" s="268">
        <v>7.4790738339716745</v>
      </c>
      <c r="E22" s="305">
        <f>D22-C22</f>
        <v>-0.25766811774496823</v>
      </c>
    </row>
    <row r="23" spans="2:12" ht="15" customHeight="1">
      <c r="B23" s="81" t="s">
        <v>122</v>
      </c>
      <c r="C23" s="263"/>
      <c r="D23" s="263"/>
      <c r="E23" s="306"/>
    </row>
    <row r="24" spans="2:12" ht="15" customHeight="1">
      <c r="B24" s="85" t="s">
        <v>280</v>
      </c>
      <c r="C24" s="268">
        <v>2.3227543935393915</v>
      </c>
      <c r="D24" s="268">
        <v>2.0933255409487463</v>
      </c>
      <c r="E24" s="305">
        <f>D24-C24</f>
        <v>-0.22942885259064516</v>
      </c>
    </row>
    <row r="25" spans="2:12" ht="15" customHeight="1">
      <c r="B25" s="85" t="s">
        <v>281</v>
      </c>
      <c r="C25" s="268">
        <v>2.3227543935393915</v>
      </c>
      <c r="D25" s="268">
        <v>2.0933255409487463</v>
      </c>
      <c r="E25" s="305">
        <f>D25-C25</f>
        <v>-0.22942885259064516</v>
      </c>
    </row>
    <row r="26" spans="2:12" ht="15" customHeight="1">
      <c r="B26" s="85" t="s">
        <v>282</v>
      </c>
      <c r="C26" s="268" t="s">
        <v>67</v>
      </c>
      <c r="D26" s="268" t="s">
        <v>67</v>
      </c>
      <c r="E26" s="305" t="s">
        <v>67</v>
      </c>
    </row>
    <row r="27" spans="2:12" ht="15" customHeight="1">
      <c r="B27" s="416" t="s">
        <v>232</v>
      </c>
      <c r="C27" s="416"/>
      <c r="D27" s="416"/>
      <c r="E27" s="416"/>
    </row>
    <row r="28" spans="2:12" ht="15" customHeight="1" thickBot="1"/>
    <row r="29" spans="2:12" ht="30" customHeight="1" thickBot="1">
      <c r="B29" s="34"/>
      <c r="C29" s="34"/>
      <c r="D29" s="34"/>
      <c r="E29" s="58" t="s">
        <v>87</v>
      </c>
      <c r="F29" s="34"/>
      <c r="G29" s="34"/>
      <c r="H29" s="34"/>
      <c r="I29" s="34"/>
      <c r="J29" s="34"/>
      <c r="K29" s="34"/>
      <c r="L29" s="34"/>
    </row>
  </sheetData>
  <mergeCells count="2">
    <mergeCell ref="B5:E5"/>
    <mergeCell ref="B27:E27"/>
  </mergeCells>
  <hyperlinks>
    <hyperlink ref="E29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/>
  </sheetPr>
  <dimension ref="B1:L28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4"/>
      <c r="C28" s="34"/>
      <c r="D28" s="34"/>
      <c r="E28" s="34"/>
      <c r="F28" s="34"/>
      <c r="G28" s="34"/>
      <c r="H28" s="34"/>
      <c r="I28" s="58" t="s">
        <v>89</v>
      </c>
      <c r="J28" s="34"/>
      <c r="K28" s="34"/>
      <c r="L28" s="34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/>
  </sheetPr>
  <dimension ref="B1:L48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1" customWidth="1"/>
    <col min="2" max="2" width="23.7109375" style="11" customWidth="1"/>
    <col min="3" max="5" width="10.7109375" style="11" customWidth="1"/>
    <col min="6" max="6" width="11.42578125" style="11"/>
    <col min="7" max="7" width="23.7109375" style="11" customWidth="1"/>
    <col min="8" max="11" width="10.7109375" style="11" customWidth="1"/>
    <col min="12" max="253" width="11.42578125" style="11"/>
    <col min="254" max="254" width="36.7109375" style="11" customWidth="1"/>
    <col min="255" max="255" width="12.7109375" style="11" customWidth="1"/>
    <col min="256" max="256" width="10.7109375" style="11" customWidth="1"/>
    <col min="257" max="257" width="12.7109375" style="11" customWidth="1"/>
    <col min="258" max="259" width="10.7109375" style="11" customWidth="1"/>
    <col min="260" max="266" width="11.42578125" style="11"/>
    <col min="267" max="267" width="13.28515625" style="11" customWidth="1"/>
    <col min="268" max="509" width="11.42578125" style="11"/>
    <col min="510" max="510" width="36.7109375" style="11" customWidth="1"/>
    <col min="511" max="511" width="12.7109375" style="11" customWidth="1"/>
    <col min="512" max="512" width="10.7109375" style="11" customWidth="1"/>
    <col min="513" max="513" width="12.7109375" style="11" customWidth="1"/>
    <col min="514" max="515" width="10.7109375" style="11" customWidth="1"/>
    <col min="516" max="522" width="11.42578125" style="11"/>
    <col min="523" max="523" width="13.28515625" style="11" customWidth="1"/>
    <col min="524" max="765" width="11.42578125" style="11"/>
    <col min="766" max="766" width="36.7109375" style="11" customWidth="1"/>
    <col min="767" max="767" width="12.7109375" style="11" customWidth="1"/>
    <col min="768" max="768" width="10.7109375" style="11" customWidth="1"/>
    <col min="769" max="769" width="12.7109375" style="11" customWidth="1"/>
    <col min="770" max="771" width="10.7109375" style="11" customWidth="1"/>
    <col min="772" max="778" width="11.42578125" style="11"/>
    <col min="779" max="779" width="13.28515625" style="11" customWidth="1"/>
    <col min="780" max="1021" width="11.42578125" style="11"/>
    <col min="1022" max="1022" width="36.7109375" style="11" customWidth="1"/>
    <col min="1023" max="1023" width="12.7109375" style="11" customWidth="1"/>
    <col min="1024" max="1024" width="10.7109375" style="11" customWidth="1"/>
    <col min="1025" max="1025" width="12.7109375" style="11" customWidth="1"/>
    <col min="1026" max="1027" width="10.7109375" style="11" customWidth="1"/>
    <col min="1028" max="1034" width="11.42578125" style="11"/>
    <col min="1035" max="1035" width="13.28515625" style="11" customWidth="1"/>
    <col min="1036" max="1277" width="11.42578125" style="11"/>
    <col min="1278" max="1278" width="36.7109375" style="11" customWidth="1"/>
    <col min="1279" max="1279" width="12.7109375" style="11" customWidth="1"/>
    <col min="1280" max="1280" width="10.7109375" style="11" customWidth="1"/>
    <col min="1281" max="1281" width="12.7109375" style="11" customWidth="1"/>
    <col min="1282" max="1283" width="10.7109375" style="11" customWidth="1"/>
    <col min="1284" max="1290" width="11.42578125" style="11"/>
    <col min="1291" max="1291" width="13.28515625" style="11" customWidth="1"/>
    <col min="1292" max="1533" width="11.42578125" style="11"/>
    <col min="1534" max="1534" width="36.7109375" style="11" customWidth="1"/>
    <col min="1535" max="1535" width="12.7109375" style="11" customWidth="1"/>
    <col min="1536" max="1536" width="10.7109375" style="11" customWidth="1"/>
    <col min="1537" max="1537" width="12.7109375" style="11" customWidth="1"/>
    <col min="1538" max="1539" width="10.7109375" style="11" customWidth="1"/>
    <col min="1540" max="1546" width="11.42578125" style="11"/>
    <col min="1547" max="1547" width="13.28515625" style="11" customWidth="1"/>
    <col min="1548" max="1789" width="11.42578125" style="11"/>
    <col min="1790" max="1790" width="36.7109375" style="11" customWidth="1"/>
    <col min="1791" max="1791" width="12.7109375" style="11" customWidth="1"/>
    <col min="1792" max="1792" width="10.7109375" style="11" customWidth="1"/>
    <col min="1793" max="1793" width="12.7109375" style="11" customWidth="1"/>
    <col min="1794" max="1795" width="10.7109375" style="11" customWidth="1"/>
    <col min="1796" max="1802" width="11.42578125" style="11"/>
    <col min="1803" max="1803" width="13.28515625" style="11" customWidth="1"/>
    <col min="1804" max="2045" width="11.42578125" style="11"/>
    <col min="2046" max="2046" width="36.7109375" style="11" customWidth="1"/>
    <col min="2047" max="2047" width="12.7109375" style="11" customWidth="1"/>
    <col min="2048" max="2048" width="10.7109375" style="11" customWidth="1"/>
    <col min="2049" max="2049" width="12.7109375" style="11" customWidth="1"/>
    <col min="2050" max="2051" width="10.7109375" style="11" customWidth="1"/>
    <col min="2052" max="2058" width="11.42578125" style="11"/>
    <col min="2059" max="2059" width="13.28515625" style="11" customWidth="1"/>
    <col min="2060" max="2301" width="11.42578125" style="11"/>
    <col min="2302" max="2302" width="36.7109375" style="11" customWidth="1"/>
    <col min="2303" max="2303" width="12.7109375" style="11" customWidth="1"/>
    <col min="2304" max="2304" width="10.7109375" style="11" customWidth="1"/>
    <col min="2305" max="2305" width="12.7109375" style="11" customWidth="1"/>
    <col min="2306" max="2307" width="10.7109375" style="11" customWidth="1"/>
    <col min="2308" max="2314" width="11.42578125" style="11"/>
    <col min="2315" max="2315" width="13.28515625" style="11" customWidth="1"/>
    <col min="2316" max="2557" width="11.42578125" style="11"/>
    <col min="2558" max="2558" width="36.7109375" style="11" customWidth="1"/>
    <col min="2559" max="2559" width="12.7109375" style="11" customWidth="1"/>
    <col min="2560" max="2560" width="10.7109375" style="11" customWidth="1"/>
    <col min="2561" max="2561" width="12.7109375" style="11" customWidth="1"/>
    <col min="2562" max="2563" width="10.7109375" style="11" customWidth="1"/>
    <col min="2564" max="2570" width="11.42578125" style="11"/>
    <col min="2571" max="2571" width="13.28515625" style="11" customWidth="1"/>
    <col min="2572" max="2813" width="11.42578125" style="11"/>
    <col min="2814" max="2814" width="36.7109375" style="11" customWidth="1"/>
    <col min="2815" max="2815" width="12.7109375" style="11" customWidth="1"/>
    <col min="2816" max="2816" width="10.7109375" style="11" customWidth="1"/>
    <col min="2817" max="2817" width="12.7109375" style="11" customWidth="1"/>
    <col min="2818" max="2819" width="10.7109375" style="11" customWidth="1"/>
    <col min="2820" max="2826" width="11.42578125" style="11"/>
    <col min="2827" max="2827" width="13.28515625" style="11" customWidth="1"/>
    <col min="2828" max="3069" width="11.42578125" style="11"/>
    <col min="3070" max="3070" width="36.7109375" style="11" customWidth="1"/>
    <col min="3071" max="3071" width="12.7109375" style="11" customWidth="1"/>
    <col min="3072" max="3072" width="10.7109375" style="11" customWidth="1"/>
    <col min="3073" max="3073" width="12.7109375" style="11" customWidth="1"/>
    <col min="3074" max="3075" width="10.7109375" style="11" customWidth="1"/>
    <col min="3076" max="3082" width="11.42578125" style="11"/>
    <col min="3083" max="3083" width="13.28515625" style="11" customWidth="1"/>
    <col min="3084" max="3325" width="11.42578125" style="11"/>
    <col min="3326" max="3326" width="36.7109375" style="11" customWidth="1"/>
    <col min="3327" max="3327" width="12.7109375" style="11" customWidth="1"/>
    <col min="3328" max="3328" width="10.7109375" style="11" customWidth="1"/>
    <col min="3329" max="3329" width="12.7109375" style="11" customWidth="1"/>
    <col min="3330" max="3331" width="10.7109375" style="11" customWidth="1"/>
    <col min="3332" max="3338" width="11.42578125" style="11"/>
    <col min="3339" max="3339" width="13.28515625" style="11" customWidth="1"/>
    <col min="3340" max="3581" width="11.42578125" style="11"/>
    <col min="3582" max="3582" width="36.7109375" style="11" customWidth="1"/>
    <col min="3583" max="3583" width="12.7109375" style="11" customWidth="1"/>
    <col min="3584" max="3584" width="10.7109375" style="11" customWidth="1"/>
    <col min="3585" max="3585" width="12.7109375" style="11" customWidth="1"/>
    <col min="3586" max="3587" width="10.7109375" style="11" customWidth="1"/>
    <col min="3588" max="3594" width="11.42578125" style="11"/>
    <col min="3595" max="3595" width="13.28515625" style="11" customWidth="1"/>
    <col min="3596" max="3837" width="11.42578125" style="11"/>
    <col min="3838" max="3838" width="36.7109375" style="11" customWidth="1"/>
    <col min="3839" max="3839" width="12.7109375" style="11" customWidth="1"/>
    <col min="3840" max="3840" width="10.7109375" style="11" customWidth="1"/>
    <col min="3841" max="3841" width="12.7109375" style="11" customWidth="1"/>
    <col min="3842" max="3843" width="10.7109375" style="11" customWidth="1"/>
    <col min="3844" max="3850" width="11.42578125" style="11"/>
    <col min="3851" max="3851" width="13.28515625" style="11" customWidth="1"/>
    <col min="3852" max="4093" width="11.42578125" style="11"/>
    <col min="4094" max="4094" width="36.7109375" style="11" customWidth="1"/>
    <col min="4095" max="4095" width="12.7109375" style="11" customWidth="1"/>
    <col min="4096" max="4096" width="10.7109375" style="11" customWidth="1"/>
    <col min="4097" max="4097" width="12.7109375" style="11" customWidth="1"/>
    <col min="4098" max="4099" width="10.7109375" style="11" customWidth="1"/>
    <col min="4100" max="4106" width="11.42578125" style="11"/>
    <col min="4107" max="4107" width="13.28515625" style="11" customWidth="1"/>
    <col min="4108" max="4349" width="11.42578125" style="11"/>
    <col min="4350" max="4350" width="36.7109375" style="11" customWidth="1"/>
    <col min="4351" max="4351" width="12.7109375" style="11" customWidth="1"/>
    <col min="4352" max="4352" width="10.7109375" style="11" customWidth="1"/>
    <col min="4353" max="4353" width="12.7109375" style="11" customWidth="1"/>
    <col min="4354" max="4355" width="10.7109375" style="11" customWidth="1"/>
    <col min="4356" max="4362" width="11.42578125" style="11"/>
    <col min="4363" max="4363" width="13.28515625" style="11" customWidth="1"/>
    <col min="4364" max="4605" width="11.42578125" style="11"/>
    <col min="4606" max="4606" width="36.7109375" style="11" customWidth="1"/>
    <col min="4607" max="4607" width="12.7109375" style="11" customWidth="1"/>
    <col min="4608" max="4608" width="10.7109375" style="11" customWidth="1"/>
    <col min="4609" max="4609" width="12.7109375" style="11" customWidth="1"/>
    <col min="4610" max="4611" width="10.7109375" style="11" customWidth="1"/>
    <col min="4612" max="4618" width="11.42578125" style="11"/>
    <col min="4619" max="4619" width="13.28515625" style="11" customWidth="1"/>
    <col min="4620" max="4861" width="11.42578125" style="11"/>
    <col min="4862" max="4862" width="36.7109375" style="11" customWidth="1"/>
    <col min="4863" max="4863" width="12.7109375" style="11" customWidth="1"/>
    <col min="4864" max="4864" width="10.7109375" style="11" customWidth="1"/>
    <col min="4865" max="4865" width="12.7109375" style="11" customWidth="1"/>
    <col min="4866" max="4867" width="10.7109375" style="11" customWidth="1"/>
    <col min="4868" max="4874" width="11.42578125" style="11"/>
    <col min="4875" max="4875" width="13.28515625" style="11" customWidth="1"/>
    <col min="4876" max="5117" width="11.42578125" style="11"/>
    <col min="5118" max="5118" width="36.7109375" style="11" customWidth="1"/>
    <col min="5119" max="5119" width="12.7109375" style="11" customWidth="1"/>
    <col min="5120" max="5120" width="10.7109375" style="11" customWidth="1"/>
    <col min="5121" max="5121" width="12.7109375" style="11" customWidth="1"/>
    <col min="5122" max="5123" width="10.7109375" style="11" customWidth="1"/>
    <col min="5124" max="5130" width="11.42578125" style="11"/>
    <col min="5131" max="5131" width="13.28515625" style="11" customWidth="1"/>
    <col min="5132" max="5373" width="11.42578125" style="11"/>
    <col min="5374" max="5374" width="36.7109375" style="11" customWidth="1"/>
    <col min="5375" max="5375" width="12.7109375" style="11" customWidth="1"/>
    <col min="5376" max="5376" width="10.7109375" style="11" customWidth="1"/>
    <col min="5377" max="5377" width="12.7109375" style="11" customWidth="1"/>
    <col min="5378" max="5379" width="10.7109375" style="11" customWidth="1"/>
    <col min="5380" max="5386" width="11.42578125" style="11"/>
    <col min="5387" max="5387" width="13.28515625" style="11" customWidth="1"/>
    <col min="5388" max="5629" width="11.42578125" style="11"/>
    <col min="5630" max="5630" width="36.7109375" style="11" customWidth="1"/>
    <col min="5631" max="5631" width="12.7109375" style="11" customWidth="1"/>
    <col min="5632" max="5632" width="10.7109375" style="11" customWidth="1"/>
    <col min="5633" max="5633" width="12.7109375" style="11" customWidth="1"/>
    <col min="5634" max="5635" width="10.7109375" style="11" customWidth="1"/>
    <col min="5636" max="5642" width="11.42578125" style="11"/>
    <col min="5643" max="5643" width="13.28515625" style="11" customWidth="1"/>
    <col min="5644" max="5885" width="11.42578125" style="11"/>
    <col min="5886" max="5886" width="36.7109375" style="11" customWidth="1"/>
    <col min="5887" max="5887" width="12.7109375" style="11" customWidth="1"/>
    <col min="5888" max="5888" width="10.7109375" style="11" customWidth="1"/>
    <col min="5889" max="5889" width="12.7109375" style="11" customWidth="1"/>
    <col min="5890" max="5891" width="10.7109375" style="11" customWidth="1"/>
    <col min="5892" max="5898" width="11.42578125" style="11"/>
    <col min="5899" max="5899" width="13.28515625" style="11" customWidth="1"/>
    <col min="5900" max="6141" width="11.42578125" style="11"/>
    <col min="6142" max="6142" width="36.7109375" style="11" customWidth="1"/>
    <col min="6143" max="6143" width="12.7109375" style="11" customWidth="1"/>
    <col min="6144" max="6144" width="10.7109375" style="11" customWidth="1"/>
    <col min="6145" max="6145" width="12.7109375" style="11" customWidth="1"/>
    <col min="6146" max="6147" width="10.7109375" style="11" customWidth="1"/>
    <col min="6148" max="6154" width="11.42578125" style="11"/>
    <col min="6155" max="6155" width="13.28515625" style="11" customWidth="1"/>
    <col min="6156" max="6397" width="11.42578125" style="11"/>
    <col min="6398" max="6398" width="36.7109375" style="11" customWidth="1"/>
    <col min="6399" max="6399" width="12.7109375" style="11" customWidth="1"/>
    <col min="6400" max="6400" width="10.7109375" style="11" customWidth="1"/>
    <col min="6401" max="6401" width="12.7109375" style="11" customWidth="1"/>
    <col min="6402" max="6403" width="10.7109375" style="11" customWidth="1"/>
    <col min="6404" max="6410" width="11.42578125" style="11"/>
    <col min="6411" max="6411" width="13.28515625" style="11" customWidth="1"/>
    <col min="6412" max="6653" width="11.42578125" style="11"/>
    <col min="6654" max="6654" width="36.7109375" style="11" customWidth="1"/>
    <col min="6655" max="6655" width="12.7109375" style="11" customWidth="1"/>
    <col min="6656" max="6656" width="10.7109375" style="11" customWidth="1"/>
    <col min="6657" max="6657" width="12.7109375" style="11" customWidth="1"/>
    <col min="6658" max="6659" width="10.7109375" style="11" customWidth="1"/>
    <col min="6660" max="6666" width="11.42578125" style="11"/>
    <col min="6667" max="6667" width="13.28515625" style="11" customWidth="1"/>
    <col min="6668" max="6909" width="11.42578125" style="11"/>
    <col min="6910" max="6910" width="36.7109375" style="11" customWidth="1"/>
    <col min="6911" max="6911" width="12.7109375" style="11" customWidth="1"/>
    <col min="6912" max="6912" width="10.7109375" style="11" customWidth="1"/>
    <col min="6913" max="6913" width="12.7109375" style="11" customWidth="1"/>
    <col min="6914" max="6915" width="10.7109375" style="11" customWidth="1"/>
    <col min="6916" max="6922" width="11.42578125" style="11"/>
    <col min="6923" max="6923" width="13.28515625" style="11" customWidth="1"/>
    <col min="6924" max="7165" width="11.42578125" style="11"/>
    <col min="7166" max="7166" width="36.7109375" style="11" customWidth="1"/>
    <col min="7167" max="7167" width="12.7109375" style="11" customWidth="1"/>
    <col min="7168" max="7168" width="10.7109375" style="11" customWidth="1"/>
    <col min="7169" max="7169" width="12.7109375" style="11" customWidth="1"/>
    <col min="7170" max="7171" width="10.7109375" style="11" customWidth="1"/>
    <col min="7172" max="7178" width="11.42578125" style="11"/>
    <col min="7179" max="7179" width="13.28515625" style="11" customWidth="1"/>
    <col min="7180" max="7421" width="11.42578125" style="11"/>
    <col min="7422" max="7422" width="36.7109375" style="11" customWidth="1"/>
    <col min="7423" max="7423" width="12.7109375" style="11" customWidth="1"/>
    <col min="7424" max="7424" width="10.7109375" style="11" customWidth="1"/>
    <col min="7425" max="7425" width="12.7109375" style="11" customWidth="1"/>
    <col min="7426" max="7427" width="10.7109375" style="11" customWidth="1"/>
    <col min="7428" max="7434" width="11.42578125" style="11"/>
    <col min="7435" max="7435" width="13.28515625" style="11" customWidth="1"/>
    <col min="7436" max="7677" width="11.42578125" style="11"/>
    <col min="7678" max="7678" width="36.7109375" style="11" customWidth="1"/>
    <col min="7679" max="7679" width="12.7109375" style="11" customWidth="1"/>
    <col min="7680" max="7680" width="10.7109375" style="11" customWidth="1"/>
    <col min="7681" max="7681" width="12.7109375" style="11" customWidth="1"/>
    <col min="7682" max="7683" width="10.7109375" style="11" customWidth="1"/>
    <col min="7684" max="7690" width="11.42578125" style="11"/>
    <col min="7691" max="7691" width="13.28515625" style="11" customWidth="1"/>
    <col min="7692" max="7933" width="11.42578125" style="11"/>
    <col min="7934" max="7934" width="36.7109375" style="11" customWidth="1"/>
    <col min="7935" max="7935" width="12.7109375" style="11" customWidth="1"/>
    <col min="7936" max="7936" width="10.7109375" style="11" customWidth="1"/>
    <col min="7937" max="7937" width="12.7109375" style="11" customWidth="1"/>
    <col min="7938" max="7939" width="10.7109375" style="11" customWidth="1"/>
    <col min="7940" max="7946" width="11.42578125" style="11"/>
    <col min="7947" max="7947" width="13.28515625" style="11" customWidth="1"/>
    <col min="7948" max="8189" width="11.42578125" style="11"/>
    <col min="8190" max="8190" width="36.7109375" style="11" customWidth="1"/>
    <col min="8191" max="8191" width="12.7109375" style="11" customWidth="1"/>
    <col min="8192" max="8192" width="10.7109375" style="11" customWidth="1"/>
    <col min="8193" max="8193" width="12.7109375" style="11" customWidth="1"/>
    <col min="8194" max="8195" width="10.7109375" style="11" customWidth="1"/>
    <col min="8196" max="8202" width="11.42578125" style="11"/>
    <col min="8203" max="8203" width="13.28515625" style="11" customWidth="1"/>
    <col min="8204" max="8445" width="11.42578125" style="11"/>
    <col min="8446" max="8446" width="36.7109375" style="11" customWidth="1"/>
    <col min="8447" max="8447" width="12.7109375" style="11" customWidth="1"/>
    <col min="8448" max="8448" width="10.7109375" style="11" customWidth="1"/>
    <col min="8449" max="8449" width="12.7109375" style="11" customWidth="1"/>
    <col min="8450" max="8451" width="10.7109375" style="11" customWidth="1"/>
    <col min="8452" max="8458" width="11.42578125" style="11"/>
    <col min="8459" max="8459" width="13.28515625" style="11" customWidth="1"/>
    <col min="8460" max="8701" width="11.42578125" style="11"/>
    <col min="8702" max="8702" width="36.7109375" style="11" customWidth="1"/>
    <col min="8703" max="8703" width="12.7109375" style="11" customWidth="1"/>
    <col min="8704" max="8704" width="10.7109375" style="11" customWidth="1"/>
    <col min="8705" max="8705" width="12.7109375" style="11" customWidth="1"/>
    <col min="8706" max="8707" width="10.7109375" style="11" customWidth="1"/>
    <col min="8708" max="8714" width="11.42578125" style="11"/>
    <col min="8715" max="8715" width="13.28515625" style="11" customWidth="1"/>
    <col min="8716" max="8957" width="11.42578125" style="11"/>
    <col min="8958" max="8958" width="36.7109375" style="11" customWidth="1"/>
    <col min="8959" max="8959" width="12.7109375" style="11" customWidth="1"/>
    <col min="8960" max="8960" width="10.7109375" style="11" customWidth="1"/>
    <col min="8961" max="8961" width="12.7109375" style="11" customWidth="1"/>
    <col min="8962" max="8963" width="10.7109375" style="11" customWidth="1"/>
    <col min="8964" max="8970" width="11.42578125" style="11"/>
    <col min="8971" max="8971" width="13.28515625" style="11" customWidth="1"/>
    <col min="8972" max="9213" width="11.42578125" style="11"/>
    <col min="9214" max="9214" width="36.7109375" style="11" customWidth="1"/>
    <col min="9215" max="9215" width="12.7109375" style="11" customWidth="1"/>
    <col min="9216" max="9216" width="10.7109375" style="11" customWidth="1"/>
    <col min="9217" max="9217" width="12.7109375" style="11" customWidth="1"/>
    <col min="9218" max="9219" width="10.7109375" style="11" customWidth="1"/>
    <col min="9220" max="9226" width="11.42578125" style="11"/>
    <col min="9227" max="9227" width="13.28515625" style="11" customWidth="1"/>
    <col min="9228" max="9469" width="11.42578125" style="11"/>
    <col min="9470" max="9470" width="36.7109375" style="11" customWidth="1"/>
    <col min="9471" max="9471" width="12.7109375" style="11" customWidth="1"/>
    <col min="9472" max="9472" width="10.7109375" style="11" customWidth="1"/>
    <col min="9473" max="9473" width="12.7109375" style="11" customWidth="1"/>
    <col min="9474" max="9475" width="10.7109375" style="11" customWidth="1"/>
    <col min="9476" max="9482" width="11.42578125" style="11"/>
    <col min="9483" max="9483" width="13.28515625" style="11" customWidth="1"/>
    <col min="9484" max="9725" width="11.42578125" style="11"/>
    <col min="9726" max="9726" width="36.7109375" style="11" customWidth="1"/>
    <col min="9727" max="9727" width="12.7109375" style="11" customWidth="1"/>
    <col min="9728" max="9728" width="10.7109375" style="11" customWidth="1"/>
    <col min="9729" max="9729" width="12.7109375" style="11" customWidth="1"/>
    <col min="9730" max="9731" width="10.7109375" style="11" customWidth="1"/>
    <col min="9732" max="9738" width="11.42578125" style="11"/>
    <col min="9739" max="9739" width="13.28515625" style="11" customWidth="1"/>
    <col min="9740" max="9981" width="11.42578125" style="11"/>
    <col min="9982" max="9982" width="36.7109375" style="11" customWidth="1"/>
    <col min="9983" max="9983" width="12.7109375" style="11" customWidth="1"/>
    <col min="9984" max="9984" width="10.7109375" style="11" customWidth="1"/>
    <col min="9985" max="9985" width="12.7109375" style="11" customWidth="1"/>
    <col min="9986" max="9987" width="10.7109375" style="11" customWidth="1"/>
    <col min="9988" max="9994" width="11.42578125" style="11"/>
    <col min="9995" max="9995" width="13.28515625" style="11" customWidth="1"/>
    <col min="9996" max="10237" width="11.42578125" style="11"/>
    <col min="10238" max="10238" width="36.7109375" style="11" customWidth="1"/>
    <col min="10239" max="10239" width="12.7109375" style="11" customWidth="1"/>
    <col min="10240" max="10240" width="10.7109375" style="11" customWidth="1"/>
    <col min="10241" max="10241" width="12.7109375" style="11" customWidth="1"/>
    <col min="10242" max="10243" width="10.7109375" style="11" customWidth="1"/>
    <col min="10244" max="10250" width="11.42578125" style="11"/>
    <col min="10251" max="10251" width="13.28515625" style="11" customWidth="1"/>
    <col min="10252" max="10493" width="11.42578125" style="11"/>
    <col min="10494" max="10494" width="36.7109375" style="11" customWidth="1"/>
    <col min="10495" max="10495" width="12.7109375" style="11" customWidth="1"/>
    <col min="10496" max="10496" width="10.7109375" style="11" customWidth="1"/>
    <col min="10497" max="10497" width="12.7109375" style="11" customWidth="1"/>
    <col min="10498" max="10499" width="10.7109375" style="11" customWidth="1"/>
    <col min="10500" max="10506" width="11.42578125" style="11"/>
    <col min="10507" max="10507" width="13.28515625" style="11" customWidth="1"/>
    <col min="10508" max="10749" width="11.42578125" style="11"/>
    <col min="10750" max="10750" width="36.7109375" style="11" customWidth="1"/>
    <col min="10751" max="10751" width="12.7109375" style="11" customWidth="1"/>
    <col min="10752" max="10752" width="10.7109375" style="11" customWidth="1"/>
    <col min="10753" max="10753" width="12.7109375" style="11" customWidth="1"/>
    <col min="10754" max="10755" width="10.7109375" style="11" customWidth="1"/>
    <col min="10756" max="10762" width="11.42578125" style="11"/>
    <col min="10763" max="10763" width="13.28515625" style="11" customWidth="1"/>
    <col min="10764" max="11005" width="11.42578125" style="11"/>
    <col min="11006" max="11006" width="36.7109375" style="11" customWidth="1"/>
    <col min="11007" max="11007" width="12.7109375" style="11" customWidth="1"/>
    <col min="11008" max="11008" width="10.7109375" style="11" customWidth="1"/>
    <col min="11009" max="11009" width="12.7109375" style="11" customWidth="1"/>
    <col min="11010" max="11011" width="10.7109375" style="11" customWidth="1"/>
    <col min="11012" max="11018" width="11.42578125" style="11"/>
    <col min="11019" max="11019" width="13.28515625" style="11" customWidth="1"/>
    <col min="11020" max="11261" width="11.42578125" style="11"/>
    <col min="11262" max="11262" width="36.7109375" style="11" customWidth="1"/>
    <col min="11263" max="11263" width="12.7109375" style="11" customWidth="1"/>
    <col min="11264" max="11264" width="10.7109375" style="11" customWidth="1"/>
    <col min="11265" max="11265" width="12.7109375" style="11" customWidth="1"/>
    <col min="11266" max="11267" width="10.7109375" style="11" customWidth="1"/>
    <col min="11268" max="11274" width="11.42578125" style="11"/>
    <col min="11275" max="11275" width="13.28515625" style="11" customWidth="1"/>
    <col min="11276" max="11517" width="11.42578125" style="11"/>
    <col min="11518" max="11518" width="36.7109375" style="11" customWidth="1"/>
    <col min="11519" max="11519" width="12.7109375" style="11" customWidth="1"/>
    <col min="11520" max="11520" width="10.7109375" style="11" customWidth="1"/>
    <col min="11521" max="11521" width="12.7109375" style="11" customWidth="1"/>
    <col min="11522" max="11523" width="10.7109375" style="11" customWidth="1"/>
    <col min="11524" max="11530" width="11.42578125" style="11"/>
    <col min="11531" max="11531" width="13.28515625" style="11" customWidth="1"/>
    <col min="11532" max="11773" width="11.42578125" style="11"/>
    <col min="11774" max="11774" width="36.7109375" style="11" customWidth="1"/>
    <col min="11775" max="11775" width="12.7109375" style="11" customWidth="1"/>
    <col min="11776" max="11776" width="10.7109375" style="11" customWidth="1"/>
    <col min="11777" max="11777" width="12.7109375" style="11" customWidth="1"/>
    <col min="11778" max="11779" width="10.7109375" style="11" customWidth="1"/>
    <col min="11780" max="11786" width="11.42578125" style="11"/>
    <col min="11787" max="11787" width="13.28515625" style="11" customWidth="1"/>
    <col min="11788" max="12029" width="11.42578125" style="11"/>
    <col min="12030" max="12030" width="36.7109375" style="11" customWidth="1"/>
    <col min="12031" max="12031" width="12.7109375" style="11" customWidth="1"/>
    <col min="12032" max="12032" width="10.7109375" style="11" customWidth="1"/>
    <col min="12033" max="12033" width="12.7109375" style="11" customWidth="1"/>
    <col min="12034" max="12035" width="10.7109375" style="11" customWidth="1"/>
    <col min="12036" max="12042" width="11.42578125" style="11"/>
    <col min="12043" max="12043" width="13.28515625" style="11" customWidth="1"/>
    <col min="12044" max="12285" width="11.42578125" style="11"/>
    <col min="12286" max="12286" width="36.7109375" style="11" customWidth="1"/>
    <col min="12287" max="12287" width="12.7109375" style="11" customWidth="1"/>
    <col min="12288" max="12288" width="10.7109375" style="11" customWidth="1"/>
    <col min="12289" max="12289" width="12.7109375" style="11" customWidth="1"/>
    <col min="12290" max="12291" width="10.7109375" style="11" customWidth="1"/>
    <col min="12292" max="12298" width="11.42578125" style="11"/>
    <col min="12299" max="12299" width="13.28515625" style="11" customWidth="1"/>
    <col min="12300" max="12541" width="11.42578125" style="11"/>
    <col min="12542" max="12542" width="36.7109375" style="11" customWidth="1"/>
    <col min="12543" max="12543" width="12.7109375" style="11" customWidth="1"/>
    <col min="12544" max="12544" width="10.7109375" style="11" customWidth="1"/>
    <col min="12545" max="12545" width="12.7109375" style="11" customWidth="1"/>
    <col min="12546" max="12547" width="10.7109375" style="11" customWidth="1"/>
    <col min="12548" max="12554" width="11.42578125" style="11"/>
    <col min="12555" max="12555" width="13.28515625" style="11" customWidth="1"/>
    <col min="12556" max="12797" width="11.42578125" style="11"/>
    <col min="12798" max="12798" width="36.7109375" style="11" customWidth="1"/>
    <col min="12799" max="12799" width="12.7109375" style="11" customWidth="1"/>
    <col min="12800" max="12800" width="10.7109375" style="11" customWidth="1"/>
    <col min="12801" max="12801" width="12.7109375" style="11" customWidth="1"/>
    <col min="12802" max="12803" width="10.7109375" style="11" customWidth="1"/>
    <col min="12804" max="12810" width="11.42578125" style="11"/>
    <col min="12811" max="12811" width="13.28515625" style="11" customWidth="1"/>
    <col min="12812" max="13053" width="11.42578125" style="11"/>
    <col min="13054" max="13054" width="36.7109375" style="11" customWidth="1"/>
    <col min="13055" max="13055" width="12.7109375" style="11" customWidth="1"/>
    <col min="13056" max="13056" width="10.7109375" style="11" customWidth="1"/>
    <col min="13057" max="13057" width="12.7109375" style="11" customWidth="1"/>
    <col min="13058" max="13059" width="10.7109375" style="11" customWidth="1"/>
    <col min="13060" max="13066" width="11.42578125" style="11"/>
    <col min="13067" max="13067" width="13.28515625" style="11" customWidth="1"/>
    <col min="13068" max="13309" width="11.42578125" style="11"/>
    <col min="13310" max="13310" width="36.7109375" style="11" customWidth="1"/>
    <col min="13311" max="13311" width="12.7109375" style="11" customWidth="1"/>
    <col min="13312" max="13312" width="10.7109375" style="11" customWidth="1"/>
    <col min="13313" max="13313" width="12.7109375" style="11" customWidth="1"/>
    <col min="13314" max="13315" width="10.7109375" style="11" customWidth="1"/>
    <col min="13316" max="13322" width="11.42578125" style="11"/>
    <col min="13323" max="13323" width="13.28515625" style="11" customWidth="1"/>
    <col min="13324" max="13565" width="11.42578125" style="11"/>
    <col min="13566" max="13566" width="36.7109375" style="11" customWidth="1"/>
    <col min="13567" max="13567" width="12.7109375" style="11" customWidth="1"/>
    <col min="13568" max="13568" width="10.7109375" style="11" customWidth="1"/>
    <col min="13569" max="13569" width="12.7109375" style="11" customWidth="1"/>
    <col min="13570" max="13571" width="10.7109375" style="11" customWidth="1"/>
    <col min="13572" max="13578" width="11.42578125" style="11"/>
    <col min="13579" max="13579" width="13.28515625" style="11" customWidth="1"/>
    <col min="13580" max="13821" width="11.42578125" style="11"/>
    <col min="13822" max="13822" width="36.7109375" style="11" customWidth="1"/>
    <col min="13823" max="13823" width="12.7109375" style="11" customWidth="1"/>
    <col min="13824" max="13824" width="10.7109375" style="11" customWidth="1"/>
    <col min="13825" max="13825" width="12.7109375" style="11" customWidth="1"/>
    <col min="13826" max="13827" width="10.7109375" style="11" customWidth="1"/>
    <col min="13828" max="13834" width="11.42578125" style="11"/>
    <col min="13835" max="13835" width="13.28515625" style="11" customWidth="1"/>
    <col min="13836" max="14077" width="11.42578125" style="11"/>
    <col min="14078" max="14078" width="36.7109375" style="11" customWidth="1"/>
    <col min="14079" max="14079" width="12.7109375" style="11" customWidth="1"/>
    <col min="14080" max="14080" width="10.7109375" style="11" customWidth="1"/>
    <col min="14081" max="14081" width="12.7109375" style="11" customWidth="1"/>
    <col min="14082" max="14083" width="10.7109375" style="11" customWidth="1"/>
    <col min="14084" max="14090" width="11.42578125" style="11"/>
    <col min="14091" max="14091" width="13.28515625" style="11" customWidth="1"/>
    <col min="14092" max="14333" width="11.42578125" style="11"/>
    <col min="14334" max="14334" width="36.7109375" style="11" customWidth="1"/>
    <col min="14335" max="14335" width="12.7109375" style="11" customWidth="1"/>
    <col min="14336" max="14336" width="10.7109375" style="11" customWidth="1"/>
    <col min="14337" max="14337" width="12.7109375" style="11" customWidth="1"/>
    <col min="14338" max="14339" width="10.7109375" style="11" customWidth="1"/>
    <col min="14340" max="14346" width="11.42578125" style="11"/>
    <col min="14347" max="14347" width="13.28515625" style="11" customWidth="1"/>
    <col min="14348" max="14589" width="11.42578125" style="11"/>
    <col min="14590" max="14590" width="36.7109375" style="11" customWidth="1"/>
    <col min="14591" max="14591" width="12.7109375" style="11" customWidth="1"/>
    <col min="14592" max="14592" width="10.7109375" style="11" customWidth="1"/>
    <col min="14593" max="14593" width="12.7109375" style="11" customWidth="1"/>
    <col min="14594" max="14595" width="10.7109375" style="11" customWidth="1"/>
    <col min="14596" max="14602" width="11.42578125" style="11"/>
    <col min="14603" max="14603" width="13.28515625" style="11" customWidth="1"/>
    <col min="14604" max="14845" width="11.42578125" style="11"/>
    <col min="14846" max="14846" width="36.7109375" style="11" customWidth="1"/>
    <col min="14847" max="14847" width="12.7109375" style="11" customWidth="1"/>
    <col min="14848" max="14848" width="10.7109375" style="11" customWidth="1"/>
    <col min="14849" max="14849" width="12.7109375" style="11" customWidth="1"/>
    <col min="14850" max="14851" width="10.7109375" style="11" customWidth="1"/>
    <col min="14852" max="14858" width="11.42578125" style="11"/>
    <col min="14859" max="14859" width="13.28515625" style="11" customWidth="1"/>
    <col min="14860" max="15101" width="11.42578125" style="11"/>
    <col min="15102" max="15102" width="36.7109375" style="11" customWidth="1"/>
    <col min="15103" max="15103" width="12.7109375" style="11" customWidth="1"/>
    <col min="15104" max="15104" width="10.7109375" style="11" customWidth="1"/>
    <col min="15105" max="15105" width="12.7109375" style="11" customWidth="1"/>
    <col min="15106" max="15107" width="10.7109375" style="11" customWidth="1"/>
    <col min="15108" max="15114" width="11.42578125" style="11"/>
    <col min="15115" max="15115" width="13.28515625" style="11" customWidth="1"/>
    <col min="15116" max="15357" width="11.42578125" style="11"/>
    <col min="15358" max="15358" width="36.7109375" style="11" customWidth="1"/>
    <col min="15359" max="15359" width="12.7109375" style="11" customWidth="1"/>
    <col min="15360" max="15360" width="10.7109375" style="11" customWidth="1"/>
    <col min="15361" max="15361" width="12.7109375" style="11" customWidth="1"/>
    <col min="15362" max="15363" width="10.7109375" style="11" customWidth="1"/>
    <col min="15364" max="15370" width="11.42578125" style="11"/>
    <col min="15371" max="15371" width="13.28515625" style="11" customWidth="1"/>
    <col min="15372" max="15613" width="11.42578125" style="11"/>
    <col min="15614" max="15614" width="36.7109375" style="11" customWidth="1"/>
    <col min="15615" max="15615" width="12.7109375" style="11" customWidth="1"/>
    <col min="15616" max="15616" width="10.7109375" style="11" customWidth="1"/>
    <col min="15617" max="15617" width="12.7109375" style="11" customWidth="1"/>
    <col min="15618" max="15619" width="10.7109375" style="11" customWidth="1"/>
    <col min="15620" max="15626" width="11.42578125" style="11"/>
    <col min="15627" max="15627" width="13.28515625" style="11" customWidth="1"/>
    <col min="15628" max="15869" width="11.42578125" style="11"/>
    <col min="15870" max="15870" width="36.7109375" style="11" customWidth="1"/>
    <col min="15871" max="15871" width="12.7109375" style="11" customWidth="1"/>
    <col min="15872" max="15872" width="10.7109375" style="11" customWidth="1"/>
    <col min="15873" max="15873" width="12.7109375" style="11" customWidth="1"/>
    <col min="15874" max="15875" width="10.7109375" style="11" customWidth="1"/>
    <col min="15876" max="15882" width="11.42578125" style="11"/>
    <col min="15883" max="15883" width="13.28515625" style="11" customWidth="1"/>
    <col min="15884" max="16125" width="11.42578125" style="11"/>
    <col min="16126" max="16126" width="36.7109375" style="11" customWidth="1"/>
    <col min="16127" max="16127" width="12.7109375" style="11" customWidth="1"/>
    <col min="16128" max="16128" width="10.7109375" style="11" customWidth="1"/>
    <col min="16129" max="16129" width="12.7109375" style="11" customWidth="1"/>
    <col min="16130" max="16131" width="10.7109375" style="11" customWidth="1"/>
    <col min="16132" max="16138" width="11.42578125" style="11"/>
    <col min="16139" max="16139" width="13.28515625" style="11" customWidth="1"/>
    <col min="16140" max="16384" width="11.42578125" style="11"/>
  </cols>
  <sheetData>
    <row r="1" spans="2:10" ht="15" customHeight="1">
      <c r="B1" s="329"/>
    </row>
    <row r="2" spans="2:10" ht="15" customHeight="1"/>
    <row r="3" spans="2:10" ht="15" customHeight="1"/>
    <row r="4" spans="2:10" ht="15" customHeight="1"/>
    <row r="5" spans="2:10" ht="36" customHeight="1">
      <c r="B5" s="447" t="s">
        <v>323</v>
      </c>
      <c r="C5" s="447"/>
      <c r="D5" s="447"/>
      <c r="E5" s="447"/>
      <c r="G5" s="447" t="s">
        <v>324</v>
      </c>
      <c r="H5" s="447"/>
      <c r="I5" s="447"/>
      <c r="J5" s="447"/>
    </row>
    <row r="6" spans="2:10" ht="30" customHeight="1">
      <c r="B6" s="22" t="s">
        <v>246</v>
      </c>
      <c r="C6" s="23" t="str">
        <f>actualizaciones!$A$3</f>
        <v>acum. nov. 2009</v>
      </c>
      <c r="D6" s="23" t="str">
        <f>actualizaciones!$A$2</f>
        <v xml:space="preserve">acum. nov. 2010 </v>
      </c>
      <c r="E6" s="25" t="s">
        <v>325</v>
      </c>
      <c r="G6" s="22" t="s">
        <v>246</v>
      </c>
      <c r="H6" s="23" t="str">
        <f>actualizaciones!$A$3</f>
        <v>acum. nov. 2009</v>
      </c>
      <c r="I6" s="23" t="str">
        <f>actualizaciones!$A$2</f>
        <v xml:space="preserve">acum. nov. 2010 </v>
      </c>
      <c r="J6" s="25" t="s">
        <v>325</v>
      </c>
    </row>
    <row r="7" spans="2:10" ht="15" customHeight="1">
      <c r="B7" s="81" t="s">
        <v>247</v>
      </c>
      <c r="C7" s="82"/>
      <c r="D7" s="82"/>
      <c r="E7" s="82"/>
      <c r="G7" s="81" t="s">
        <v>247</v>
      </c>
      <c r="H7" s="82"/>
      <c r="I7" s="82"/>
      <c r="J7" s="82"/>
    </row>
    <row r="8" spans="2:10" ht="15" customHeight="1">
      <c r="B8" s="83" t="s">
        <v>326</v>
      </c>
      <c r="C8" s="337">
        <v>8.177749812453607</v>
      </c>
      <c r="D8" s="337">
        <v>8.0009728847402357</v>
      </c>
      <c r="E8" s="338">
        <f>(D8-C8)</f>
        <v>-0.17677692771337128</v>
      </c>
      <c r="G8" s="83" t="s">
        <v>326</v>
      </c>
      <c r="H8" s="337">
        <v>8.1158300764948876</v>
      </c>
      <c r="I8" s="337">
        <v>8.0778835507264013</v>
      </c>
      <c r="J8" s="338">
        <f>(I8-H8)</f>
        <v>-3.7946525768486339E-2</v>
      </c>
    </row>
    <row r="9" spans="2:10" ht="15" customHeight="1">
      <c r="B9" s="81" t="s">
        <v>249</v>
      </c>
      <c r="C9" s="339"/>
      <c r="D9" s="339"/>
      <c r="E9" s="339"/>
      <c r="G9" s="81" t="s">
        <v>249</v>
      </c>
      <c r="H9" s="339"/>
      <c r="I9" s="339"/>
      <c r="J9" s="339"/>
    </row>
    <row r="10" spans="2:10" ht="15" customHeight="1">
      <c r="B10" s="227" t="s">
        <v>250</v>
      </c>
      <c r="C10" s="340">
        <v>7.9218003452660302</v>
      </c>
      <c r="D10" s="340">
        <v>7.6595104763103254</v>
      </c>
      <c r="E10" s="341">
        <f>(D10-C10)</f>
        <v>-0.26228986895570472</v>
      </c>
      <c r="G10" s="227" t="s">
        <v>250</v>
      </c>
      <c r="H10" s="340">
        <v>8.0122039089347847</v>
      </c>
      <c r="I10" s="340">
        <v>7.8518119641842796</v>
      </c>
      <c r="J10" s="341">
        <f>(I10-H10)</f>
        <v>-0.16039194475050511</v>
      </c>
    </row>
    <row r="11" spans="2:10" ht="15" customHeight="1">
      <c r="B11" s="85" t="s">
        <v>299</v>
      </c>
      <c r="C11" s="342">
        <v>7.3896988384624596</v>
      </c>
      <c r="D11" s="342">
        <v>7.0057874138698599</v>
      </c>
      <c r="E11" s="314">
        <f>(D11-C11)</f>
        <v>-0.38391142459259964</v>
      </c>
      <c r="G11" s="85" t="s">
        <v>299</v>
      </c>
      <c r="H11" s="342">
        <v>8.2251606866189082</v>
      </c>
      <c r="I11" s="342">
        <v>7.431249590888263</v>
      </c>
      <c r="J11" s="314">
        <f>(I11-H11)</f>
        <v>-0.79391109573064522</v>
      </c>
    </row>
    <row r="12" spans="2:10" ht="15" customHeight="1">
      <c r="B12" s="85" t="s">
        <v>300</v>
      </c>
      <c r="C12" s="342">
        <v>7.8808400866295427</v>
      </c>
      <c r="D12" s="342">
        <v>7.7261171674920694</v>
      </c>
      <c r="E12" s="314">
        <f>(D12-C12)</f>
        <v>-0.15472291913747327</v>
      </c>
      <c r="G12" s="85" t="s">
        <v>300</v>
      </c>
      <c r="H12" s="342">
        <v>8.0679036285140118</v>
      </c>
      <c r="I12" s="342">
        <v>8.0428843874027116</v>
      </c>
      <c r="J12" s="314">
        <f>(I12-H12)</f>
        <v>-2.5019241111300161E-2</v>
      </c>
    </row>
    <row r="13" spans="2:10" ht="15" customHeight="1">
      <c r="B13" s="85" t="s">
        <v>238</v>
      </c>
      <c r="C13" s="342">
        <v>8.5848209663371637</v>
      </c>
      <c r="D13" s="342">
        <v>8.0304053402272686</v>
      </c>
      <c r="E13" s="314">
        <f>(D13-C13)</f>
        <v>-0.55441562610989514</v>
      </c>
      <c r="G13" s="85" t="s">
        <v>238</v>
      </c>
      <c r="H13" s="342">
        <v>7.8563161446017498</v>
      </c>
      <c r="I13" s="342">
        <v>7.7554063255770274</v>
      </c>
      <c r="J13" s="314">
        <f>(I13-H13)</f>
        <v>-0.1009098190247224</v>
      </c>
    </row>
    <row r="14" spans="2:10" ht="15" customHeight="1">
      <c r="B14" s="85" t="s">
        <v>301</v>
      </c>
      <c r="C14" s="342">
        <v>7.1836087689713324</v>
      </c>
      <c r="D14" s="342">
        <v>7.1612241909503584</v>
      </c>
      <c r="E14" s="314">
        <f>(D14-C14)</f>
        <v>-2.2384578020973933E-2</v>
      </c>
      <c r="G14" s="85" t="s">
        <v>301</v>
      </c>
      <c r="H14" s="342">
        <v>7.546517412935323</v>
      </c>
      <c r="I14" s="342">
        <v>6.4704004863591456</v>
      </c>
      <c r="J14" s="314">
        <f>(I14-H14)</f>
        <v>-1.0761169265761774</v>
      </c>
    </row>
    <row r="15" spans="2:10" ht="15" customHeight="1">
      <c r="B15" s="81" t="s">
        <v>251</v>
      </c>
      <c r="C15" s="339"/>
      <c r="D15" s="339"/>
      <c r="E15" s="339"/>
      <c r="G15" s="81" t="s">
        <v>251</v>
      </c>
      <c r="H15" s="339"/>
      <c r="I15" s="339"/>
      <c r="J15" s="339"/>
    </row>
    <row r="16" spans="2:10" ht="15" customHeight="1">
      <c r="B16" s="227" t="s">
        <v>252</v>
      </c>
      <c r="C16" s="340">
        <v>8.6282651731842765</v>
      </c>
      <c r="D16" s="340">
        <v>8.6584506648475159</v>
      </c>
      <c r="E16" s="341">
        <f>(D16-C16)</f>
        <v>3.0185491663239361E-2</v>
      </c>
      <c r="G16" s="227" t="s">
        <v>252</v>
      </c>
      <c r="H16" s="340">
        <v>8.195278536182844</v>
      </c>
      <c r="I16" s="340">
        <v>8.2729713341776954</v>
      </c>
      <c r="J16" s="341">
        <f>(I16-H16)</f>
        <v>7.7692797994851404E-2</v>
      </c>
    </row>
    <row r="17" spans="2:12" ht="15" customHeight="1">
      <c r="B17" s="450" t="s">
        <v>123</v>
      </c>
      <c r="C17" s="450"/>
      <c r="D17" s="450"/>
      <c r="E17" s="450"/>
      <c r="G17" s="450" t="s">
        <v>123</v>
      </c>
      <c r="H17" s="450"/>
      <c r="I17" s="450"/>
      <c r="J17" s="450"/>
    </row>
    <row r="18" spans="2:12" ht="20.100000000000001" customHeight="1" thickBot="1"/>
    <row r="19" spans="2:12" ht="54" customHeight="1" thickBot="1">
      <c r="B19" s="447" t="s">
        <v>327</v>
      </c>
      <c r="C19" s="447"/>
      <c r="D19" s="447"/>
      <c r="E19" s="447"/>
      <c r="G19" s="447" t="s">
        <v>328</v>
      </c>
      <c r="H19" s="447"/>
      <c r="I19" s="447"/>
      <c r="J19" s="447"/>
      <c r="L19" s="58" t="s">
        <v>87</v>
      </c>
    </row>
    <row r="20" spans="2:12" ht="30" customHeight="1">
      <c r="B20" s="22" t="s">
        <v>246</v>
      </c>
      <c r="C20" s="23" t="str">
        <f>actualizaciones!$A$3</f>
        <v>acum. nov. 2009</v>
      </c>
      <c r="D20" s="23" t="str">
        <f>actualizaciones!$A$2</f>
        <v xml:space="preserve">acum. nov. 2010 </v>
      </c>
      <c r="E20" s="25" t="s">
        <v>325</v>
      </c>
      <c r="G20" s="22" t="s">
        <v>246</v>
      </c>
      <c r="H20" s="23" t="str">
        <f>actualizaciones!$A$3</f>
        <v>acum. nov. 2009</v>
      </c>
      <c r="I20" s="23" t="str">
        <f>actualizaciones!$A$2</f>
        <v xml:space="preserve">acum. nov. 2010 </v>
      </c>
      <c r="J20" s="25" t="s">
        <v>325</v>
      </c>
    </row>
    <row r="21" spans="2:12" ht="15" customHeight="1">
      <c r="B21" s="81" t="s">
        <v>247</v>
      </c>
      <c r="C21" s="82"/>
      <c r="D21" s="82"/>
      <c r="E21" s="82"/>
      <c r="G21" s="81" t="s">
        <v>247</v>
      </c>
      <c r="H21" s="82"/>
      <c r="I21" s="82"/>
      <c r="J21" s="82"/>
    </row>
    <row r="22" spans="2:12" ht="15" customHeight="1">
      <c r="B22" s="83" t="s">
        <v>326</v>
      </c>
      <c r="C22" s="337">
        <v>7.3195249126844013</v>
      </c>
      <c r="D22" s="337">
        <v>7.1411531362351113</v>
      </c>
      <c r="E22" s="338">
        <f>($D$22-$C$22)</f>
        <v>-0.17837177644929003</v>
      </c>
      <c r="G22" s="83" t="s">
        <v>326</v>
      </c>
      <c r="H22" s="337">
        <v>2.3227543935393915</v>
      </c>
      <c r="I22" s="337">
        <v>2.0933255409487463</v>
      </c>
      <c r="J22" s="338">
        <f>(I22-H22)</f>
        <v>-0.22942885259064516</v>
      </c>
    </row>
    <row r="23" spans="2:12" ht="15" customHeight="1">
      <c r="B23" s="81" t="s">
        <v>249</v>
      </c>
      <c r="C23" s="339"/>
      <c r="D23" s="339"/>
      <c r="E23" s="339"/>
      <c r="G23" s="81" t="s">
        <v>249</v>
      </c>
      <c r="H23" s="339"/>
      <c r="I23" s="339"/>
      <c r="J23" s="339"/>
    </row>
    <row r="24" spans="2:12" ht="15" customHeight="1">
      <c r="B24" s="227" t="s">
        <v>250</v>
      </c>
      <c r="C24" s="340">
        <v>7.1100545209039261</v>
      </c>
      <c r="D24" s="340">
        <v>6.9908620514429387</v>
      </c>
      <c r="E24" s="341">
        <f>($D$24-$C$24)</f>
        <v>-0.11919246946098738</v>
      </c>
      <c r="G24" s="227" t="s">
        <v>250</v>
      </c>
      <c r="H24" s="340">
        <v>2.3227543935393915</v>
      </c>
      <c r="I24" s="340">
        <v>2.0933255409487463</v>
      </c>
      <c r="J24" s="341">
        <f>(I24-H24)</f>
        <v>-0.22942885259064516</v>
      </c>
    </row>
    <row r="25" spans="2:12" ht="15" customHeight="1">
      <c r="B25" s="85" t="s">
        <v>239</v>
      </c>
      <c r="C25" s="342">
        <v>7.2220960990001215</v>
      </c>
      <c r="D25" s="342">
        <v>7.0535024893813771</v>
      </c>
      <c r="E25" s="314">
        <f>($D$25-$C$25)</f>
        <v>-0.16859360961874437</v>
      </c>
      <c r="G25" s="85" t="s">
        <v>239</v>
      </c>
      <c r="H25" s="342">
        <v>2.2073551594467697</v>
      </c>
      <c r="I25" s="342">
        <v>1.8347267712463369</v>
      </c>
      <c r="J25" s="314">
        <f>(I25-H25)</f>
        <v>-0.37262838820043287</v>
      </c>
    </row>
    <row r="26" spans="2:12" ht="15" customHeight="1">
      <c r="B26" s="85" t="s">
        <v>238</v>
      </c>
      <c r="C26" s="342">
        <v>6.8949370563551513</v>
      </c>
      <c r="D26" s="342">
        <v>7.1364983359421306</v>
      </c>
      <c r="E26" s="314">
        <f>($D$26-$C$26)</f>
        <v>0.24156127958697926</v>
      </c>
      <c r="G26" s="85" t="s">
        <v>238</v>
      </c>
      <c r="H26" s="342">
        <v>2.1719235128874872</v>
      </c>
      <c r="I26" s="342">
        <v>2.1397734558666381</v>
      </c>
      <c r="J26" s="314">
        <f>(I26-H26)</f>
        <v>-3.2150057020849054E-2</v>
      </c>
    </row>
    <row r="27" spans="2:12" ht="15" customHeight="1">
      <c r="B27" s="85" t="s">
        <v>301</v>
      </c>
      <c r="C27" s="342">
        <v>3.650231719876416</v>
      </c>
      <c r="D27" s="342">
        <v>3.4609009774755632</v>
      </c>
      <c r="E27" s="314">
        <f>($D$27-$C$27)</f>
        <v>-0.18933074240085279</v>
      </c>
      <c r="G27" s="85" t="s">
        <v>237</v>
      </c>
      <c r="H27" s="342">
        <v>2.4006939404934688</v>
      </c>
      <c r="I27" s="342">
        <v>2.0514326277749095</v>
      </c>
      <c r="J27" s="314">
        <f>(I27-H27)</f>
        <v>-0.34926131271855931</v>
      </c>
    </row>
    <row r="28" spans="2:12" ht="15" customHeight="1">
      <c r="B28" s="81" t="s">
        <v>251</v>
      </c>
      <c r="C28" s="339"/>
      <c r="D28" s="339"/>
      <c r="E28" s="339"/>
      <c r="G28" s="85" t="s">
        <v>236</v>
      </c>
      <c r="H28" s="342">
        <v>3.1734800838574424</v>
      </c>
      <c r="I28" s="342">
        <v>3.8036223616657159</v>
      </c>
      <c r="J28" s="314">
        <f>(I28-H28)</f>
        <v>0.63014227780827348</v>
      </c>
    </row>
    <row r="29" spans="2:12" ht="15" customHeight="1">
      <c r="B29" s="227" t="s">
        <v>252</v>
      </c>
      <c r="C29" s="340">
        <v>7.7367419517166427</v>
      </c>
      <c r="D29" s="340">
        <v>7.4790738339716745</v>
      </c>
      <c r="E29" s="341">
        <f>($D$29-$C$29)</f>
        <v>-0.25766811774496823</v>
      </c>
      <c r="G29" s="81" t="s">
        <v>251</v>
      </c>
      <c r="H29" s="82"/>
      <c r="I29" s="82"/>
      <c r="J29" s="84"/>
    </row>
    <row r="30" spans="2:12" ht="15" customHeight="1">
      <c r="B30" s="450" t="s">
        <v>123</v>
      </c>
      <c r="C30" s="450"/>
      <c r="D30" s="450"/>
      <c r="E30" s="450"/>
      <c r="G30" s="227" t="s">
        <v>252</v>
      </c>
      <c r="H30" s="218" t="s">
        <v>67</v>
      </c>
      <c r="I30" s="218" t="s">
        <v>67</v>
      </c>
      <c r="J30" s="219" t="str">
        <f>IFERROR((I30-H30)/H30,"-")</f>
        <v>-</v>
      </c>
    </row>
    <row r="31" spans="2:12" ht="15" customHeight="1">
      <c r="G31" s="450" t="s">
        <v>123</v>
      </c>
      <c r="H31" s="450"/>
      <c r="I31" s="450"/>
      <c r="J31" s="450"/>
    </row>
    <row r="34" spans="2:11" ht="36" customHeight="1">
      <c r="B34" s="447" t="s">
        <v>329</v>
      </c>
      <c r="C34" s="447"/>
      <c r="D34" s="447"/>
      <c r="E34" s="447"/>
      <c r="G34" s="447" t="s">
        <v>330</v>
      </c>
      <c r="H34" s="447"/>
      <c r="I34" s="447"/>
      <c r="J34" s="447"/>
      <c r="K34" s="447"/>
    </row>
    <row r="35" spans="2:11" ht="18" customHeight="1">
      <c r="B35" s="454"/>
      <c r="C35" s="454"/>
      <c r="D35" s="454"/>
      <c r="E35" s="454"/>
      <c r="G35" s="447" t="str">
        <f>actualizaciones!$A$2</f>
        <v xml:space="preserve">acum. nov. 2010 </v>
      </c>
      <c r="H35" s="447"/>
      <c r="I35" s="447"/>
      <c r="J35" s="447"/>
      <c r="K35" s="447"/>
    </row>
    <row r="36" spans="2:11" ht="39.75" customHeight="1">
      <c r="B36" s="22" t="s">
        <v>246</v>
      </c>
      <c r="C36" s="23" t="str">
        <f>actualizaciones!$A$3</f>
        <v>acum. nov. 2009</v>
      </c>
      <c r="D36" s="23" t="str">
        <f>actualizaciones!$A$2</f>
        <v xml:space="preserve">acum. nov. 2010 </v>
      </c>
      <c r="E36" s="25" t="s">
        <v>325</v>
      </c>
      <c r="G36" s="22" t="s">
        <v>246</v>
      </c>
      <c r="H36" s="23" t="s">
        <v>122</v>
      </c>
      <c r="I36" s="25" t="s">
        <v>325</v>
      </c>
      <c r="J36" s="23" t="s">
        <v>270</v>
      </c>
      <c r="K36" s="25" t="s">
        <v>325</v>
      </c>
    </row>
    <row r="37" spans="2:11" ht="15" customHeight="1">
      <c r="B37" s="81" t="s">
        <v>247</v>
      </c>
      <c r="C37" s="82"/>
      <c r="D37" s="82"/>
      <c r="E37" s="82"/>
      <c r="G37" s="81" t="s">
        <v>247</v>
      </c>
      <c r="H37" s="82"/>
      <c r="I37" s="82"/>
      <c r="J37" s="82"/>
      <c r="K37" s="82"/>
    </row>
    <row r="38" spans="2:11" ht="15" customHeight="1">
      <c r="B38" s="83" t="s">
        <v>326</v>
      </c>
      <c r="C38" s="337">
        <v>7.6502432829974589</v>
      </c>
      <c r="D38" s="337">
        <v>7.4999929948410395</v>
      </c>
      <c r="E38" s="338">
        <f>($D$38-$C$38)</f>
        <v>-0.15025028815641939</v>
      </c>
      <c r="G38" s="83" t="s">
        <v>326</v>
      </c>
      <c r="H38" s="337">
        <v>2.0933255409487463</v>
      </c>
      <c r="I38" s="338">
        <f>($I$22-$H$22)</f>
        <v>-0.22942885259064516</v>
      </c>
      <c r="J38" s="337">
        <v>7.4999929948410395</v>
      </c>
      <c r="K38" s="338">
        <f>($D$38-$C$38)</f>
        <v>-0.15025028815641939</v>
      </c>
    </row>
    <row r="39" spans="2:11" ht="15" customHeight="1">
      <c r="B39" s="81" t="s">
        <v>249</v>
      </c>
      <c r="C39" s="339"/>
      <c r="D39" s="339"/>
      <c r="E39" s="339"/>
      <c r="G39" s="81" t="s">
        <v>249</v>
      </c>
      <c r="H39" s="339"/>
      <c r="I39" s="339"/>
      <c r="J39" s="339"/>
      <c r="K39" s="339"/>
    </row>
    <row r="40" spans="2:11" ht="15" customHeight="1">
      <c r="B40" s="227" t="s">
        <v>250</v>
      </c>
      <c r="C40" s="340">
        <v>7.1916345625517568</v>
      </c>
      <c r="D40" s="340">
        <v>6.9978437618848863</v>
      </c>
      <c r="E40" s="341">
        <f>($D$40-$C$40)</f>
        <v>-0.19379080066687049</v>
      </c>
      <c r="G40" s="227" t="s">
        <v>250</v>
      </c>
      <c r="H40" s="340">
        <v>2.0933255409487463</v>
      </c>
      <c r="I40" s="341">
        <f>($I$24-$H$24)</f>
        <v>-0.22942885259064516</v>
      </c>
      <c r="J40" s="340">
        <v>6.9978437618848863</v>
      </c>
      <c r="K40" s="341">
        <f>($D$40-$C$40)</f>
        <v>-0.19379080066687049</v>
      </c>
    </row>
    <row r="41" spans="2:11" ht="15" customHeight="1">
      <c r="B41" s="85" t="s">
        <v>299</v>
      </c>
      <c r="C41" s="342">
        <v>6.9414574817943357</v>
      </c>
      <c r="D41" s="342">
        <v>6.5997741016486664</v>
      </c>
      <c r="E41" s="314">
        <f>($D$41-$C$41)</f>
        <v>-0.34168338014566935</v>
      </c>
      <c r="G41" s="85" t="s">
        <v>299</v>
      </c>
      <c r="H41" s="342">
        <v>1.8347267712463369</v>
      </c>
      <c r="I41" s="314">
        <f>I25-H25</f>
        <v>-0.37262838820043287</v>
      </c>
      <c r="J41" s="342">
        <v>6.5997741016486664</v>
      </c>
      <c r="K41" s="314">
        <f>($D$41-$C$41)</f>
        <v>-0.34168338014566935</v>
      </c>
    </row>
    <row r="42" spans="2:11" ht="15" customHeight="1">
      <c r="B42" s="85" t="s">
        <v>300</v>
      </c>
      <c r="C42" s="342">
        <v>7.5244337657273048</v>
      </c>
      <c r="D42" s="342">
        <v>7.3809432233396306</v>
      </c>
      <c r="E42" s="314">
        <f>($D$42-$C$42)</f>
        <v>-0.14349054238767422</v>
      </c>
      <c r="G42" s="85" t="s">
        <v>300</v>
      </c>
      <c r="H42" s="342"/>
      <c r="I42" s="314"/>
      <c r="J42" s="342">
        <v>7.3809432233396306</v>
      </c>
      <c r="K42" s="314">
        <f>($D$42-$C$42)</f>
        <v>-0.14349054238767422</v>
      </c>
    </row>
    <row r="43" spans="2:11" ht="15" customHeight="1">
      <c r="B43" s="85" t="s">
        <v>238</v>
      </c>
      <c r="C43" s="342">
        <v>7.0792326632611813</v>
      </c>
      <c r="D43" s="342">
        <v>6.7935641676664531</v>
      </c>
      <c r="E43" s="314">
        <f>($D$43-$C$43)</f>
        <v>-0.28566849559472818</v>
      </c>
      <c r="G43" s="85" t="s">
        <v>238</v>
      </c>
      <c r="H43" s="342">
        <v>2.1397734558666381</v>
      </c>
      <c r="I43" s="314">
        <f>($I$26-$H$26)</f>
        <v>-3.2150057020849054E-2</v>
      </c>
      <c r="J43" s="342">
        <v>6.7935641676664531</v>
      </c>
      <c r="K43" s="314">
        <f>($D$43-$C$43)</f>
        <v>-0.28566849559472818</v>
      </c>
    </row>
    <row r="44" spans="2:11" ht="15" customHeight="1">
      <c r="B44" s="85" t="s">
        <v>237</v>
      </c>
      <c r="C44" s="342">
        <v>3.6015247430399566</v>
      </c>
      <c r="D44" s="342">
        <v>3.2425571346988913</v>
      </c>
      <c r="E44" s="314">
        <f>($D$44-$C$44)</f>
        <v>-0.35896760834106534</v>
      </c>
      <c r="G44" s="85" t="s">
        <v>237</v>
      </c>
      <c r="H44" s="456">
        <v>2.0514326277749095</v>
      </c>
      <c r="I44" s="457">
        <f>I27-H27</f>
        <v>-0.34926131271855931</v>
      </c>
      <c r="J44" s="342">
        <v>3.2425571346988913</v>
      </c>
      <c r="K44" s="314">
        <f>($D$44-$C$44)</f>
        <v>-0.35896760834106534</v>
      </c>
    </row>
    <row r="45" spans="2:11" ht="15" customHeight="1">
      <c r="B45" s="85" t="s">
        <v>236</v>
      </c>
      <c r="C45" s="342">
        <v>5.4315564775562972</v>
      </c>
      <c r="D45" s="342">
        <v>5.576958893175469</v>
      </c>
      <c r="E45" s="314">
        <f>($D$45-$C$45)</f>
        <v>0.14540241561917178</v>
      </c>
      <c r="G45" s="85" t="s">
        <v>236</v>
      </c>
      <c r="H45" s="456">
        <v>3.8036223616657159</v>
      </c>
      <c r="I45" s="457">
        <f>I28-H28</f>
        <v>0.63014227780827348</v>
      </c>
      <c r="J45" s="342">
        <v>5.576958893175469</v>
      </c>
      <c r="K45" s="314">
        <f>($D$45-$C$45)</f>
        <v>0.14540241561917178</v>
      </c>
    </row>
    <row r="46" spans="2:11" ht="15" customHeight="1">
      <c r="B46" s="81" t="s">
        <v>251</v>
      </c>
      <c r="C46" s="339"/>
      <c r="D46" s="339"/>
      <c r="E46" s="339"/>
      <c r="G46" s="81" t="s">
        <v>251</v>
      </c>
      <c r="H46" s="339"/>
      <c r="I46" s="339"/>
      <c r="J46" s="339"/>
      <c r="K46" s="339"/>
    </row>
    <row r="47" spans="2:11" ht="15" customHeight="1">
      <c r="B47" s="227" t="s">
        <v>252</v>
      </c>
      <c r="C47" s="340">
        <v>8.3115442849105303</v>
      </c>
      <c r="D47" s="340">
        <v>8.2841499783509196</v>
      </c>
      <c r="E47" s="341">
        <f>($D$47-$C$47)</f>
        <v>-2.7394306559610726E-2</v>
      </c>
      <c r="G47" s="227" t="s">
        <v>252</v>
      </c>
      <c r="H47" s="340" t="s">
        <v>67</v>
      </c>
      <c r="I47" s="341" t="s">
        <v>67</v>
      </c>
      <c r="J47" s="340">
        <v>8.2841499783509196</v>
      </c>
      <c r="K47" s="341">
        <f>($D$47-$C$47)</f>
        <v>-2.7394306559610726E-2</v>
      </c>
    </row>
    <row r="48" spans="2:11" ht="15" customHeight="1">
      <c r="B48" s="450" t="s">
        <v>123</v>
      </c>
      <c r="C48" s="450"/>
      <c r="D48" s="450"/>
      <c r="E48" s="450"/>
      <c r="G48" s="450" t="s">
        <v>123</v>
      </c>
      <c r="H48" s="450"/>
      <c r="I48" s="450"/>
      <c r="J48" s="450"/>
      <c r="K48" s="336"/>
    </row>
  </sheetData>
  <mergeCells count="15">
    <mergeCell ref="B5:E5"/>
    <mergeCell ref="G5:J5"/>
    <mergeCell ref="B17:E17"/>
    <mergeCell ref="G17:J17"/>
    <mergeCell ref="B19:E19"/>
    <mergeCell ref="G19:J19"/>
    <mergeCell ref="B48:E48"/>
    <mergeCell ref="G48:J48"/>
    <mergeCell ref="B30:E30"/>
    <mergeCell ref="G31:J31"/>
    <mergeCell ref="B34:E35"/>
    <mergeCell ref="G34:K34"/>
    <mergeCell ref="G35:K35"/>
    <mergeCell ref="H44:H45"/>
    <mergeCell ref="I44:I45"/>
  </mergeCells>
  <hyperlinks>
    <hyperlink ref="L19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SANTA CRUZ (acumulado noviembre 2010)</oddHeader>
    <oddFooter>&amp;CTurismo de Tenerife&amp;R&amp;P</oddFooter>
  </headerFooter>
  <rowBreaks count="1" manualBreakCount="1">
    <brk id="32" min="1" max="10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/>
  </sheetPr>
  <dimension ref="B1:K18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1" customWidth="1"/>
    <col min="2" max="2" width="32.7109375" style="11" customWidth="1"/>
    <col min="3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15" t="s">
        <v>119</v>
      </c>
      <c r="C5" s="415"/>
      <c r="D5" s="415"/>
      <c r="E5" s="415"/>
      <c r="F5" s="415"/>
      <c r="G5" s="415"/>
    </row>
    <row r="6" spans="2:7" ht="30" customHeight="1">
      <c r="B6" s="22" t="s">
        <v>120</v>
      </c>
      <c r="C6" s="23" t="str">
        <f>actualizaciones!A3</f>
        <v>acum. nov. 2009</v>
      </c>
      <c r="D6" s="24" t="s">
        <v>62</v>
      </c>
      <c r="E6" s="23" t="str">
        <f>actualizaciones!A2</f>
        <v xml:space="preserve">acum. nov. 2010 </v>
      </c>
      <c r="F6" s="24" t="s">
        <v>62</v>
      </c>
      <c r="G6" s="25" t="s">
        <v>63</v>
      </c>
    </row>
    <row r="7" spans="2:7" ht="15" customHeight="1">
      <c r="B7" s="81" t="s">
        <v>121</v>
      </c>
      <c r="C7" s="82"/>
      <c r="D7" s="82"/>
      <c r="E7" s="82"/>
      <c r="F7" s="82"/>
      <c r="G7" s="82"/>
    </row>
    <row r="8" spans="2:7" ht="15" customHeight="1">
      <c r="B8" s="83" t="s">
        <v>64</v>
      </c>
      <c r="C8" s="27">
        <v>4327265</v>
      </c>
      <c r="D8" s="28">
        <f>C8/C8</f>
        <v>1</v>
      </c>
      <c r="E8" s="27">
        <v>4425310</v>
      </c>
      <c r="F8" s="28">
        <f>E8/E8</f>
        <v>1</v>
      </c>
      <c r="G8" s="28">
        <f>(E8-C8)/C8</f>
        <v>2.2657498443011924E-2</v>
      </c>
    </row>
    <row r="9" spans="2:7" ht="15" customHeight="1">
      <c r="B9" s="83" t="s">
        <v>65</v>
      </c>
      <c r="C9" s="27">
        <v>2555228</v>
      </c>
      <c r="D9" s="28">
        <f>C9/C8</f>
        <v>0.59049492000143278</v>
      </c>
      <c r="E9" s="27">
        <v>2697754</v>
      </c>
      <c r="F9" s="28">
        <f>E9/E8</f>
        <v>0.60961921311727318</v>
      </c>
      <c r="G9" s="28">
        <f>(E9-C9)/C9</f>
        <v>5.5778192787492936E-2</v>
      </c>
    </row>
    <row r="10" spans="2:7" ht="15" customHeight="1">
      <c r="B10" s="83" t="s">
        <v>66</v>
      </c>
      <c r="C10" s="27">
        <v>1772037</v>
      </c>
      <c r="D10" s="28">
        <f>C10/C8</f>
        <v>0.40950507999856722</v>
      </c>
      <c r="E10" s="27">
        <v>1727556</v>
      </c>
      <c r="F10" s="28">
        <f>E10/E8</f>
        <v>0.39038078688272687</v>
      </c>
      <c r="G10" s="28">
        <f>(E10-C10)/C10</f>
        <v>-2.5101620338627242E-2</v>
      </c>
    </row>
    <row r="11" spans="2:7" ht="15" customHeight="1">
      <c r="B11" s="81" t="s">
        <v>122</v>
      </c>
      <c r="C11" s="82"/>
      <c r="D11" s="82"/>
      <c r="E11" s="82"/>
      <c r="F11" s="82"/>
      <c r="G11" s="84"/>
    </row>
    <row r="12" spans="2:7" ht="15" customHeight="1">
      <c r="B12" s="85" t="s">
        <v>64</v>
      </c>
      <c r="C12" s="30">
        <v>141287</v>
      </c>
      <c r="D12" s="31">
        <f>C12/C12</f>
        <v>1</v>
      </c>
      <c r="E12" s="30">
        <v>142019</v>
      </c>
      <c r="F12" s="31">
        <f>E12/E12</f>
        <v>1</v>
      </c>
      <c r="G12" s="32">
        <f>(E12-C12)/C12</f>
        <v>5.1809437527868809E-3</v>
      </c>
    </row>
    <row r="13" spans="2:7" ht="15" customHeight="1">
      <c r="B13" s="85" t="s">
        <v>65</v>
      </c>
      <c r="C13" s="30">
        <v>141287</v>
      </c>
      <c r="D13" s="31">
        <f>C13/C12</f>
        <v>1</v>
      </c>
      <c r="E13" s="30">
        <v>142019</v>
      </c>
      <c r="F13" s="31">
        <f>E13/E12</f>
        <v>1</v>
      </c>
      <c r="G13" s="32">
        <f>(E13-C13)/C13</f>
        <v>5.1809437527868809E-3</v>
      </c>
    </row>
    <row r="14" spans="2:7" ht="15" customHeight="1">
      <c r="B14" s="85" t="s">
        <v>66</v>
      </c>
      <c r="C14" s="30">
        <v>0</v>
      </c>
      <c r="D14" s="31">
        <f>C14/C12</f>
        <v>0</v>
      </c>
      <c r="E14" s="30">
        <v>0</v>
      </c>
      <c r="F14" s="31">
        <f>E14/E12</f>
        <v>0</v>
      </c>
      <c r="G14" s="32" t="str">
        <f>IFERROR((E14-C14)/C14,"-")</f>
        <v>-</v>
      </c>
    </row>
    <row r="15" spans="2:7" ht="15" customHeight="1">
      <c r="B15" s="425" t="s">
        <v>123</v>
      </c>
      <c r="C15" s="425"/>
      <c r="D15" s="425"/>
      <c r="E15" s="425"/>
      <c r="F15" s="425"/>
      <c r="G15" s="425"/>
    </row>
    <row r="16" spans="2:7" ht="15" customHeight="1" thickBot="1"/>
    <row r="17" spans="2:11" ht="30" customHeight="1" thickBot="1">
      <c r="G17" s="58" t="s">
        <v>87</v>
      </c>
    </row>
    <row r="18" spans="2:11" ht="24.95" customHeight="1">
      <c r="B18" s="86"/>
      <c r="C18" s="34"/>
      <c r="D18" s="34"/>
      <c r="E18" s="34"/>
      <c r="F18" s="34"/>
      <c r="G18" s="34"/>
      <c r="H18" s="34"/>
      <c r="I18" s="34"/>
      <c r="J18" s="34"/>
      <c r="K18" s="34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/>
  </sheetPr>
  <dimension ref="B6:S44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8" t="s">
        <v>89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SANTA CRUZ (acumulado noviembre 2010)</oddHeader>
    <oddFooter>&amp;CTurismo de Tenerife&amp;R&amp;P</oddFooter>
  </headerFooter>
  <rowBreaks count="1" manualBreakCount="1">
    <brk id="40" min="1" max="16" man="1"/>
  </rowBreaks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/>
  </sheetPr>
  <dimension ref="B1:K33"/>
  <sheetViews>
    <sheetView showGridLines="0" showRowColHeaders="0" showOutlineSymbols="0" zoomScaleNormal="100" workbookViewId="0">
      <selection activeCell="B16" sqref="B16"/>
    </sheetView>
  </sheetViews>
  <sheetFormatPr baseColWidth="10" defaultRowHeight="12"/>
  <cols>
    <col min="1" max="1" width="15.85546875" style="343" customWidth="1"/>
    <col min="2" max="2" width="23.7109375" style="343" customWidth="1"/>
    <col min="3" max="3" width="10.7109375" style="343" customWidth="1"/>
    <col min="4" max="4" width="9.85546875" style="343" customWidth="1"/>
    <col min="5" max="7" width="10.7109375" style="343" customWidth="1"/>
    <col min="8" max="256" width="11.42578125" style="343"/>
    <col min="257" max="257" width="13.5703125" style="343" customWidth="1"/>
    <col min="258" max="258" width="23.7109375" style="343" customWidth="1"/>
    <col min="259" max="263" width="10.7109375" style="343" customWidth="1"/>
    <col min="264" max="512" width="11.42578125" style="343"/>
    <col min="513" max="513" width="13.5703125" style="343" customWidth="1"/>
    <col min="514" max="514" width="23.7109375" style="343" customWidth="1"/>
    <col min="515" max="519" width="10.7109375" style="343" customWidth="1"/>
    <col min="520" max="768" width="11.42578125" style="343"/>
    <col min="769" max="769" width="13.5703125" style="343" customWidth="1"/>
    <col min="770" max="770" width="23.7109375" style="343" customWidth="1"/>
    <col min="771" max="775" width="10.7109375" style="343" customWidth="1"/>
    <col min="776" max="1024" width="11.42578125" style="343"/>
    <col min="1025" max="1025" width="13.5703125" style="343" customWidth="1"/>
    <col min="1026" max="1026" width="23.7109375" style="343" customWidth="1"/>
    <col min="1027" max="1031" width="10.7109375" style="343" customWidth="1"/>
    <col min="1032" max="1280" width="11.42578125" style="343"/>
    <col min="1281" max="1281" width="13.5703125" style="343" customWidth="1"/>
    <col min="1282" max="1282" width="23.7109375" style="343" customWidth="1"/>
    <col min="1283" max="1287" width="10.7109375" style="343" customWidth="1"/>
    <col min="1288" max="1536" width="11.42578125" style="343"/>
    <col min="1537" max="1537" width="13.5703125" style="343" customWidth="1"/>
    <col min="1538" max="1538" width="23.7109375" style="343" customWidth="1"/>
    <col min="1539" max="1543" width="10.7109375" style="343" customWidth="1"/>
    <col min="1544" max="1792" width="11.42578125" style="343"/>
    <col min="1793" max="1793" width="13.5703125" style="343" customWidth="1"/>
    <col min="1794" max="1794" width="23.7109375" style="343" customWidth="1"/>
    <col min="1795" max="1799" width="10.7109375" style="343" customWidth="1"/>
    <col min="1800" max="2048" width="11.42578125" style="343"/>
    <col min="2049" max="2049" width="13.5703125" style="343" customWidth="1"/>
    <col min="2050" max="2050" width="23.7109375" style="343" customWidth="1"/>
    <col min="2051" max="2055" width="10.7109375" style="343" customWidth="1"/>
    <col min="2056" max="2304" width="11.42578125" style="343"/>
    <col min="2305" max="2305" width="13.5703125" style="343" customWidth="1"/>
    <col min="2306" max="2306" width="23.7109375" style="343" customWidth="1"/>
    <col min="2307" max="2311" width="10.7109375" style="343" customWidth="1"/>
    <col min="2312" max="2560" width="11.42578125" style="343"/>
    <col min="2561" max="2561" width="13.5703125" style="343" customWidth="1"/>
    <col min="2562" max="2562" width="23.7109375" style="343" customWidth="1"/>
    <col min="2563" max="2567" width="10.7109375" style="343" customWidth="1"/>
    <col min="2568" max="2816" width="11.42578125" style="343"/>
    <col min="2817" max="2817" width="13.5703125" style="343" customWidth="1"/>
    <col min="2818" max="2818" width="23.7109375" style="343" customWidth="1"/>
    <col min="2819" max="2823" width="10.7109375" style="343" customWidth="1"/>
    <col min="2824" max="3072" width="11.42578125" style="343"/>
    <col min="3073" max="3073" width="13.5703125" style="343" customWidth="1"/>
    <col min="3074" max="3074" width="23.7109375" style="343" customWidth="1"/>
    <col min="3075" max="3079" width="10.7109375" style="343" customWidth="1"/>
    <col min="3080" max="3328" width="11.42578125" style="343"/>
    <col min="3329" max="3329" width="13.5703125" style="343" customWidth="1"/>
    <col min="3330" max="3330" width="23.7109375" style="343" customWidth="1"/>
    <col min="3331" max="3335" width="10.7109375" style="343" customWidth="1"/>
    <col min="3336" max="3584" width="11.42578125" style="343"/>
    <col min="3585" max="3585" width="13.5703125" style="343" customWidth="1"/>
    <col min="3586" max="3586" width="23.7109375" style="343" customWidth="1"/>
    <col min="3587" max="3591" width="10.7109375" style="343" customWidth="1"/>
    <col min="3592" max="3840" width="11.42578125" style="343"/>
    <col min="3841" max="3841" width="13.5703125" style="343" customWidth="1"/>
    <col min="3842" max="3842" width="23.7109375" style="343" customWidth="1"/>
    <col min="3843" max="3847" width="10.7109375" style="343" customWidth="1"/>
    <col min="3848" max="4096" width="11.42578125" style="343"/>
    <col min="4097" max="4097" width="13.5703125" style="343" customWidth="1"/>
    <col min="4098" max="4098" width="23.7109375" style="343" customWidth="1"/>
    <col min="4099" max="4103" width="10.7109375" style="343" customWidth="1"/>
    <col min="4104" max="4352" width="11.42578125" style="343"/>
    <col min="4353" max="4353" width="13.5703125" style="343" customWidth="1"/>
    <col min="4354" max="4354" width="23.7109375" style="343" customWidth="1"/>
    <col min="4355" max="4359" width="10.7109375" style="343" customWidth="1"/>
    <col min="4360" max="4608" width="11.42578125" style="343"/>
    <col min="4609" max="4609" width="13.5703125" style="343" customWidth="1"/>
    <col min="4610" max="4610" width="23.7109375" style="343" customWidth="1"/>
    <col min="4611" max="4615" width="10.7109375" style="343" customWidth="1"/>
    <col min="4616" max="4864" width="11.42578125" style="343"/>
    <col min="4865" max="4865" width="13.5703125" style="343" customWidth="1"/>
    <col min="4866" max="4866" width="23.7109375" style="343" customWidth="1"/>
    <col min="4867" max="4871" width="10.7109375" style="343" customWidth="1"/>
    <col min="4872" max="5120" width="11.42578125" style="343"/>
    <col min="5121" max="5121" width="13.5703125" style="343" customWidth="1"/>
    <col min="5122" max="5122" width="23.7109375" style="343" customWidth="1"/>
    <col min="5123" max="5127" width="10.7109375" style="343" customWidth="1"/>
    <col min="5128" max="5376" width="11.42578125" style="343"/>
    <col min="5377" max="5377" width="13.5703125" style="343" customWidth="1"/>
    <col min="5378" max="5378" width="23.7109375" style="343" customWidth="1"/>
    <col min="5379" max="5383" width="10.7109375" style="343" customWidth="1"/>
    <col min="5384" max="5632" width="11.42578125" style="343"/>
    <col min="5633" max="5633" width="13.5703125" style="343" customWidth="1"/>
    <col min="5634" max="5634" width="23.7109375" style="343" customWidth="1"/>
    <col min="5635" max="5639" width="10.7109375" style="343" customWidth="1"/>
    <col min="5640" max="5888" width="11.42578125" style="343"/>
    <col min="5889" max="5889" width="13.5703125" style="343" customWidth="1"/>
    <col min="5890" max="5890" width="23.7109375" style="343" customWidth="1"/>
    <col min="5891" max="5895" width="10.7109375" style="343" customWidth="1"/>
    <col min="5896" max="6144" width="11.42578125" style="343"/>
    <col min="6145" max="6145" width="13.5703125" style="343" customWidth="1"/>
    <col min="6146" max="6146" width="23.7109375" style="343" customWidth="1"/>
    <col min="6147" max="6151" width="10.7109375" style="343" customWidth="1"/>
    <col min="6152" max="6400" width="11.42578125" style="343"/>
    <col min="6401" max="6401" width="13.5703125" style="343" customWidth="1"/>
    <col min="6402" max="6402" width="23.7109375" style="343" customWidth="1"/>
    <col min="6403" max="6407" width="10.7109375" style="343" customWidth="1"/>
    <col min="6408" max="6656" width="11.42578125" style="343"/>
    <col min="6657" max="6657" width="13.5703125" style="343" customWidth="1"/>
    <col min="6658" max="6658" width="23.7109375" style="343" customWidth="1"/>
    <col min="6659" max="6663" width="10.7109375" style="343" customWidth="1"/>
    <col min="6664" max="6912" width="11.42578125" style="343"/>
    <col min="6913" max="6913" width="13.5703125" style="343" customWidth="1"/>
    <col min="6914" max="6914" width="23.7109375" style="343" customWidth="1"/>
    <col min="6915" max="6919" width="10.7109375" style="343" customWidth="1"/>
    <col min="6920" max="7168" width="11.42578125" style="343"/>
    <col min="7169" max="7169" width="13.5703125" style="343" customWidth="1"/>
    <col min="7170" max="7170" width="23.7109375" style="343" customWidth="1"/>
    <col min="7171" max="7175" width="10.7109375" style="343" customWidth="1"/>
    <col min="7176" max="7424" width="11.42578125" style="343"/>
    <col min="7425" max="7425" width="13.5703125" style="343" customWidth="1"/>
    <col min="7426" max="7426" width="23.7109375" style="343" customWidth="1"/>
    <col min="7427" max="7431" width="10.7109375" style="343" customWidth="1"/>
    <col min="7432" max="7680" width="11.42578125" style="343"/>
    <col min="7681" max="7681" width="13.5703125" style="343" customWidth="1"/>
    <col min="7682" max="7682" width="23.7109375" style="343" customWidth="1"/>
    <col min="7683" max="7687" width="10.7109375" style="343" customWidth="1"/>
    <col min="7688" max="7936" width="11.42578125" style="343"/>
    <col min="7937" max="7937" width="13.5703125" style="343" customWidth="1"/>
    <col min="7938" max="7938" width="23.7109375" style="343" customWidth="1"/>
    <col min="7939" max="7943" width="10.7109375" style="343" customWidth="1"/>
    <col min="7944" max="8192" width="11.42578125" style="343"/>
    <col min="8193" max="8193" width="13.5703125" style="343" customWidth="1"/>
    <col min="8194" max="8194" width="23.7109375" style="343" customWidth="1"/>
    <col min="8195" max="8199" width="10.7109375" style="343" customWidth="1"/>
    <col min="8200" max="8448" width="11.42578125" style="343"/>
    <col min="8449" max="8449" width="13.5703125" style="343" customWidth="1"/>
    <col min="8450" max="8450" width="23.7109375" style="343" customWidth="1"/>
    <col min="8451" max="8455" width="10.7109375" style="343" customWidth="1"/>
    <col min="8456" max="8704" width="11.42578125" style="343"/>
    <col min="8705" max="8705" width="13.5703125" style="343" customWidth="1"/>
    <col min="8706" max="8706" width="23.7109375" style="343" customWidth="1"/>
    <col min="8707" max="8711" width="10.7109375" style="343" customWidth="1"/>
    <col min="8712" max="8960" width="11.42578125" style="343"/>
    <col min="8961" max="8961" width="13.5703125" style="343" customWidth="1"/>
    <col min="8962" max="8962" width="23.7109375" style="343" customWidth="1"/>
    <col min="8963" max="8967" width="10.7109375" style="343" customWidth="1"/>
    <col min="8968" max="9216" width="11.42578125" style="343"/>
    <col min="9217" max="9217" width="13.5703125" style="343" customWidth="1"/>
    <col min="9218" max="9218" width="23.7109375" style="343" customWidth="1"/>
    <col min="9219" max="9223" width="10.7109375" style="343" customWidth="1"/>
    <col min="9224" max="9472" width="11.42578125" style="343"/>
    <col min="9473" max="9473" width="13.5703125" style="343" customWidth="1"/>
    <col min="9474" max="9474" width="23.7109375" style="343" customWidth="1"/>
    <col min="9475" max="9479" width="10.7109375" style="343" customWidth="1"/>
    <col min="9480" max="9728" width="11.42578125" style="343"/>
    <col min="9729" max="9729" width="13.5703125" style="343" customWidth="1"/>
    <col min="9730" max="9730" width="23.7109375" style="343" customWidth="1"/>
    <col min="9731" max="9735" width="10.7109375" style="343" customWidth="1"/>
    <col min="9736" max="9984" width="11.42578125" style="343"/>
    <col min="9985" max="9985" width="13.5703125" style="343" customWidth="1"/>
    <col min="9986" max="9986" width="23.7109375" style="343" customWidth="1"/>
    <col min="9987" max="9991" width="10.7109375" style="343" customWidth="1"/>
    <col min="9992" max="10240" width="11.42578125" style="343"/>
    <col min="10241" max="10241" width="13.5703125" style="343" customWidth="1"/>
    <col min="10242" max="10242" width="23.7109375" style="343" customWidth="1"/>
    <col min="10243" max="10247" width="10.7109375" style="343" customWidth="1"/>
    <col min="10248" max="10496" width="11.42578125" style="343"/>
    <col min="10497" max="10497" width="13.5703125" style="343" customWidth="1"/>
    <col min="10498" max="10498" width="23.7109375" style="343" customWidth="1"/>
    <col min="10499" max="10503" width="10.7109375" style="343" customWidth="1"/>
    <col min="10504" max="10752" width="11.42578125" style="343"/>
    <col min="10753" max="10753" width="13.5703125" style="343" customWidth="1"/>
    <col min="10754" max="10754" width="23.7109375" style="343" customWidth="1"/>
    <col min="10755" max="10759" width="10.7109375" style="343" customWidth="1"/>
    <col min="10760" max="11008" width="11.42578125" style="343"/>
    <col min="11009" max="11009" width="13.5703125" style="343" customWidth="1"/>
    <col min="11010" max="11010" width="23.7109375" style="343" customWidth="1"/>
    <col min="11011" max="11015" width="10.7109375" style="343" customWidth="1"/>
    <col min="11016" max="11264" width="11.42578125" style="343"/>
    <col min="11265" max="11265" width="13.5703125" style="343" customWidth="1"/>
    <col min="11266" max="11266" width="23.7109375" style="343" customWidth="1"/>
    <col min="11267" max="11271" width="10.7109375" style="343" customWidth="1"/>
    <col min="11272" max="11520" width="11.42578125" style="343"/>
    <col min="11521" max="11521" width="13.5703125" style="343" customWidth="1"/>
    <col min="11522" max="11522" width="23.7109375" style="343" customWidth="1"/>
    <col min="11523" max="11527" width="10.7109375" style="343" customWidth="1"/>
    <col min="11528" max="11776" width="11.42578125" style="343"/>
    <col min="11777" max="11777" width="13.5703125" style="343" customWidth="1"/>
    <col min="11778" max="11778" width="23.7109375" style="343" customWidth="1"/>
    <col min="11779" max="11783" width="10.7109375" style="343" customWidth="1"/>
    <col min="11784" max="12032" width="11.42578125" style="343"/>
    <col min="12033" max="12033" width="13.5703125" style="343" customWidth="1"/>
    <col min="12034" max="12034" width="23.7109375" style="343" customWidth="1"/>
    <col min="12035" max="12039" width="10.7109375" style="343" customWidth="1"/>
    <col min="12040" max="12288" width="11.42578125" style="343"/>
    <col min="12289" max="12289" width="13.5703125" style="343" customWidth="1"/>
    <col min="12290" max="12290" width="23.7109375" style="343" customWidth="1"/>
    <col min="12291" max="12295" width="10.7109375" style="343" customWidth="1"/>
    <col min="12296" max="12544" width="11.42578125" style="343"/>
    <col min="12545" max="12545" width="13.5703125" style="343" customWidth="1"/>
    <col min="12546" max="12546" width="23.7109375" style="343" customWidth="1"/>
    <col min="12547" max="12551" width="10.7109375" style="343" customWidth="1"/>
    <col min="12552" max="12800" width="11.42578125" style="343"/>
    <col min="12801" max="12801" width="13.5703125" style="343" customWidth="1"/>
    <col min="12802" max="12802" width="23.7109375" style="343" customWidth="1"/>
    <col min="12803" max="12807" width="10.7109375" style="343" customWidth="1"/>
    <col min="12808" max="13056" width="11.42578125" style="343"/>
    <col min="13057" max="13057" width="13.5703125" style="343" customWidth="1"/>
    <col min="13058" max="13058" width="23.7109375" style="343" customWidth="1"/>
    <col min="13059" max="13063" width="10.7109375" style="343" customWidth="1"/>
    <col min="13064" max="13312" width="11.42578125" style="343"/>
    <col min="13313" max="13313" width="13.5703125" style="343" customWidth="1"/>
    <col min="13314" max="13314" width="23.7109375" style="343" customWidth="1"/>
    <col min="13315" max="13319" width="10.7109375" style="343" customWidth="1"/>
    <col min="13320" max="13568" width="11.42578125" style="343"/>
    <col min="13569" max="13569" width="13.5703125" style="343" customWidth="1"/>
    <col min="13570" max="13570" width="23.7109375" style="343" customWidth="1"/>
    <col min="13571" max="13575" width="10.7109375" style="343" customWidth="1"/>
    <col min="13576" max="13824" width="11.42578125" style="343"/>
    <col min="13825" max="13825" width="13.5703125" style="343" customWidth="1"/>
    <col min="13826" max="13826" width="23.7109375" style="343" customWidth="1"/>
    <col min="13827" max="13831" width="10.7109375" style="343" customWidth="1"/>
    <col min="13832" max="14080" width="11.42578125" style="343"/>
    <col min="14081" max="14081" width="13.5703125" style="343" customWidth="1"/>
    <col min="14082" max="14082" width="23.7109375" style="343" customWidth="1"/>
    <col min="14083" max="14087" width="10.7109375" style="343" customWidth="1"/>
    <col min="14088" max="14336" width="11.42578125" style="343"/>
    <col min="14337" max="14337" width="13.5703125" style="343" customWidth="1"/>
    <col min="14338" max="14338" width="23.7109375" style="343" customWidth="1"/>
    <col min="14339" max="14343" width="10.7109375" style="343" customWidth="1"/>
    <col min="14344" max="14592" width="11.42578125" style="343"/>
    <col min="14593" max="14593" width="13.5703125" style="343" customWidth="1"/>
    <col min="14594" max="14594" width="23.7109375" style="343" customWidth="1"/>
    <col min="14595" max="14599" width="10.7109375" style="343" customWidth="1"/>
    <col min="14600" max="14848" width="11.42578125" style="343"/>
    <col min="14849" max="14849" width="13.5703125" style="343" customWidth="1"/>
    <col min="14850" max="14850" width="23.7109375" style="343" customWidth="1"/>
    <col min="14851" max="14855" width="10.7109375" style="343" customWidth="1"/>
    <col min="14856" max="15104" width="11.42578125" style="343"/>
    <col min="15105" max="15105" width="13.5703125" style="343" customWidth="1"/>
    <col min="15106" max="15106" width="23.7109375" style="343" customWidth="1"/>
    <col min="15107" max="15111" width="10.7109375" style="343" customWidth="1"/>
    <col min="15112" max="15360" width="11.42578125" style="343"/>
    <col min="15361" max="15361" width="13.5703125" style="343" customWidth="1"/>
    <col min="15362" max="15362" width="23.7109375" style="343" customWidth="1"/>
    <col min="15363" max="15367" width="10.7109375" style="343" customWidth="1"/>
    <col min="15368" max="15616" width="11.42578125" style="343"/>
    <col min="15617" max="15617" width="13.5703125" style="343" customWidth="1"/>
    <col min="15618" max="15618" width="23.7109375" style="343" customWidth="1"/>
    <col min="15619" max="15623" width="10.7109375" style="343" customWidth="1"/>
    <col min="15624" max="15872" width="11.42578125" style="343"/>
    <col min="15873" max="15873" width="13.5703125" style="343" customWidth="1"/>
    <col min="15874" max="15874" width="23.7109375" style="343" customWidth="1"/>
    <col min="15875" max="15879" width="10.7109375" style="343" customWidth="1"/>
    <col min="15880" max="16128" width="11.42578125" style="343"/>
    <col min="16129" max="16129" width="13.5703125" style="343" customWidth="1"/>
    <col min="16130" max="16130" width="23.7109375" style="343" customWidth="1"/>
    <col min="16131" max="16135" width="10.7109375" style="343" customWidth="1"/>
    <col min="16136" max="16384" width="11.42578125" style="343"/>
  </cols>
  <sheetData>
    <row r="1" spans="2:7" ht="15" customHeight="1">
      <c r="B1" s="87"/>
    </row>
    <row r="2" spans="2:7" ht="15" customHeight="1">
      <c r="B2" s="87"/>
    </row>
    <row r="3" spans="2:7" ht="15" customHeight="1">
      <c r="B3" s="87"/>
    </row>
    <row r="4" spans="2:7" ht="15" customHeight="1">
      <c r="B4" s="87"/>
    </row>
    <row r="5" spans="2:7" ht="18" customHeight="1">
      <c r="B5" s="441" t="s">
        <v>331</v>
      </c>
      <c r="C5" s="441"/>
      <c r="D5" s="441"/>
      <c r="E5" s="441"/>
      <c r="F5" s="441"/>
      <c r="G5" s="441"/>
    </row>
    <row r="6" spans="2:7" ht="18" customHeight="1">
      <c r="B6" s="441" t="s">
        <v>457</v>
      </c>
      <c r="C6" s="441"/>
      <c r="D6" s="441"/>
      <c r="E6" s="441"/>
      <c r="F6" s="441"/>
      <c r="G6" s="441"/>
    </row>
    <row r="7" spans="2:7" ht="30" customHeight="1">
      <c r="B7" s="22" t="s">
        <v>175</v>
      </c>
      <c r="C7" s="91" t="s">
        <v>72</v>
      </c>
      <c r="D7" s="91" t="s">
        <v>332</v>
      </c>
      <c r="E7" s="91" t="s">
        <v>333</v>
      </c>
      <c r="F7" s="91" t="s">
        <v>334</v>
      </c>
      <c r="G7" s="91" t="s">
        <v>335</v>
      </c>
    </row>
    <row r="8" spans="2:7" ht="15" customHeight="1">
      <c r="B8" s="344" t="s">
        <v>176</v>
      </c>
      <c r="C8" s="345">
        <v>1373541</v>
      </c>
      <c r="D8" s="346">
        <v>115847</v>
      </c>
      <c r="E8" s="346">
        <v>410282</v>
      </c>
      <c r="F8" s="346">
        <v>352233</v>
      </c>
      <c r="G8" s="346">
        <v>224068</v>
      </c>
    </row>
    <row r="9" spans="2:7" ht="15" customHeight="1">
      <c r="B9" s="344" t="s">
        <v>178</v>
      </c>
      <c r="C9" s="345">
        <v>128535</v>
      </c>
      <c r="D9" s="346">
        <v>701</v>
      </c>
      <c r="E9" s="346">
        <v>2798</v>
      </c>
      <c r="F9" s="346">
        <v>53830</v>
      </c>
      <c r="G9" s="346">
        <v>61606</v>
      </c>
    </row>
    <row r="10" spans="2:7" ht="15" customHeight="1">
      <c r="B10" s="344" t="s">
        <v>179</v>
      </c>
      <c r="C10" s="345">
        <v>114939</v>
      </c>
      <c r="D10" s="346">
        <v>611</v>
      </c>
      <c r="E10" s="346">
        <v>2060</v>
      </c>
      <c r="F10" s="346">
        <v>59019</v>
      </c>
      <c r="G10" s="346">
        <v>44729</v>
      </c>
    </row>
    <row r="11" spans="2:7" ht="15" customHeight="1">
      <c r="B11" s="344" t="s">
        <v>180</v>
      </c>
      <c r="C11" s="345">
        <v>486098</v>
      </c>
      <c r="D11" s="346">
        <v>3288</v>
      </c>
      <c r="E11" s="346">
        <v>116338</v>
      </c>
      <c r="F11" s="346">
        <v>213493</v>
      </c>
      <c r="G11" s="346">
        <v>76512</v>
      </c>
    </row>
    <row r="12" spans="2:7" ht="15" customHeight="1">
      <c r="B12" s="344" t="s">
        <v>181</v>
      </c>
      <c r="C12" s="345">
        <v>101100</v>
      </c>
      <c r="D12" s="346">
        <v>2137</v>
      </c>
      <c r="E12" s="346">
        <v>12396</v>
      </c>
      <c r="F12" s="346">
        <v>37759</v>
      </c>
      <c r="G12" s="346">
        <v>26770</v>
      </c>
    </row>
    <row r="13" spans="2:7" ht="15" customHeight="1">
      <c r="B13" s="344" t="s">
        <v>182</v>
      </c>
      <c r="C13" s="345">
        <v>1374065</v>
      </c>
      <c r="D13" s="346">
        <v>2483</v>
      </c>
      <c r="E13" s="346">
        <v>38401</v>
      </c>
      <c r="F13" s="346">
        <v>518909</v>
      </c>
      <c r="G13" s="346">
        <v>555637</v>
      </c>
    </row>
    <row r="14" spans="2:7" ht="15" customHeight="1">
      <c r="B14" s="344" t="s">
        <v>183</v>
      </c>
      <c r="C14" s="345">
        <v>64027</v>
      </c>
      <c r="D14" s="346">
        <v>336</v>
      </c>
      <c r="E14" s="346">
        <v>1375</v>
      </c>
      <c r="F14" s="346">
        <v>23171</v>
      </c>
      <c r="G14" s="346">
        <v>34532</v>
      </c>
    </row>
    <row r="15" spans="2:7" ht="15" customHeight="1">
      <c r="B15" s="344" t="s">
        <v>184</v>
      </c>
      <c r="C15" s="345">
        <v>82361</v>
      </c>
      <c r="D15" s="346">
        <v>2606</v>
      </c>
      <c r="E15" s="346">
        <v>4990</v>
      </c>
      <c r="F15" s="346">
        <v>36751</v>
      </c>
      <c r="G15" s="346">
        <v>29239</v>
      </c>
    </row>
    <row r="16" spans="2:7" ht="15" customHeight="1">
      <c r="B16" s="344" t="s">
        <v>185</v>
      </c>
      <c r="C16" s="345">
        <v>326389</v>
      </c>
      <c r="D16" s="346">
        <v>1505</v>
      </c>
      <c r="E16" s="346">
        <v>36673</v>
      </c>
      <c r="F16" s="346">
        <v>101198</v>
      </c>
      <c r="G16" s="346">
        <v>165171</v>
      </c>
    </row>
    <row r="17" spans="2:11" ht="15" customHeight="1">
      <c r="B17" s="347" t="s">
        <v>186</v>
      </c>
      <c r="C17" s="345">
        <v>103337</v>
      </c>
      <c r="D17" s="346">
        <v>411</v>
      </c>
      <c r="E17" s="346">
        <v>7931</v>
      </c>
      <c r="F17" s="346">
        <v>35891</v>
      </c>
      <c r="G17" s="346">
        <v>51362</v>
      </c>
    </row>
    <row r="18" spans="2:11" ht="15" customHeight="1">
      <c r="B18" s="347" t="s">
        <v>187</v>
      </c>
      <c r="C18" s="345">
        <v>68468</v>
      </c>
      <c r="D18" s="346">
        <v>283</v>
      </c>
      <c r="E18" s="346">
        <v>3399</v>
      </c>
      <c r="F18" s="346">
        <v>19454</v>
      </c>
      <c r="G18" s="346">
        <v>42141</v>
      </c>
    </row>
    <row r="19" spans="2:11" ht="15" customHeight="1">
      <c r="B19" s="347" t="s">
        <v>188</v>
      </c>
      <c r="C19" s="345">
        <v>67143</v>
      </c>
      <c r="D19" s="346">
        <v>326</v>
      </c>
      <c r="E19" s="346">
        <v>5427</v>
      </c>
      <c r="F19" s="346">
        <v>25144</v>
      </c>
      <c r="G19" s="346">
        <v>30962</v>
      </c>
    </row>
    <row r="20" spans="2:11" ht="15" customHeight="1">
      <c r="B20" s="347" t="s">
        <v>189</v>
      </c>
      <c r="C20" s="345">
        <v>87441</v>
      </c>
      <c r="D20" s="346">
        <v>485</v>
      </c>
      <c r="E20" s="346">
        <v>19916</v>
      </c>
      <c r="F20" s="346">
        <v>20709</v>
      </c>
      <c r="G20" s="346">
        <v>40706</v>
      </c>
    </row>
    <row r="21" spans="2:11" ht="15" customHeight="1">
      <c r="B21" s="344" t="s">
        <v>190</v>
      </c>
      <c r="C21" s="345">
        <v>28869</v>
      </c>
      <c r="D21" s="346">
        <v>638</v>
      </c>
      <c r="E21" s="346">
        <v>2374</v>
      </c>
      <c r="F21" s="346">
        <v>12445</v>
      </c>
      <c r="G21" s="346">
        <v>9237</v>
      </c>
    </row>
    <row r="22" spans="2:11" ht="15" customHeight="1">
      <c r="B22" s="344" t="s">
        <v>191</v>
      </c>
      <c r="C22" s="345">
        <v>27394</v>
      </c>
      <c r="D22" s="346">
        <v>310</v>
      </c>
      <c r="E22" s="346">
        <v>3551</v>
      </c>
      <c r="F22" s="346">
        <v>12586</v>
      </c>
      <c r="G22" s="346">
        <v>8272</v>
      </c>
    </row>
    <row r="23" spans="2:11" ht="15" customHeight="1">
      <c r="B23" s="344" t="s">
        <v>192</v>
      </c>
      <c r="C23" s="345">
        <v>75393</v>
      </c>
      <c r="D23" s="346">
        <v>385</v>
      </c>
      <c r="E23" s="346">
        <v>1575</v>
      </c>
      <c r="F23" s="346">
        <v>47616</v>
      </c>
      <c r="G23" s="346">
        <v>17207</v>
      </c>
    </row>
    <row r="24" spans="2:11" ht="15" customHeight="1">
      <c r="B24" s="344" t="s">
        <v>193</v>
      </c>
      <c r="C24" s="345">
        <v>72248</v>
      </c>
      <c r="D24" s="346">
        <v>774</v>
      </c>
      <c r="E24" s="346">
        <v>2202</v>
      </c>
      <c r="F24" s="346">
        <v>42504</v>
      </c>
      <c r="G24" s="346">
        <v>18948</v>
      </c>
    </row>
    <row r="25" spans="2:11" ht="15" customHeight="1">
      <c r="B25" s="344" t="s">
        <v>194</v>
      </c>
      <c r="C25" s="345">
        <v>84973</v>
      </c>
      <c r="D25" s="346">
        <v>1614</v>
      </c>
      <c r="E25" s="346">
        <v>8294</v>
      </c>
      <c r="F25" s="346">
        <v>41734</v>
      </c>
      <c r="G25" s="346">
        <v>21466</v>
      </c>
    </row>
    <row r="26" spans="2:11" ht="15" customHeight="1">
      <c r="B26" s="344" t="s">
        <v>195</v>
      </c>
      <c r="C26" s="345">
        <v>11445</v>
      </c>
      <c r="D26" s="346">
        <v>1066</v>
      </c>
      <c r="E26" s="346">
        <v>1945</v>
      </c>
      <c r="F26" s="346">
        <v>2804</v>
      </c>
      <c r="G26" s="346">
        <v>2294</v>
      </c>
    </row>
    <row r="27" spans="2:11" ht="15" customHeight="1">
      <c r="B27" s="344" t="s">
        <v>196</v>
      </c>
      <c r="C27" s="345">
        <v>17562</v>
      </c>
      <c r="D27" s="346">
        <v>4176</v>
      </c>
      <c r="E27" s="346">
        <v>4319</v>
      </c>
      <c r="F27" s="346">
        <v>2625</v>
      </c>
      <c r="G27" s="346">
        <v>3248</v>
      </c>
    </row>
    <row r="28" spans="2:11" ht="15" customHeight="1">
      <c r="B28" s="194" t="s">
        <v>197</v>
      </c>
      <c r="C28" s="345">
        <v>56371</v>
      </c>
      <c r="D28" s="346">
        <v>3542</v>
      </c>
      <c r="E28" s="346">
        <v>4348</v>
      </c>
      <c r="F28" s="346">
        <v>10882</v>
      </c>
      <c r="G28" s="346">
        <v>16040</v>
      </c>
    </row>
    <row r="29" spans="2:11" ht="15" customHeight="1">
      <c r="B29" s="196" t="s">
        <v>336</v>
      </c>
      <c r="C29" s="348">
        <v>3051769</v>
      </c>
      <c r="D29" s="348">
        <v>26172</v>
      </c>
      <c r="E29" s="348">
        <v>243639</v>
      </c>
      <c r="F29" s="348">
        <v>1217326</v>
      </c>
      <c r="G29" s="348">
        <v>1090908</v>
      </c>
    </row>
    <row r="30" spans="2:11" ht="15" customHeight="1">
      <c r="B30" s="309" t="s">
        <v>72</v>
      </c>
      <c r="C30" s="349">
        <v>4425310</v>
      </c>
      <c r="D30" s="349">
        <v>142019</v>
      </c>
      <c r="E30" s="349">
        <v>653921</v>
      </c>
      <c r="F30" s="349">
        <v>1569559</v>
      </c>
      <c r="G30" s="349">
        <v>1314976</v>
      </c>
      <c r="H30" s="210"/>
      <c r="I30" s="210"/>
      <c r="J30" s="210"/>
      <c r="K30" s="210"/>
    </row>
    <row r="31" spans="2:11" ht="15" customHeight="1">
      <c r="B31" s="442" t="s">
        <v>68</v>
      </c>
      <c r="C31" s="416"/>
      <c r="D31" s="416"/>
      <c r="E31" s="416"/>
      <c r="F31" s="416"/>
      <c r="G31" s="416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45">
    <tabColor rgb="FF000099"/>
  </sheetPr>
  <dimension ref="B5:G31"/>
  <sheetViews>
    <sheetView showGridLines="0" showRowColHeaders="0" zoomScaleNormal="100" workbookViewId="0">
      <selection activeCell="B16" sqref="B16"/>
    </sheetView>
  </sheetViews>
  <sheetFormatPr baseColWidth="10" defaultRowHeight="15"/>
  <cols>
    <col min="1" max="1" width="15.42578125" customWidth="1"/>
    <col min="2" max="2" width="20.7109375" customWidth="1"/>
    <col min="3" max="7" width="10.7109375" customWidth="1"/>
  </cols>
  <sheetData>
    <row r="5" spans="2:7" ht="36" customHeight="1">
      <c r="B5" s="441" t="s">
        <v>337</v>
      </c>
      <c r="C5" s="441"/>
      <c r="D5" s="441"/>
      <c r="E5" s="441"/>
      <c r="F5" s="441"/>
      <c r="G5" s="441"/>
    </row>
    <row r="6" spans="2:7" ht="18" customHeight="1">
      <c r="B6" s="441" t="str">
        <f>actualizaciones!$A$2</f>
        <v xml:space="preserve">acum. nov. 2010 </v>
      </c>
      <c r="C6" s="441"/>
      <c r="D6" s="441"/>
      <c r="E6" s="441"/>
      <c r="F6" s="441"/>
      <c r="G6" s="441"/>
    </row>
    <row r="7" spans="2:7" ht="30" customHeight="1">
      <c r="B7" s="22" t="s">
        <v>175</v>
      </c>
      <c r="C7" s="91" t="s">
        <v>72</v>
      </c>
      <c r="D7" s="91" t="s">
        <v>332</v>
      </c>
      <c r="E7" s="91" t="s">
        <v>333</v>
      </c>
      <c r="F7" s="91" t="s">
        <v>334</v>
      </c>
      <c r="G7" s="91" t="s">
        <v>335</v>
      </c>
    </row>
    <row r="8" spans="2:7">
      <c r="B8" s="344" t="s">
        <v>176</v>
      </c>
      <c r="C8" s="152">
        <v>1.5539846642164346E-2</v>
      </c>
      <c r="D8" s="208">
        <v>-8.9229189836598222E-3</v>
      </c>
      <c r="E8" s="208">
        <v>-7.8726012817115887E-2</v>
      </c>
      <c r="F8" s="208">
        <v>2.7113009754035078E-2</v>
      </c>
      <c r="G8" s="208">
        <v>3.918967804172202E-2</v>
      </c>
    </row>
    <row r="9" spans="2:7">
      <c r="B9" s="344" t="s">
        <v>178</v>
      </c>
      <c r="C9" s="152">
        <v>-1.7121140287824743E-2</v>
      </c>
      <c r="D9" s="208">
        <v>0.21913043478260863</v>
      </c>
      <c r="E9" s="208">
        <v>-3.2168799723279129E-2</v>
      </c>
      <c r="F9" s="208">
        <v>-2.448306482303686E-2</v>
      </c>
      <c r="G9" s="208">
        <v>-2.5684010754388753E-2</v>
      </c>
    </row>
    <row r="10" spans="2:7">
      <c r="B10" s="344" t="s">
        <v>179</v>
      </c>
      <c r="C10" s="152">
        <v>6.4013552543879193E-2</v>
      </c>
      <c r="D10" s="208">
        <v>0.2782426778242677</v>
      </c>
      <c r="E10" s="208">
        <v>0.4197105444521021</v>
      </c>
      <c r="F10" s="208">
        <v>7.350212812397694E-2</v>
      </c>
      <c r="G10" s="208">
        <v>6.1110715726045539E-2</v>
      </c>
    </row>
    <row r="11" spans="2:7">
      <c r="B11" s="344" t="s">
        <v>180</v>
      </c>
      <c r="C11" s="152">
        <v>1.5581648002674253E-2</v>
      </c>
      <c r="D11" s="208">
        <v>6.9616135328562034E-2</v>
      </c>
      <c r="E11" s="208">
        <v>-9.4716364485254112E-2</v>
      </c>
      <c r="F11" s="208">
        <v>6.2762276924608562E-2</v>
      </c>
      <c r="G11" s="208">
        <v>6.2224073302790561E-2</v>
      </c>
    </row>
    <row r="12" spans="2:7">
      <c r="B12" s="344" t="s">
        <v>181</v>
      </c>
      <c r="C12" s="152">
        <v>9.0626651851692053E-2</v>
      </c>
      <c r="D12" s="208">
        <v>-7.1676802780191173E-2</v>
      </c>
      <c r="E12" s="208">
        <v>0.22939601309134194</v>
      </c>
      <c r="F12" s="208">
        <v>3.641486364361235E-3</v>
      </c>
      <c r="G12" s="208">
        <v>0.31032794909446881</v>
      </c>
    </row>
    <row r="13" spans="2:7">
      <c r="B13" s="344" t="s">
        <v>182</v>
      </c>
      <c r="C13" s="152">
        <v>4.3350926708444204E-2</v>
      </c>
      <c r="D13" s="208">
        <v>6.795698924731175E-2</v>
      </c>
      <c r="E13" s="208">
        <v>-1.6267035556921772E-2</v>
      </c>
      <c r="F13" s="208">
        <v>3.9708189488490087E-2</v>
      </c>
      <c r="G13" s="208">
        <v>3.1453907884453569E-2</v>
      </c>
    </row>
    <row r="14" spans="2:7">
      <c r="B14" s="344" t="s">
        <v>183</v>
      </c>
      <c r="C14" s="152">
        <v>-0.11163681267603676</v>
      </c>
      <c r="D14" s="208">
        <v>5.9880239520957446E-3</v>
      </c>
      <c r="E14" s="208">
        <v>4.3827611395179655E-3</v>
      </c>
      <c r="F14" s="208">
        <v>-0.23721894854659775</v>
      </c>
      <c r="G14" s="208">
        <v>2.1143211993967626E-2</v>
      </c>
    </row>
    <row r="15" spans="2:7">
      <c r="B15" s="344" t="s">
        <v>184</v>
      </c>
      <c r="C15" s="152">
        <v>5.0737395386813544E-2</v>
      </c>
      <c r="D15" s="208">
        <v>8.8554720133667608E-2</v>
      </c>
      <c r="E15" s="208">
        <v>0.1489753626525443</v>
      </c>
      <c r="F15" s="208">
        <v>6.9318866787220212E-3</v>
      </c>
      <c r="G15" s="208">
        <v>6.0190724826860942E-2</v>
      </c>
    </row>
    <row r="16" spans="2:7">
      <c r="B16" s="344" t="s">
        <v>185</v>
      </c>
      <c r="C16" s="152">
        <v>-0.10490072400175521</v>
      </c>
      <c r="D16" s="208">
        <v>9.137055837563457E-2</v>
      </c>
      <c r="E16" s="208">
        <v>-0.1859489456159823</v>
      </c>
      <c r="F16" s="208">
        <v>-5.3242148396935085E-2</v>
      </c>
      <c r="G16" s="208">
        <v>-5.2885993784189789E-2</v>
      </c>
    </row>
    <row r="17" spans="2:7">
      <c r="B17" s="347" t="s">
        <v>186</v>
      </c>
      <c r="C17" s="152">
        <v>-6.7220898324667822E-2</v>
      </c>
      <c r="D17" s="208">
        <v>0.19476744186046502</v>
      </c>
      <c r="E17" s="208">
        <v>-0.11720837043633126</v>
      </c>
      <c r="F17" s="208">
        <v>-2.1110050456839002E-2</v>
      </c>
      <c r="G17" s="208">
        <v>-3.1746031746031744E-2</v>
      </c>
    </row>
    <row r="18" spans="2:7">
      <c r="B18" s="347" t="s">
        <v>187</v>
      </c>
      <c r="C18" s="152">
        <v>-1.6448077226954738E-2</v>
      </c>
      <c r="D18" s="208">
        <v>-0.13455657492354745</v>
      </c>
      <c r="E18" s="208">
        <v>-0.20658263305322133</v>
      </c>
      <c r="F18" s="208">
        <v>-2.7737518116847437E-2</v>
      </c>
      <c r="G18" s="208">
        <v>7.04379191221296E-2</v>
      </c>
    </row>
    <row r="19" spans="2:7">
      <c r="B19" s="347" t="s">
        <v>188</v>
      </c>
      <c r="C19" s="152">
        <v>-0.20177138441419484</v>
      </c>
      <c r="D19" s="208">
        <v>0.11643835616438358</v>
      </c>
      <c r="E19" s="208">
        <v>5.9133489461358213E-2</v>
      </c>
      <c r="F19" s="208">
        <v>-0.19654896948394307</v>
      </c>
      <c r="G19" s="208">
        <v>-0.21154091013267462</v>
      </c>
    </row>
    <row r="20" spans="2:7">
      <c r="B20" s="347" t="s">
        <v>189</v>
      </c>
      <c r="C20" s="152">
        <v>-0.12670781399808251</v>
      </c>
      <c r="D20" s="208">
        <v>0.16586538461538458</v>
      </c>
      <c r="E20" s="208">
        <v>-0.25290719483832247</v>
      </c>
      <c r="F20" s="208">
        <v>9.4556025369978869E-2</v>
      </c>
      <c r="G20" s="208">
        <v>-4.6943410362670024E-2</v>
      </c>
    </row>
    <row r="21" spans="2:7">
      <c r="B21" s="344" t="s">
        <v>190</v>
      </c>
      <c r="C21" s="152">
        <v>1.4335406345525437E-2</v>
      </c>
      <c r="D21" s="208">
        <v>0.36909871244635184</v>
      </c>
      <c r="E21" s="208">
        <v>-2.5851456709068521E-2</v>
      </c>
      <c r="F21" s="208">
        <v>1.6499224046393923E-2</v>
      </c>
      <c r="G21" s="208">
        <v>-6.8809805397269663E-3</v>
      </c>
    </row>
    <row r="22" spans="2:7">
      <c r="B22" s="344" t="s">
        <v>191</v>
      </c>
      <c r="C22" s="152">
        <v>0.10490864356874918</v>
      </c>
      <c r="D22" s="208">
        <v>-1.2738853503184711E-2</v>
      </c>
      <c r="E22" s="208">
        <v>-8.5736354273944437E-2</v>
      </c>
      <c r="F22" s="208">
        <v>0.31131485726192953</v>
      </c>
      <c r="G22" s="208">
        <v>4.5897079276773223E-2</v>
      </c>
    </row>
    <row r="23" spans="2:7">
      <c r="B23" s="344" t="s">
        <v>192</v>
      </c>
      <c r="C23" s="152">
        <v>0.18516364322318979</v>
      </c>
      <c r="D23" s="208">
        <v>2.6041666666667407E-3</v>
      </c>
      <c r="E23" s="208">
        <v>0.27324171382376727</v>
      </c>
      <c r="F23" s="208">
        <v>0.28383078540807238</v>
      </c>
      <c r="G23" s="208">
        <v>0.201438346599637</v>
      </c>
    </row>
    <row r="24" spans="2:7">
      <c r="B24" s="344" t="s">
        <v>193</v>
      </c>
      <c r="C24" s="152">
        <v>-1.0057274396426563E-2</v>
      </c>
      <c r="D24" s="208">
        <v>-0.11238532110091748</v>
      </c>
      <c r="E24" s="208">
        <v>-0.31359102244389025</v>
      </c>
      <c r="F24" s="208">
        <v>-4.8957307795578608E-2</v>
      </c>
      <c r="G24" s="208">
        <v>0.15241454810850263</v>
      </c>
    </row>
    <row r="25" spans="2:7">
      <c r="B25" s="344" t="s">
        <v>194</v>
      </c>
      <c r="C25" s="152">
        <v>9.6977834006790609E-2</v>
      </c>
      <c r="D25" s="208">
        <v>2.7371101209420656E-2</v>
      </c>
      <c r="E25" s="208">
        <v>7.9947916666666563E-2</v>
      </c>
      <c r="F25" s="208">
        <v>0.11746592765148467</v>
      </c>
      <c r="G25" s="208">
        <v>-8.4988452655888613E-3</v>
      </c>
    </row>
    <row r="26" spans="2:7">
      <c r="B26" s="344" t="s">
        <v>195</v>
      </c>
      <c r="C26" s="152">
        <v>-1.4831617518757945E-3</v>
      </c>
      <c r="D26" s="208">
        <v>0.25855962219598583</v>
      </c>
      <c r="E26" s="208">
        <v>-0.18924551896623598</v>
      </c>
      <c r="F26" s="208">
        <v>3.9288361749443945E-2</v>
      </c>
      <c r="G26" s="208">
        <v>-0.28334895345204625</v>
      </c>
    </row>
    <row r="27" spans="2:7">
      <c r="B27" s="344" t="s">
        <v>196</v>
      </c>
      <c r="C27" s="152">
        <v>2.3665190020983884E-2</v>
      </c>
      <c r="D27" s="208">
        <v>-7.8403421240199611E-3</v>
      </c>
      <c r="E27" s="208">
        <v>-9.5307917888563076E-2</v>
      </c>
      <c r="F27" s="208">
        <v>-9.106648199445988E-2</v>
      </c>
      <c r="G27" s="208">
        <v>0.12816950329975696</v>
      </c>
    </row>
    <row r="28" spans="2:7">
      <c r="B28" s="194" t="s">
        <v>197</v>
      </c>
      <c r="C28" s="152">
        <v>0.53993880784570836</v>
      </c>
      <c r="D28" s="208">
        <v>0.23285764009745913</v>
      </c>
      <c r="E28" s="208">
        <v>0.14511456412957591</v>
      </c>
      <c r="F28" s="208">
        <v>0.82983016647048924</v>
      </c>
      <c r="G28" s="208">
        <v>0.29511505853855469</v>
      </c>
    </row>
    <row r="29" spans="2:7">
      <c r="B29" s="196" t="s">
        <v>336</v>
      </c>
      <c r="C29" s="164">
        <v>2.589367414048005E-2</v>
      </c>
      <c r="D29" s="164">
        <v>7.2754846907406634E-2</v>
      </c>
      <c r="E29" s="164">
        <v>-7.0608699632651706E-2</v>
      </c>
      <c r="F29" s="164">
        <v>3.6884285912626824E-2</v>
      </c>
      <c r="G29" s="164">
        <v>2.8755722995242428E-2</v>
      </c>
    </row>
    <row r="30" spans="2:7">
      <c r="B30" s="309" t="s">
        <v>72</v>
      </c>
      <c r="C30" s="350">
        <v>2.2657498443011903E-2</v>
      </c>
      <c r="D30" s="350">
        <v>5.1809437527867708E-3</v>
      </c>
      <c r="E30" s="350">
        <v>-7.5718277688338054E-2</v>
      </c>
      <c r="F30" s="350">
        <v>3.467531731267437E-2</v>
      </c>
      <c r="G30" s="350">
        <v>3.0518803197095989E-2</v>
      </c>
    </row>
    <row r="31" spans="2:7" ht="15" customHeight="1">
      <c r="B31" s="442" t="s">
        <v>68</v>
      </c>
      <c r="C31" s="416"/>
      <c r="D31" s="416"/>
      <c r="E31" s="416"/>
      <c r="F31" s="416"/>
      <c r="G31" s="416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/>
  </sheetPr>
  <dimension ref="B1:K33"/>
  <sheetViews>
    <sheetView showGridLines="0" showRowColHeaders="0" showOutlineSymbols="0" zoomScaleNormal="100" workbookViewId="0">
      <selection activeCell="B16" sqref="B16"/>
    </sheetView>
  </sheetViews>
  <sheetFormatPr baseColWidth="10" defaultRowHeight="12"/>
  <cols>
    <col min="1" max="1" width="15.7109375" style="343" customWidth="1"/>
    <col min="2" max="2" width="23.7109375" style="343" customWidth="1"/>
    <col min="3" max="7" width="10.7109375" style="343" customWidth="1"/>
    <col min="8" max="256" width="11.42578125" style="343"/>
    <col min="257" max="257" width="13.5703125" style="343" customWidth="1"/>
    <col min="258" max="258" width="23.7109375" style="343" customWidth="1"/>
    <col min="259" max="263" width="10.7109375" style="343" customWidth="1"/>
    <col min="264" max="512" width="11.42578125" style="343"/>
    <col min="513" max="513" width="13.5703125" style="343" customWidth="1"/>
    <col min="514" max="514" width="23.7109375" style="343" customWidth="1"/>
    <col min="515" max="519" width="10.7109375" style="343" customWidth="1"/>
    <col min="520" max="768" width="11.42578125" style="343"/>
    <col min="769" max="769" width="13.5703125" style="343" customWidth="1"/>
    <col min="770" max="770" width="23.7109375" style="343" customWidth="1"/>
    <col min="771" max="775" width="10.7109375" style="343" customWidth="1"/>
    <col min="776" max="1024" width="11.42578125" style="343"/>
    <col min="1025" max="1025" width="13.5703125" style="343" customWidth="1"/>
    <col min="1026" max="1026" width="23.7109375" style="343" customWidth="1"/>
    <col min="1027" max="1031" width="10.7109375" style="343" customWidth="1"/>
    <col min="1032" max="1280" width="11.42578125" style="343"/>
    <col min="1281" max="1281" width="13.5703125" style="343" customWidth="1"/>
    <col min="1282" max="1282" width="23.7109375" style="343" customWidth="1"/>
    <col min="1283" max="1287" width="10.7109375" style="343" customWidth="1"/>
    <col min="1288" max="1536" width="11.42578125" style="343"/>
    <col min="1537" max="1537" width="13.5703125" style="343" customWidth="1"/>
    <col min="1538" max="1538" width="23.7109375" style="343" customWidth="1"/>
    <col min="1539" max="1543" width="10.7109375" style="343" customWidth="1"/>
    <col min="1544" max="1792" width="11.42578125" style="343"/>
    <col min="1793" max="1793" width="13.5703125" style="343" customWidth="1"/>
    <col min="1794" max="1794" width="23.7109375" style="343" customWidth="1"/>
    <col min="1795" max="1799" width="10.7109375" style="343" customWidth="1"/>
    <col min="1800" max="2048" width="11.42578125" style="343"/>
    <col min="2049" max="2049" width="13.5703125" style="343" customWidth="1"/>
    <col min="2050" max="2050" width="23.7109375" style="343" customWidth="1"/>
    <col min="2051" max="2055" width="10.7109375" style="343" customWidth="1"/>
    <col min="2056" max="2304" width="11.42578125" style="343"/>
    <col min="2305" max="2305" width="13.5703125" style="343" customWidth="1"/>
    <col min="2306" max="2306" width="23.7109375" style="343" customWidth="1"/>
    <col min="2307" max="2311" width="10.7109375" style="343" customWidth="1"/>
    <col min="2312" max="2560" width="11.42578125" style="343"/>
    <col min="2561" max="2561" width="13.5703125" style="343" customWidth="1"/>
    <col min="2562" max="2562" width="23.7109375" style="343" customWidth="1"/>
    <col min="2563" max="2567" width="10.7109375" style="343" customWidth="1"/>
    <col min="2568" max="2816" width="11.42578125" style="343"/>
    <col min="2817" max="2817" width="13.5703125" style="343" customWidth="1"/>
    <col min="2818" max="2818" width="23.7109375" style="343" customWidth="1"/>
    <col min="2819" max="2823" width="10.7109375" style="343" customWidth="1"/>
    <col min="2824" max="3072" width="11.42578125" style="343"/>
    <col min="3073" max="3073" width="13.5703125" style="343" customWidth="1"/>
    <col min="3074" max="3074" width="23.7109375" style="343" customWidth="1"/>
    <col min="3075" max="3079" width="10.7109375" style="343" customWidth="1"/>
    <col min="3080" max="3328" width="11.42578125" style="343"/>
    <col min="3329" max="3329" width="13.5703125" style="343" customWidth="1"/>
    <col min="3330" max="3330" width="23.7109375" style="343" customWidth="1"/>
    <col min="3331" max="3335" width="10.7109375" style="343" customWidth="1"/>
    <col min="3336" max="3584" width="11.42578125" style="343"/>
    <col min="3585" max="3585" width="13.5703125" style="343" customWidth="1"/>
    <col min="3586" max="3586" width="23.7109375" style="343" customWidth="1"/>
    <col min="3587" max="3591" width="10.7109375" style="343" customWidth="1"/>
    <col min="3592" max="3840" width="11.42578125" style="343"/>
    <col min="3841" max="3841" width="13.5703125" style="343" customWidth="1"/>
    <col min="3842" max="3842" width="23.7109375" style="343" customWidth="1"/>
    <col min="3843" max="3847" width="10.7109375" style="343" customWidth="1"/>
    <col min="3848" max="4096" width="11.42578125" style="343"/>
    <col min="4097" max="4097" width="13.5703125" style="343" customWidth="1"/>
    <col min="4098" max="4098" width="23.7109375" style="343" customWidth="1"/>
    <col min="4099" max="4103" width="10.7109375" style="343" customWidth="1"/>
    <col min="4104" max="4352" width="11.42578125" style="343"/>
    <col min="4353" max="4353" width="13.5703125" style="343" customWidth="1"/>
    <col min="4354" max="4354" width="23.7109375" style="343" customWidth="1"/>
    <col min="4355" max="4359" width="10.7109375" style="343" customWidth="1"/>
    <col min="4360" max="4608" width="11.42578125" style="343"/>
    <col min="4609" max="4609" width="13.5703125" style="343" customWidth="1"/>
    <col min="4610" max="4610" width="23.7109375" style="343" customWidth="1"/>
    <col min="4611" max="4615" width="10.7109375" style="343" customWidth="1"/>
    <col min="4616" max="4864" width="11.42578125" style="343"/>
    <col min="4865" max="4865" width="13.5703125" style="343" customWidth="1"/>
    <col min="4866" max="4866" width="23.7109375" style="343" customWidth="1"/>
    <col min="4867" max="4871" width="10.7109375" style="343" customWidth="1"/>
    <col min="4872" max="5120" width="11.42578125" style="343"/>
    <col min="5121" max="5121" width="13.5703125" style="343" customWidth="1"/>
    <col min="5122" max="5122" width="23.7109375" style="343" customWidth="1"/>
    <col min="5123" max="5127" width="10.7109375" style="343" customWidth="1"/>
    <col min="5128" max="5376" width="11.42578125" style="343"/>
    <col min="5377" max="5377" width="13.5703125" style="343" customWidth="1"/>
    <col min="5378" max="5378" width="23.7109375" style="343" customWidth="1"/>
    <col min="5379" max="5383" width="10.7109375" style="343" customWidth="1"/>
    <col min="5384" max="5632" width="11.42578125" style="343"/>
    <col min="5633" max="5633" width="13.5703125" style="343" customWidth="1"/>
    <col min="5634" max="5634" width="23.7109375" style="343" customWidth="1"/>
    <col min="5635" max="5639" width="10.7109375" style="343" customWidth="1"/>
    <col min="5640" max="5888" width="11.42578125" style="343"/>
    <col min="5889" max="5889" width="13.5703125" style="343" customWidth="1"/>
    <col min="5890" max="5890" width="23.7109375" style="343" customWidth="1"/>
    <col min="5891" max="5895" width="10.7109375" style="343" customWidth="1"/>
    <col min="5896" max="6144" width="11.42578125" style="343"/>
    <col min="6145" max="6145" width="13.5703125" style="343" customWidth="1"/>
    <col min="6146" max="6146" width="23.7109375" style="343" customWidth="1"/>
    <col min="6147" max="6151" width="10.7109375" style="343" customWidth="1"/>
    <col min="6152" max="6400" width="11.42578125" style="343"/>
    <col min="6401" max="6401" width="13.5703125" style="343" customWidth="1"/>
    <col min="6402" max="6402" width="23.7109375" style="343" customWidth="1"/>
    <col min="6403" max="6407" width="10.7109375" style="343" customWidth="1"/>
    <col min="6408" max="6656" width="11.42578125" style="343"/>
    <col min="6657" max="6657" width="13.5703125" style="343" customWidth="1"/>
    <col min="6658" max="6658" width="23.7109375" style="343" customWidth="1"/>
    <col min="6659" max="6663" width="10.7109375" style="343" customWidth="1"/>
    <col min="6664" max="6912" width="11.42578125" style="343"/>
    <col min="6913" max="6913" width="13.5703125" style="343" customWidth="1"/>
    <col min="6914" max="6914" width="23.7109375" style="343" customWidth="1"/>
    <col min="6915" max="6919" width="10.7109375" style="343" customWidth="1"/>
    <col min="6920" max="7168" width="11.42578125" style="343"/>
    <col min="7169" max="7169" width="13.5703125" style="343" customWidth="1"/>
    <col min="7170" max="7170" width="23.7109375" style="343" customWidth="1"/>
    <col min="7171" max="7175" width="10.7109375" style="343" customWidth="1"/>
    <col min="7176" max="7424" width="11.42578125" style="343"/>
    <col min="7425" max="7425" width="13.5703125" style="343" customWidth="1"/>
    <col min="7426" max="7426" width="23.7109375" style="343" customWidth="1"/>
    <col min="7427" max="7431" width="10.7109375" style="343" customWidth="1"/>
    <col min="7432" max="7680" width="11.42578125" style="343"/>
    <col min="7681" max="7681" width="13.5703125" style="343" customWidth="1"/>
    <col min="7682" max="7682" width="23.7109375" style="343" customWidth="1"/>
    <col min="7683" max="7687" width="10.7109375" style="343" customWidth="1"/>
    <col min="7688" max="7936" width="11.42578125" style="343"/>
    <col min="7937" max="7937" width="13.5703125" style="343" customWidth="1"/>
    <col min="7938" max="7938" width="23.7109375" style="343" customWidth="1"/>
    <col min="7939" max="7943" width="10.7109375" style="343" customWidth="1"/>
    <col min="7944" max="8192" width="11.42578125" style="343"/>
    <col min="8193" max="8193" width="13.5703125" style="343" customWidth="1"/>
    <col min="8194" max="8194" width="23.7109375" style="343" customWidth="1"/>
    <col min="8195" max="8199" width="10.7109375" style="343" customWidth="1"/>
    <col min="8200" max="8448" width="11.42578125" style="343"/>
    <col min="8449" max="8449" width="13.5703125" style="343" customWidth="1"/>
    <col min="8450" max="8450" width="23.7109375" style="343" customWidth="1"/>
    <col min="8451" max="8455" width="10.7109375" style="343" customWidth="1"/>
    <col min="8456" max="8704" width="11.42578125" style="343"/>
    <col min="8705" max="8705" width="13.5703125" style="343" customWidth="1"/>
    <col min="8706" max="8706" width="23.7109375" style="343" customWidth="1"/>
    <col min="8707" max="8711" width="10.7109375" style="343" customWidth="1"/>
    <col min="8712" max="8960" width="11.42578125" style="343"/>
    <col min="8961" max="8961" width="13.5703125" style="343" customWidth="1"/>
    <col min="8962" max="8962" width="23.7109375" style="343" customWidth="1"/>
    <col min="8963" max="8967" width="10.7109375" style="343" customWidth="1"/>
    <col min="8968" max="9216" width="11.42578125" style="343"/>
    <col min="9217" max="9217" width="13.5703125" style="343" customWidth="1"/>
    <col min="9218" max="9218" width="23.7109375" style="343" customWidth="1"/>
    <col min="9219" max="9223" width="10.7109375" style="343" customWidth="1"/>
    <col min="9224" max="9472" width="11.42578125" style="343"/>
    <col min="9473" max="9473" width="13.5703125" style="343" customWidth="1"/>
    <col min="9474" max="9474" width="23.7109375" style="343" customWidth="1"/>
    <col min="9475" max="9479" width="10.7109375" style="343" customWidth="1"/>
    <col min="9480" max="9728" width="11.42578125" style="343"/>
    <col min="9729" max="9729" width="13.5703125" style="343" customWidth="1"/>
    <col min="9730" max="9730" width="23.7109375" style="343" customWidth="1"/>
    <col min="9731" max="9735" width="10.7109375" style="343" customWidth="1"/>
    <col min="9736" max="9984" width="11.42578125" style="343"/>
    <col min="9985" max="9985" width="13.5703125" style="343" customWidth="1"/>
    <col min="9986" max="9986" width="23.7109375" style="343" customWidth="1"/>
    <col min="9987" max="9991" width="10.7109375" style="343" customWidth="1"/>
    <col min="9992" max="10240" width="11.42578125" style="343"/>
    <col min="10241" max="10241" width="13.5703125" style="343" customWidth="1"/>
    <col min="10242" max="10242" width="23.7109375" style="343" customWidth="1"/>
    <col min="10243" max="10247" width="10.7109375" style="343" customWidth="1"/>
    <col min="10248" max="10496" width="11.42578125" style="343"/>
    <col min="10497" max="10497" width="13.5703125" style="343" customWidth="1"/>
    <col min="10498" max="10498" width="23.7109375" style="343" customWidth="1"/>
    <col min="10499" max="10503" width="10.7109375" style="343" customWidth="1"/>
    <col min="10504" max="10752" width="11.42578125" style="343"/>
    <col min="10753" max="10753" width="13.5703125" style="343" customWidth="1"/>
    <col min="10754" max="10754" width="23.7109375" style="343" customWidth="1"/>
    <col min="10755" max="10759" width="10.7109375" style="343" customWidth="1"/>
    <col min="10760" max="11008" width="11.42578125" style="343"/>
    <col min="11009" max="11009" width="13.5703125" style="343" customWidth="1"/>
    <col min="11010" max="11010" width="23.7109375" style="343" customWidth="1"/>
    <col min="11011" max="11015" width="10.7109375" style="343" customWidth="1"/>
    <col min="11016" max="11264" width="11.42578125" style="343"/>
    <col min="11265" max="11265" width="13.5703125" style="343" customWidth="1"/>
    <col min="11266" max="11266" width="23.7109375" style="343" customWidth="1"/>
    <col min="11267" max="11271" width="10.7109375" style="343" customWidth="1"/>
    <col min="11272" max="11520" width="11.42578125" style="343"/>
    <col min="11521" max="11521" width="13.5703125" style="343" customWidth="1"/>
    <col min="11522" max="11522" width="23.7109375" style="343" customWidth="1"/>
    <col min="11523" max="11527" width="10.7109375" style="343" customWidth="1"/>
    <col min="11528" max="11776" width="11.42578125" style="343"/>
    <col min="11777" max="11777" width="13.5703125" style="343" customWidth="1"/>
    <col min="11778" max="11778" width="23.7109375" style="343" customWidth="1"/>
    <col min="11779" max="11783" width="10.7109375" style="343" customWidth="1"/>
    <col min="11784" max="12032" width="11.42578125" style="343"/>
    <col min="12033" max="12033" width="13.5703125" style="343" customWidth="1"/>
    <col min="12034" max="12034" width="23.7109375" style="343" customWidth="1"/>
    <col min="12035" max="12039" width="10.7109375" style="343" customWidth="1"/>
    <col min="12040" max="12288" width="11.42578125" style="343"/>
    <col min="12289" max="12289" width="13.5703125" style="343" customWidth="1"/>
    <col min="12290" max="12290" width="23.7109375" style="343" customWidth="1"/>
    <col min="12291" max="12295" width="10.7109375" style="343" customWidth="1"/>
    <col min="12296" max="12544" width="11.42578125" style="343"/>
    <col min="12545" max="12545" width="13.5703125" style="343" customWidth="1"/>
    <col min="12546" max="12546" width="23.7109375" style="343" customWidth="1"/>
    <col min="12547" max="12551" width="10.7109375" style="343" customWidth="1"/>
    <col min="12552" max="12800" width="11.42578125" style="343"/>
    <col min="12801" max="12801" width="13.5703125" style="343" customWidth="1"/>
    <col min="12802" max="12802" width="23.7109375" style="343" customWidth="1"/>
    <col min="12803" max="12807" width="10.7109375" style="343" customWidth="1"/>
    <col min="12808" max="13056" width="11.42578125" style="343"/>
    <col min="13057" max="13057" width="13.5703125" style="343" customWidth="1"/>
    <col min="13058" max="13058" width="23.7109375" style="343" customWidth="1"/>
    <col min="13059" max="13063" width="10.7109375" style="343" customWidth="1"/>
    <col min="13064" max="13312" width="11.42578125" style="343"/>
    <col min="13313" max="13313" width="13.5703125" style="343" customWidth="1"/>
    <col min="13314" max="13314" width="23.7109375" style="343" customWidth="1"/>
    <col min="13315" max="13319" width="10.7109375" style="343" customWidth="1"/>
    <col min="13320" max="13568" width="11.42578125" style="343"/>
    <col min="13569" max="13569" width="13.5703125" style="343" customWidth="1"/>
    <col min="13570" max="13570" width="23.7109375" style="343" customWidth="1"/>
    <col min="13571" max="13575" width="10.7109375" style="343" customWidth="1"/>
    <col min="13576" max="13824" width="11.42578125" style="343"/>
    <col min="13825" max="13825" width="13.5703125" style="343" customWidth="1"/>
    <col min="13826" max="13826" width="23.7109375" style="343" customWidth="1"/>
    <col min="13827" max="13831" width="10.7109375" style="343" customWidth="1"/>
    <col min="13832" max="14080" width="11.42578125" style="343"/>
    <col min="14081" max="14081" width="13.5703125" style="343" customWidth="1"/>
    <col min="14082" max="14082" width="23.7109375" style="343" customWidth="1"/>
    <col min="14083" max="14087" width="10.7109375" style="343" customWidth="1"/>
    <col min="14088" max="14336" width="11.42578125" style="343"/>
    <col min="14337" max="14337" width="13.5703125" style="343" customWidth="1"/>
    <col min="14338" max="14338" width="23.7109375" style="343" customWidth="1"/>
    <col min="14339" max="14343" width="10.7109375" style="343" customWidth="1"/>
    <col min="14344" max="14592" width="11.42578125" style="343"/>
    <col min="14593" max="14593" width="13.5703125" style="343" customWidth="1"/>
    <col min="14594" max="14594" width="23.7109375" style="343" customWidth="1"/>
    <col min="14595" max="14599" width="10.7109375" style="343" customWidth="1"/>
    <col min="14600" max="14848" width="11.42578125" style="343"/>
    <col min="14849" max="14849" width="13.5703125" style="343" customWidth="1"/>
    <col min="14850" max="14850" width="23.7109375" style="343" customWidth="1"/>
    <col min="14851" max="14855" width="10.7109375" style="343" customWidth="1"/>
    <col min="14856" max="15104" width="11.42578125" style="343"/>
    <col min="15105" max="15105" width="13.5703125" style="343" customWidth="1"/>
    <col min="15106" max="15106" width="23.7109375" style="343" customWidth="1"/>
    <col min="15107" max="15111" width="10.7109375" style="343" customWidth="1"/>
    <col min="15112" max="15360" width="11.42578125" style="343"/>
    <col min="15361" max="15361" width="13.5703125" style="343" customWidth="1"/>
    <col min="15362" max="15362" width="23.7109375" style="343" customWidth="1"/>
    <col min="15363" max="15367" width="10.7109375" style="343" customWidth="1"/>
    <col min="15368" max="15616" width="11.42578125" style="343"/>
    <col min="15617" max="15617" width="13.5703125" style="343" customWidth="1"/>
    <col min="15618" max="15618" width="23.7109375" style="343" customWidth="1"/>
    <col min="15619" max="15623" width="10.7109375" style="343" customWidth="1"/>
    <col min="15624" max="15872" width="11.42578125" style="343"/>
    <col min="15873" max="15873" width="13.5703125" style="343" customWidth="1"/>
    <col min="15874" max="15874" width="23.7109375" style="343" customWidth="1"/>
    <col min="15875" max="15879" width="10.7109375" style="343" customWidth="1"/>
    <col min="15880" max="16128" width="11.42578125" style="343"/>
    <col min="16129" max="16129" width="13.5703125" style="343" customWidth="1"/>
    <col min="16130" max="16130" width="23.7109375" style="343" customWidth="1"/>
    <col min="16131" max="16135" width="10.7109375" style="343" customWidth="1"/>
    <col min="16136" max="16384" width="11.42578125" style="343"/>
  </cols>
  <sheetData>
    <row r="1" spans="2:10" ht="12.75">
      <c r="B1" s="87"/>
    </row>
    <row r="2" spans="2:10" ht="12.75">
      <c r="B2" s="87"/>
    </row>
    <row r="3" spans="2:10" ht="12.75">
      <c r="B3" s="87"/>
    </row>
    <row r="4" spans="2:10" ht="12.75">
      <c r="B4" s="87"/>
    </row>
    <row r="5" spans="2:10" ht="36" customHeight="1">
      <c r="B5" s="441" t="s">
        <v>338</v>
      </c>
      <c r="C5" s="441"/>
      <c r="D5" s="441"/>
      <c r="E5" s="441"/>
      <c r="F5" s="441"/>
      <c r="G5" s="441"/>
    </row>
    <row r="6" spans="2:10" ht="18" customHeight="1">
      <c r="B6" s="441" t="str">
        <f>actualizaciones!A2</f>
        <v xml:space="preserve">acum. nov. 2010 </v>
      </c>
      <c r="C6" s="441"/>
      <c r="D6" s="441"/>
      <c r="E6" s="441"/>
      <c r="F6" s="441"/>
      <c r="G6" s="441"/>
      <c r="J6" s="351"/>
    </row>
    <row r="7" spans="2:10" ht="30" customHeight="1">
      <c r="B7" s="22" t="s">
        <v>175</v>
      </c>
      <c r="C7" s="91" t="s">
        <v>72</v>
      </c>
      <c r="D7" s="91" t="s">
        <v>332</v>
      </c>
      <c r="E7" s="91" t="s">
        <v>333</v>
      </c>
      <c r="F7" s="91" t="s">
        <v>334</v>
      </c>
      <c r="G7" s="91" t="s">
        <v>335</v>
      </c>
    </row>
    <row r="8" spans="2:10" ht="15" customHeight="1">
      <c r="B8" s="344" t="s">
        <v>176</v>
      </c>
      <c r="C8" s="152">
        <f>'Nacionalidad-Zona (datos)'!C8/'Nacionalidad-Zona (datos)'!C$30</f>
        <v>0.31038300141684988</v>
      </c>
      <c r="D8" s="208">
        <f>'Nacionalidad-Zona (datos)'!D8/'Nacionalidad-Zona (datos)'!D$30</f>
        <v>0.81571479872411434</v>
      </c>
      <c r="E8" s="208">
        <f>'Nacionalidad-Zona (datos)'!E8/'Nacionalidad-Zona (datos)'!E$30</f>
        <v>0.62741829670556537</v>
      </c>
      <c r="F8" s="208">
        <f>'Nacionalidad-Zona (datos)'!F8/'Nacionalidad-Zona (datos)'!F$30</f>
        <v>0.22441526568927961</v>
      </c>
      <c r="G8" s="208">
        <f>'Nacionalidad-Zona (datos)'!G8/'Nacionalidad-Zona (datos)'!G$30</f>
        <v>0.17039702625751343</v>
      </c>
    </row>
    <row r="9" spans="2:10" ht="15" customHeight="1">
      <c r="B9" s="344" t="s">
        <v>178</v>
      </c>
      <c r="C9" s="152">
        <f>'Nacionalidad-Zona (datos)'!C9/'Nacionalidad-Zona (datos)'!C$30</f>
        <v>2.9045422806537848E-2</v>
      </c>
      <c r="D9" s="208">
        <f>'Nacionalidad-Zona (datos)'!D9/'Nacionalidad-Zona (datos)'!D$30</f>
        <v>4.9359592730550137E-3</v>
      </c>
      <c r="E9" s="208">
        <f>'Nacionalidad-Zona (datos)'!E9/'Nacionalidad-Zona (datos)'!E$30</f>
        <v>4.2788043203995591E-3</v>
      </c>
      <c r="F9" s="208">
        <f>'Nacionalidad-Zona (datos)'!F9/'Nacionalidad-Zona (datos)'!F$30</f>
        <v>3.4296257738638689E-2</v>
      </c>
      <c r="G9" s="208">
        <f>'Nacionalidad-Zona (datos)'!G9/'Nacionalidad-Zona (datos)'!G$30</f>
        <v>4.6849524249872244E-2</v>
      </c>
    </row>
    <row r="10" spans="2:10" ht="15" customHeight="1">
      <c r="B10" s="344" t="s">
        <v>179</v>
      </c>
      <c r="C10" s="152">
        <f>'Nacionalidad-Zona (datos)'!C10/'Nacionalidad-Zona (datos)'!C$30</f>
        <v>2.5973095670133842E-2</v>
      </c>
      <c r="D10" s="208">
        <f>'Nacionalidad-Zona (datos)'!D10/'Nacionalidad-Zona (datos)'!D$30</f>
        <v>4.3022412494102902E-3</v>
      </c>
      <c r="E10" s="208">
        <f>'Nacionalidad-Zona (datos)'!E10/'Nacionalidad-Zona (datos)'!E$30</f>
        <v>3.1502276268845931E-3</v>
      </c>
      <c r="F10" s="208">
        <f>'Nacionalidad-Zona (datos)'!F10/'Nacionalidad-Zona (datos)'!F$30</f>
        <v>3.7602281914856338E-2</v>
      </c>
      <c r="G10" s="208">
        <f>'Nacionalidad-Zona (datos)'!G10/'Nacionalidad-Zona (datos)'!G$30</f>
        <v>3.4015069476553181E-2</v>
      </c>
    </row>
    <row r="11" spans="2:10" ht="15" customHeight="1">
      <c r="B11" s="344" t="s">
        <v>180</v>
      </c>
      <c r="C11" s="152">
        <f>'Nacionalidad-Zona (datos)'!C11/'Nacionalidad-Zona (datos)'!C$30</f>
        <v>0.10984496001410071</v>
      </c>
      <c r="D11" s="208">
        <f>'Nacionalidad-Zona (datos)'!D11/'Nacionalidad-Zona (datos)'!D$30</f>
        <v>2.3151831797153903E-2</v>
      </c>
      <c r="E11" s="208">
        <f>'Nacionalidad-Zona (datos)'!E11/'Nacionalidad-Zona (datos)'!E$30</f>
        <v>0.17790834060995137</v>
      </c>
      <c r="F11" s="208">
        <f>'Nacionalidad-Zona (datos)'!F11/'Nacionalidad-Zona (datos)'!F$30</f>
        <v>0.13602100972311332</v>
      </c>
      <c r="G11" s="208">
        <f>'Nacionalidad-Zona (datos)'!G11/'Nacionalidad-Zona (datos)'!G$30</f>
        <v>5.8185092351495389E-2</v>
      </c>
    </row>
    <row r="12" spans="2:10" ht="15" customHeight="1">
      <c r="B12" s="344" t="s">
        <v>181</v>
      </c>
      <c r="C12" s="152">
        <f>'Nacionalidad-Zona (datos)'!C12/'Nacionalidad-Zona (datos)'!C$30</f>
        <v>2.2845857126393407E-2</v>
      </c>
      <c r="D12" s="208">
        <f>'Nacionalidad-Zona (datos)'!D12/'Nacionalidad-Zona (datos)'!D$30</f>
        <v>1.504728240587527E-2</v>
      </c>
      <c r="E12" s="208">
        <f>'Nacionalidad-Zona (datos)'!E12/'Nacionalidad-Zona (datos)'!E$30</f>
        <v>1.8956418282942436E-2</v>
      </c>
      <c r="F12" s="208">
        <f>'Nacionalidad-Zona (datos)'!F12/'Nacionalidad-Zona (datos)'!F$30</f>
        <v>2.405707590476051E-2</v>
      </c>
      <c r="G12" s="208">
        <f>'Nacionalidad-Zona (datos)'!G12/'Nacionalidad-Zona (datos)'!G$30</f>
        <v>2.0357785997615167E-2</v>
      </c>
    </row>
    <row r="13" spans="2:10" ht="15" customHeight="1">
      <c r="B13" s="344" t="s">
        <v>182</v>
      </c>
      <c r="C13" s="152">
        <f>'Nacionalidad-Zona (datos)'!C13/'Nacionalidad-Zona (datos)'!C$30</f>
        <v>0.31050141120057129</v>
      </c>
      <c r="D13" s="208">
        <f>'Nacionalidad-Zona (datos)'!D13/'Nacionalidad-Zona (datos)'!D$30</f>
        <v>1.7483576141220539E-2</v>
      </c>
      <c r="E13" s="208">
        <f>'Nacionalidad-Zona (datos)'!E13/'Nacionalidad-Zona (datos)'!E$30</f>
        <v>5.8724218980580223E-2</v>
      </c>
      <c r="F13" s="208">
        <f>'Nacionalidad-Zona (datos)'!F13/'Nacionalidad-Zona (datos)'!F$30</f>
        <v>0.33060815171650126</v>
      </c>
      <c r="G13" s="208">
        <f>'Nacionalidad-Zona (datos)'!G13/'Nacionalidad-Zona (datos)'!G$30</f>
        <v>0.42254535443992897</v>
      </c>
    </row>
    <row r="14" spans="2:10" ht="15" customHeight="1">
      <c r="B14" s="344" t="s">
        <v>183</v>
      </c>
      <c r="C14" s="152">
        <f>'Nacionalidad-Zona (datos)'!C14/'Nacionalidad-Zona (datos)'!C$30</f>
        <v>1.4468364928106731E-2</v>
      </c>
      <c r="D14" s="208">
        <f>'Nacionalidad-Zona (datos)'!D14/'Nacionalidad-Zona (datos)'!D$30</f>
        <v>2.365880621606968E-3</v>
      </c>
      <c r="E14" s="208">
        <f>'Nacionalidad-Zona (datos)'!E14/'Nacionalidad-Zona (datos)'!E$30</f>
        <v>2.1027004791098619E-3</v>
      </c>
      <c r="F14" s="208">
        <f>'Nacionalidad-Zona (datos)'!F14/'Nacionalidad-Zona (datos)'!F$30</f>
        <v>1.476274545907481E-2</v>
      </c>
      <c r="G14" s="208">
        <f>'Nacionalidad-Zona (datos)'!G14/'Nacionalidad-Zona (datos)'!G$30</f>
        <v>2.6260555325724577E-2</v>
      </c>
    </row>
    <row r="15" spans="2:10" ht="15" customHeight="1">
      <c r="B15" s="344" t="s">
        <v>184</v>
      </c>
      <c r="C15" s="152">
        <f>'Nacionalidad-Zona (datos)'!C15/'Nacionalidad-Zona (datos)'!C$30</f>
        <v>1.8611351521136372E-2</v>
      </c>
      <c r="D15" s="208">
        <f>'Nacionalidad-Zona (datos)'!D15/'Nacionalidad-Zona (datos)'!D$30</f>
        <v>1.8349657440201662E-2</v>
      </c>
      <c r="E15" s="208">
        <f>'Nacionalidad-Zona (datos)'!E15/'Nacionalidad-Zona (datos)'!E$30</f>
        <v>7.6308911932786985E-3</v>
      </c>
      <c r="F15" s="208">
        <f>'Nacionalidad-Zona (datos)'!F15/'Nacionalidad-Zona (datos)'!F$30</f>
        <v>2.3414857294310056E-2</v>
      </c>
      <c r="G15" s="208">
        <f>'Nacionalidad-Zona (datos)'!G15/'Nacionalidad-Zona (datos)'!G$30</f>
        <v>2.2235386805538656E-2</v>
      </c>
    </row>
    <row r="16" spans="2:10" ht="15" customHeight="1">
      <c r="B16" s="344" t="s">
        <v>185</v>
      </c>
      <c r="C16" s="152">
        <f>'Nacionalidad-Zona (datos)'!C16/'Nacionalidad-Zona (datos)'!C$30</f>
        <v>7.3755058967620343E-2</v>
      </c>
      <c r="D16" s="208">
        <f>'Nacionalidad-Zona (datos)'!D16/'Nacionalidad-Zona (datos)'!D$30</f>
        <v>1.0597173617614544E-2</v>
      </c>
      <c r="E16" s="208">
        <f>'Nacionalidad-Zona (datos)'!E16/'Nacionalidad-Zona (datos)'!E$30</f>
        <v>5.6081697942106157E-2</v>
      </c>
      <c r="F16" s="208">
        <f>'Nacionalidad-Zona (datos)'!F16/'Nacionalidad-Zona (datos)'!F$30</f>
        <v>6.4475435456711083E-2</v>
      </c>
      <c r="G16" s="208">
        <f>'Nacionalidad-Zona (datos)'!G16/'Nacionalidad-Zona (datos)'!G$30</f>
        <v>0.12560761565230089</v>
      </c>
    </row>
    <row r="17" spans="2:11" ht="15" customHeight="1">
      <c r="B17" s="347" t="s">
        <v>186</v>
      </c>
      <c r="C17" s="152">
        <f>'Nacionalidad-Zona (datos)'!C17/'Nacionalidad-Zona (datos)'!C$30</f>
        <v>2.3351358435906185E-2</v>
      </c>
      <c r="D17" s="208">
        <f>'Nacionalidad-Zona (datos)'!D17/'Nacionalidad-Zona (datos)'!D$30</f>
        <v>2.8939789746442379E-3</v>
      </c>
      <c r="E17" s="208">
        <f>'Nacionalidad-Zona (datos)'!E17/'Nacionalidad-Zona (datos)'!E$30</f>
        <v>1.2128376363505684E-2</v>
      </c>
      <c r="F17" s="208">
        <f>'Nacionalidad-Zona (datos)'!F17/'Nacionalidad-Zona (datos)'!F$30</f>
        <v>2.2866932686187648E-2</v>
      </c>
      <c r="G17" s="208">
        <f>'Nacionalidad-Zona (datos)'!G17/'Nacionalidad-Zona (datos)'!G$30</f>
        <v>3.9059268001849466E-2</v>
      </c>
    </row>
    <row r="18" spans="2:11" ht="15" customHeight="1">
      <c r="B18" s="347" t="s">
        <v>187</v>
      </c>
      <c r="C18" s="152">
        <f>'Nacionalidad-Zona (datos)'!C18/'Nacionalidad-Zona (datos)'!C$30</f>
        <v>1.5471910442432282E-2</v>
      </c>
      <c r="D18" s="208">
        <f>'Nacionalidad-Zona (datos)'!D18/'Nacionalidad-Zona (datos)'!D$30</f>
        <v>1.9926911187939642E-3</v>
      </c>
      <c r="E18" s="208">
        <f>'Nacionalidad-Zona (datos)'!E18/'Nacionalidad-Zona (datos)'!E$30</f>
        <v>5.1978755843595783E-3</v>
      </c>
      <c r="F18" s="208">
        <f>'Nacionalidad-Zona (datos)'!F18/'Nacionalidad-Zona (datos)'!F$30</f>
        <v>1.239456433303877E-2</v>
      </c>
      <c r="G18" s="208">
        <f>'Nacionalidad-Zona (datos)'!G18/'Nacionalidad-Zona (datos)'!G$30</f>
        <v>3.2046972720414672E-2</v>
      </c>
    </row>
    <row r="19" spans="2:11" ht="15" customHeight="1">
      <c r="B19" s="347" t="s">
        <v>188</v>
      </c>
      <c r="C19" s="152">
        <f>'Nacionalidad-Zona (datos)'!C19/'Nacionalidad-Zona (datos)'!C$30</f>
        <v>1.5172496390083407E-2</v>
      </c>
      <c r="D19" s="208">
        <f>'Nacionalidad-Zona (datos)'!D19/'Nacionalidad-Zona (datos)'!D$30</f>
        <v>2.2954675078686653E-3</v>
      </c>
      <c r="E19" s="208">
        <f>'Nacionalidad-Zona (datos)'!E19/'Nacionalidad-Zona (datos)'!E$30</f>
        <v>8.2991676364576154E-3</v>
      </c>
      <c r="F19" s="208">
        <f>'Nacionalidad-Zona (datos)'!F19/'Nacionalidad-Zona (datos)'!F$30</f>
        <v>1.6019786449569591E-2</v>
      </c>
      <c r="G19" s="208">
        <f>'Nacionalidad-Zona (datos)'!G19/'Nacionalidad-Zona (datos)'!G$30</f>
        <v>2.3545676879273843E-2</v>
      </c>
    </row>
    <row r="20" spans="2:11" ht="15" customHeight="1">
      <c r="B20" s="347" t="s">
        <v>189</v>
      </c>
      <c r="C20" s="152">
        <f>'Nacionalidad-Zona (datos)'!C20/'Nacionalidad-Zona (datos)'!C$30</f>
        <v>1.9759293699198474E-2</v>
      </c>
      <c r="D20" s="208">
        <f>'Nacionalidad-Zona (datos)'!D20/'Nacionalidad-Zona (datos)'!D$30</f>
        <v>3.4150360163076772E-3</v>
      </c>
      <c r="E20" s="208">
        <f>'Nacionalidad-Zona (datos)'!E20/'Nacionalidad-Zona (datos)'!E$30</f>
        <v>3.0456278357783279E-2</v>
      </c>
      <c r="F20" s="208">
        <f>'Nacionalidad-Zona (datos)'!F20/'Nacionalidad-Zona (datos)'!F$30</f>
        <v>1.3194151987915077E-2</v>
      </c>
      <c r="G20" s="208">
        <f>'Nacionalidad-Zona (datos)'!G20/'Nacionalidad-Zona (datos)'!G$30</f>
        <v>3.0955698050762905E-2</v>
      </c>
    </row>
    <row r="21" spans="2:11" ht="15" customHeight="1">
      <c r="B21" s="344" t="s">
        <v>190</v>
      </c>
      <c r="C21" s="152">
        <f>'Nacionalidad-Zona (datos)'!C21/'Nacionalidad-Zona (datos)'!C$30</f>
        <v>6.5236107752903189E-3</v>
      </c>
      <c r="D21" s="208">
        <f>'Nacionalidad-Zona (datos)'!D21/'Nacionalidad-Zona (datos)'!D$30</f>
        <v>4.4923566565037076E-3</v>
      </c>
      <c r="E21" s="208">
        <f>'Nacionalidad-Zona (datos)'!E21/'Nacionalidad-Zona (datos)'!E$30</f>
        <v>3.6304079544776813E-3</v>
      </c>
      <c r="F21" s="208">
        <f>'Nacionalidad-Zona (datos)'!F21/'Nacionalidad-Zona (datos)'!F$30</f>
        <v>7.928978776841138E-3</v>
      </c>
      <c r="G21" s="208">
        <f>'Nacionalidad-Zona (datos)'!G21/'Nacionalidad-Zona (datos)'!G$30</f>
        <v>7.0244628038838731E-3</v>
      </c>
    </row>
    <row r="22" spans="2:11" ht="15" customHeight="1">
      <c r="B22" s="344" t="s">
        <v>191</v>
      </c>
      <c r="C22" s="152">
        <f>'Nacionalidad-Zona (datos)'!C22/'Nacionalidad-Zona (datos)'!C$30</f>
        <v>6.1903007924868541E-3</v>
      </c>
      <c r="D22" s="208">
        <f>'Nacionalidad-Zona (datos)'!D22/'Nacionalidad-Zona (datos)'!D$30</f>
        <v>2.1828065258873812E-3</v>
      </c>
      <c r="E22" s="208">
        <f>'Nacionalidad-Zona (datos)'!E22/'Nacionalidad-Zona (datos)'!E$30</f>
        <v>5.4303195645957238E-3</v>
      </c>
      <c r="F22" s="208">
        <f>'Nacionalidad-Zona (datos)'!F22/'Nacionalidad-Zona (datos)'!F$30</f>
        <v>8.0188129277077198E-3</v>
      </c>
      <c r="G22" s="208">
        <f>'Nacionalidad-Zona (datos)'!G22/'Nacionalidad-Zona (datos)'!G$30</f>
        <v>6.2906091061738006E-3</v>
      </c>
    </row>
    <row r="23" spans="2:11" ht="15" customHeight="1">
      <c r="B23" s="344" t="s">
        <v>192</v>
      </c>
      <c r="C23" s="152">
        <f>'Nacionalidad-Zona (datos)'!C23/'Nacionalidad-Zona (datos)'!C$30</f>
        <v>1.7036772565085834E-2</v>
      </c>
      <c r="D23" s="208">
        <f>'Nacionalidad-Zona (datos)'!D23/'Nacionalidad-Zona (datos)'!D$30</f>
        <v>2.710904878924651E-3</v>
      </c>
      <c r="E23" s="208">
        <f>'Nacionalidad-Zona (datos)'!E23/'Nacionalidad-Zona (datos)'!E$30</f>
        <v>2.4085478215258417E-3</v>
      </c>
      <c r="F23" s="208">
        <f>'Nacionalidad-Zona (datos)'!F23/'Nacionalidad-Zona (datos)'!F$30</f>
        <v>3.0337183884135609E-2</v>
      </c>
      <c r="G23" s="208">
        <f>'Nacionalidad-Zona (datos)'!G23/'Nacionalidad-Zona (datos)'!G$30</f>
        <v>1.3085409923831309E-2</v>
      </c>
    </row>
    <row r="24" spans="2:11" ht="15" customHeight="1">
      <c r="B24" s="344" t="s">
        <v>193</v>
      </c>
      <c r="C24" s="152">
        <f>'Nacionalidad-Zona (datos)'!C24/'Nacionalidad-Zona (datos)'!C$30</f>
        <v>1.6326087889887941E-2</v>
      </c>
      <c r="D24" s="208">
        <f>'Nacionalidad-Zona (datos)'!D24/'Nacionalidad-Zona (datos)'!D$30</f>
        <v>5.4499750033446233E-3</v>
      </c>
      <c r="E24" s="208">
        <f>'Nacionalidad-Zona (datos)'!E24/'Nacionalidad-Zona (datos)'!E$30</f>
        <v>3.367379239999939E-3</v>
      </c>
      <c r="F24" s="208">
        <f>'Nacionalidad-Zona (datos)'!F24/'Nacionalidad-Zona (datos)'!F$30</f>
        <v>2.7080218073994033E-2</v>
      </c>
      <c r="G24" s="208">
        <f>'Nacionalidad-Zona (datos)'!G24/'Nacionalidad-Zona (datos)'!G$30</f>
        <v>1.440938846032171E-2</v>
      </c>
    </row>
    <row r="25" spans="2:11" ht="15" customHeight="1">
      <c r="B25" s="344" t="s">
        <v>194</v>
      </c>
      <c r="C25" s="152">
        <f>'Nacionalidad-Zona (datos)'!C25/'Nacionalidad-Zona (datos)'!C$30</f>
        <v>1.9201592656785626E-2</v>
      </c>
      <c r="D25" s="208">
        <f>'Nacionalidad-Zona (datos)'!D25/'Nacionalidad-Zona (datos)'!D$30</f>
        <v>1.1364676557362043E-2</v>
      </c>
      <c r="E25" s="208">
        <f>'Nacionalidad-Zona (datos)'!E25/'Nacionalidad-Zona (datos)'!E$30</f>
        <v>1.2683489289990687E-2</v>
      </c>
      <c r="F25" s="208">
        <f>'Nacionalidad-Zona (datos)'!F25/'Nacionalidad-Zona (datos)'!F$30</f>
        <v>2.6589634413233271E-2</v>
      </c>
      <c r="G25" s="208">
        <f>'Nacionalidad-Zona (datos)'!G25/'Nacionalidad-Zona (datos)'!G$30</f>
        <v>1.6324252305745503E-2</v>
      </c>
    </row>
    <row r="26" spans="2:11" ht="15" customHeight="1">
      <c r="B26" s="344" t="s">
        <v>195</v>
      </c>
      <c r="C26" s="152">
        <f>'Nacionalidad-Zona (datos)'!C26/'Nacionalidad-Zona (datos)'!C$30</f>
        <v>2.5862594936851883E-3</v>
      </c>
      <c r="D26" s="208">
        <f>'Nacionalidad-Zona (datos)'!D26/'Nacionalidad-Zona (datos)'!D$30</f>
        <v>7.5060379245030593E-3</v>
      </c>
      <c r="E26" s="208">
        <f>'Nacionalidad-Zona (datos)'!E26/'Nacionalidad-Zona (datos)'!E$30</f>
        <v>2.9743654049954045E-3</v>
      </c>
      <c r="F26" s="208">
        <f>'Nacionalidad-Zona (datos)'!F26/'Nacionalidad-Zona (datos)'!F$30</f>
        <v>1.7864890711339937E-3</v>
      </c>
      <c r="G26" s="208">
        <f>'Nacionalidad-Zona (datos)'!G26/'Nacionalidad-Zona (datos)'!G$30</f>
        <v>1.74451853113669E-3</v>
      </c>
    </row>
    <row r="27" spans="2:11" ht="15" customHeight="1">
      <c r="B27" s="344" t="s">
        <v>196</v>
      </c>
      <c r="C27" s="152">
        <f>'Nacionalidad-Zona (datos)'!C27/'Nacionalidad-Zona (datos)'!C$30</f>
        <v>3.9685355376233526E-3</v>
      </c>
      <c r="D27" s="208">
        <f>'Nacionalidad-Zona (datos)'!D27/'Nacionalidad-Zona (datos)'!D$30</f>
        <v>2.9404516297115175E-2</v>
      </c>
      <c r="E27" s="208">
        <f>'Nacionalidad-Zona (datos)'!E27/'Nacionalidad-Zona (datos)'!E$30</f>
        <v>6.6047733594730863E-3</v>
      </c>
      <c r="F27" s="208">
        <f>'Nacionalidad-Zona (datos)'!F27/'Nacionalidad-Zona (datos)'!F$30</f>
        <v>1.6724442980480504E-3</v>
      </c>
      <c r="G27" s="208">
        <f>'Nacionalidad-Zona (datos)'!G27/'Nacionalidad-Zona (datos)'!G$30</f>
        <v>2.4700070571630206E-3</v>
      </c>
    </row>
    <row r="28" spans="2:11" ht="15" customHeight="1">
      <c r="B28" s="194" t="s">
        <v>197</v>
      </c>
      <c r="C28" s="152">
        <f>'Nacionalidad-Zona (datos)'!C28/'Nacionalidad-Zona (datos)'!C$30</f>
        <v>1.2738316637704477E-2</v>
      </c>
      <c r="D28" s="208">
        <f>'Nacionalidad-Zona (datos)'!D28/'Nacionalidad-Zona (datos)'!D$30</f>
        <v>2.4940324886106788E-2</v>
      </c>
      <c r="E28" s="208">
        <f>'Nacionalidad-Zona (datos)'!E28/'Nacionalidad-Zona (datos)'!E$30</f>
        <v>6.649121224123403E-3</v>
      </c>
      <c r="F28" s="208">
        <f>'Nacionalidad-Zona (datos)'!F28/'Nacionalidad-Zona (datos)'!F$30</f>
        <v>6.9331576576605273E-3</v>
      </c>
      <c r="G28" s="208">
        <f>'Nacionalidad-Zona (datos)'!G28/'Nacionalidad-Zona (datos)'!G$30</f>
        <v>1.2197941255201615E-2</v>
      </c>
    </row>
    <row r="29" spans="2:11" ht="15" customHeight="1">
      <c r="B29" s="196" t="s">
        <v>336</v>
      </c>
      <c r="C29" s="164">
        <f>'Nacionalidad-Zona (datos)'!C29/'Nacionalidad-Zona (datos)'!C$30</f>
        <v>0.68961699858315006</v>
      </c>
      <c r="D29" s="164">
        <f>'Nacionalidad-Zona (datos)'!D29/'Nacionalidad-Zona (datos)'!D$30</f>
        <v>0.18428520127588563</v>
      </c>
      <c r="E29" s="164">
        <f>'Nacionalidad-Zona (datos)'!E29/'Nacionalidad-Zona (datos)'!E$30</f>
        <v>0.37258170329443463</v>
      </c>
      <c r="F29" s="164">
        <f>'Nacionalidad-Zona (datos)'!F29/'Nacionalidad-Zona (datos)'!F$30</f>
        <v>0.77558473431072039</v>
      </c>
      <c r="G29" s="164">
        <f>'Nacionalidad-Zona (datos)'!G29/'Nacionalidad-Zona (datos)'!G$30</f>
        <v>0.82960297374248659</v>
      </c>
    </row>
    <row r="30" spans="2:11" ht="15" customHeight="1">
      <c r="B30" s="309" t="s">
        <v>72</v>
      </c>
      <c r="C30" s="350">
        <f>'Nacionalidad-Zona (datos)'!C30/'Nacionalidad-Zona (datos)'!C$30</f>
        <v>1</v>
      </c>
      <c r="D30" s="350">
        <f>'Nacionalidad-Zona (datos)'!D30/'Nacionalidad-Zona (datos)'!D$30</f>
        <v>1</v>
      </c>
      <c r="E30" s="350">
        <f>'Nacionalidad-Zona (datos)'!E30/'Nacionalidad-Zona (datos)'!E$30</f>
        <v>1</v>
      </c>
      <c r="F30" s="350">
        <f>'Nacionalidad-Zona (datos)'!F30/'Nacionalidad-Zona (datos)'!F$30</f>
        <v>1</v>
      </c>
      <c r="G30" s="350">
        <f>'Nacionalidad-Zona (datos)'!G30/'Nacionalidad-Zona (datos)'!G$30</f>
        <v>1</v>
      </c>
      <c r="H30" s="210"/>
      <c r="I30" s="210"/>
      <c r="J30" s="210"/>
      <c r="K30" s="210"/>
    </row>
    <row r="31" spans="2:11" ht="15" customHeight="1">
      <c r="B31" s="442" t="s">
        <v>123</v>
      </c>
      <c r="C31" s="416"/>
      <c r="D31" s="416"/>
      <c r="E31" s="416"/>
      <c r="F31" s="416"/>
      <c r="G31" s="416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/>
  </sheetPr>
  <dimension ref="B1:N68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2" customWidth="1"/>
    <col min="2" max="2" width="25.7109375" style="2" customWidth="1"/>
    <col min="3" max="7" width="10.7109375" style="2" customWidth="1"/>
    <col min="8" max="8" width="9.28515625" style="2" customWidth="1"/>
    <col min="9" max="9" width="25.7109375" style="2" customWidth="1"/>
    <col min="10" max="14" width="10.7109375" style="2" customWidth="1"/>
    <col min="15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 ht="15" customHeight="1">
      <c r="B1" s="11"/>
    </row>
    <row r="2" spans="2:14" ht="15" customHeight="1">
      <c r="B2" s="11"/>
    </row>
    <row r="3" spans="2:14" ht="15" customHeight="1">
      <c r="B3" s="11"/>
    </row>
    <row r="4" spans="2:14" ht="15" customHeight="1">
      <c r="B4" s="11"/>
    </row>
    <row r="5" spans="2:14" ht="18" customHeight="1">
      <c r="B5" s="441" t="s">
        <v>339</v>
      </c>
      <c r="C5" s="441"/>
      <c r="D5" s="441"/>
      <c r="E5" s="441"/>
      <c r="F5" s="441"/>
      <c r="G5" s="441"/>
      <c r="I5" s="441" t="s">
        <v>339</v>
      </c>
      <c r="J5" s="441"/>
      <c r="K5" s="441"/>
      <c r="L5" s="441"/>
      <c r="M5" s="441"/>
      <c r="N5" s="441"/>
    </row>
    <row r="6" spans="2:14" ht="30" customHeight="1">
      <c r="B6" s="352"/>
      <c r="C6" s="23" t="s">
        <v>289</v>
      </c>
      <c r="D6" s="212" t="s">
        <v>340</v>
      </c>
      <c r="E6" s="23" t="s">
        <v>341</v>
      </c>
      <c r="F6" s="212" t="s">
        <v>340</v>
      </c>
      <c r="G6" s="92" t="s">
        <v>63</v>
      </c>
      <c r="I6" s="352"/>
      <c r="J6" s="23" t="s">
        <v>342</v>
      </c>
      <c r="K6" s="212" t="s">
        <v>340</v>
      </c>
      <c r="L6" s="23" t="s">
        <v>343</v>
      </c>
      <c r="M6" s="212" t="s">
        <v>340</v>
      </c>
      <c r="N6" s="92" t="s">
        <v>63</v>
      </c>
    </row>
    <row r="7" spans="2:14" ht="15" customHeight="1">
      <c r="B7" s="81" t="s">
        <v>344</v>
      </c>
      <c r="C7" s="82"/>
      <c r="D7" s="82"/>
      <c r="E7" s="82"/>
      <c r="F7" s="82"/>
      <c r="G7" s="82"/>
      <c r="I7" s="81" t="s">
        <v>344</v>
      </c>
      <c r="J7" s="82"/>
      <c r="K7" s="82"/>
      <c r="L7" s="82"/>
      <c r="M7" s="82"/>
      <c r="N7" s="82"/>
    </row>
    <row r="8" spans="2:14" ht="15" customHeight="1">
      <c r="B8" s="353" t="s">
        <v>345</v>
      </c>
      <c r="C8" s="323">
        <v>185142</v>
      </c>
      <c r="D8" s="28">
        <f>C8/$C$8</f>
        <v>1</v>
      </c>
      <c r="E8" s="323">
        <v>178697</v>
      </c>
      <c r="F8" s="28">
        <f>E8/E$8</f>
        <v>1</v>
      </c>
      <c r="G8" s="28">
        <f>(E8-C8)/C8</f>
        <v>-3.4811117952706569E-2</v>
      </c>
      <c r="I8" s="353" t="s">
        <v>345</v>
      </c>
      <c r="J8" s="323">
        <v>181964</v>
      </c>
      <c r="K8" s="28">
        <f>J8/$J$8</f>
        <v>1</v>
      </c>
      <c r="L8" s="323">
        <v>175168</v>
      </c>
      <c r="M8" s="28">
        <f>L8/L$8</f>
        <v>1</v>
      </c>
      <c r="N8" s="28">
        <f>(L8-J8)/J8</f>
        <v>-3.7348046866413138E-2</v>
      </c>
    </row>
    <row r="9" spans="2:14" ht="15" customHeight="1">
      <c r="B9" s="354" t="s">
        <v>346</v>
      </c>
      <c r="C9" s="327">
        <v>88057</v>
      </c>
      <c r="D9" s="31">
        <f>C9/$C$8</f>
        <v>0.47561871428417107</v>
      </c>
      <c r="E9" s="327">
        <v>86541</v>
      </c>
      <c r="F9" s="31">
        <f>E9/E$8</f>
        <v>0.48428904794148753</v>
      </c>
      <c r="G9" s="32">
        <f>(E9-C9)/C9</f>
        <v>-1.7216121375926957E-2</v>
      </c>
      <c r="I9" s="354" t="s">
        <v>346</v>
      </c>
      <c r="J9" s="327">
        <v>87662</v>
      </c>
      <c r="K9" s="31">
        <f>J9/$J$8</f>
        <v>0.48175463278450681</v>
      </c>
      <c r="L9" s="327">
        <v>85983</v>
      </c>
      <c r="M9" s="31">
        <f>L9/L$8</f>
        <v>0.4908602027767629</v>
      </c>
      <c r="N9" s="32">
        <f>(L9-J9)/J9</f>
        <v>-1.9153110811982389E-2</v>
      </c>
    </row>
    <row r="10" spans="2:14" ht="15" customHeight="1">
      <c r="B10" s="355" t="s">
        <v>347</v>
      </c>
      <c r="C10" s="327">
        <v>97085</v>
      </c>
      <c r="D10" s="31">
        <f>C10/$C$8</f>
        <v>0.52438128571582898</v>
      </c>
      <c r="E10" s="327">
        <v>92156</v>
      </c>
      <c r="F10" s="31">
        <f>E10/E$8</f>
        <v>0.51571095205851247</v>
      </c>
      <c r="G10" s="32">
        <f>(E10-C10)/C10</f>
        <v>-5.0769943863624656E-2</v>
      </c>
      <c r="I10" s="355" t="s">
        <v>347</v>
      </c>
      <c r="J10" s="327">
        <v>94302</v>
      </c>
      <c r="K10" s="31">
        <f>J10/$J$8</f>
        <v>0.51824536721549319</v>
      </c>
      <c r="L10" s="327">
        <v>89185</v>
      </c>
      <c r="M10" s="31">
        <f>L10/L$8</f>
        <v>0.5091397972232371</v>
      </c>
      <c r="N10" s="32">
        <f>(L10-J10)/J10</f>
        <v>-5.4261839621641113E-2</v>
      </c>
    </row>
    <row r="11" spans="2:14" ht="15" customHeight="1">
      <c r="B11" s="81" t="s">
        <v>348</v>
      </c>
      <c r="C11" s="325"/>
      <c r="D11" s="82"/>
      <c r="E11" s="325"/>
      <c r="F11" s="82"/>
      <c r="G11" s="84"/>
      <c r="I11" s="81" t="s">
        <v>348</v>
      </c>
      <c r="J11" s="325"/>
      <c r="K11" s="82"/>
      <c r="L11" s="325"/>
      <c r="M11" s="82"/>
      <c r="N11" s="84"/>
    </row>
    <row r="12" spans="2:14" ht="15" customHeight="1">
      <c r="B12" s="353" t="s">
        <v>345</v>
      </c>
      <c r="C12" s="323">
        <v>2531</v>
      </c>
      <c r="D12" s="28">
        <f>C12/$C$12</f>
        <v>1</v>
      </c>
      <c r="E12" s="323">
        <v>2504</v>
      </c>
      <c r="F12" s="28">
        <f>E12/$E$12</f>
        <v>1</v>
      </c>
      <c r="G12" s="28">
        <f>(E12-C12)/C12</f>
        <v>-1.066772026866851E-2</v>
      </c>
      <c r="I12" s="353" t="s">
        <v>345</v>
      </c>
      <c r="J12" s="323">
        <v>2504</v>
      </c>
      <c r="K12" s="28">
        <f>J12/$J$12</f>
        <v>1</v>
      </c>
      <c r="L12" s="323">
        <v>1947</v>
      </c>
      <c r="M12" s="28">
        <f>L12/$L$12</f>
        <v>1</v>
      </c>
      <c r="N12" s="28">
        <f>(L12-J12)/J12</f>
        <v>-0.222444089456869</v>
      </c>
    </row>
    <row r="13" spans="2:14" ht="15" customHeight="1">
      <c r="B13" s="354" t="s">
        <v>346</v>
      </c>
      <c r="C13" s="327">
        <v>2531</v>
      </c>
      <c r="D13" s="31">
        <f>C13/$C$12</f>
        <v>1</v>
      </c>
      <c r="E13" s="327">
        <v>2504</v>
      </c>
      <c r="F13" s="31">
        <f>E13/$E$13</f>
        <v>1</v>
      </c>
      <c r="G13" s="32">
        <f>(E13-C13)/C13</f>
        <v>-1.066772026866851E-2</v>
      </c>
      <c r="I13" s="354" t="s">
        <v>346</v>
      </c>
      <c r="J13" s="327">
        <v>2504</v>
      </c>
      <c r="K13" s="31">
        <f>J13/$J$12</f>
        <v>1</v>
      </c>
      <c r="L13" s="327">
        <v>1947</v>
      </c>
      <c r="M13" s="31">
        <f>L13/$L$12</f>
        <v>1</v>
      </c>
      <c r="N13" s="32">
        <f>(L13-J13)/J13</f>
        <v>-0.222444089456869</v>
      </c>
    </row>
    <row r="14" spans="2:14" ht="15" customHeight="1">
      <c r="B14" s="355" t="s">
        <v>347</v>
      </c>
      <c r="C14" s="356" t="s">
        <v>67</v>
      </c>
      <c r="D14" s="332" t="s">
        <v>67</v>
      </c>
      <c r="E14" s="356" t="s">
        <v>67</v>
      </c>
      <c r="F14" s="332" t="s">
        <v>67</v>
      </c>
      <c r="G14" s="357" t="s">
        <v>67</v>
      </c>
      <c r="I14" s="355" t="s">
        <v>347</v>
      </c>
      <c r="J14" s="356" t="s">
        <v>67</v>
      </c>
      <c r="K14" s="332" t="s">
        <v>67</v>
      </c>
      <c r="L14" s="356" t="s">
        <v>67</v>
      </c>
      <c r="M14" s="332" t="s">
        <v>67</v>
      </c>
      <c r="N14" s="357" t="s">
        <v>67</v>
      </c>
    </row>
    <row r="15" spans="2:14" ht="15" customHeight="1">
      <c r="B15" s="81" t="s">
        <v>349</v>
      </c>
      <c r="C15" s="325"/>
      <c r="D15" s="82"/>
      <c r="E15" s="325"/>
      <c r="F15" s="82"/>
      <c r="G15" s="84"/>
      <c r="I15" s="81" t="s">
        <v>349</v>
      </c>
      <c r="J15" s="325"/>
      <c r="K15" s="82"/>
      <c r="L15" s="325"/>
      <c r="M15" s="82"/>
      <c r="N15" s="84"/>
    </row>
    <row r="16" spans="2:14" ht="15" customHeight="1">
      <c r="B16" s="353" t="s">
        <v>345</v>
      </c>
      <c r="C16" s="323">
        <v>1946</v>
      </c>
      <c r="D16" s="28">
        <f>C16/$C$16</f>
        <v>1</v>
      </c>
      <c r="E16" s="323">
        <v>1713</v>
      </c>
      <c r="F16" s="28">
        <f>E16/$E$16</f>
        <v>1</v>
      </c>
      <c r="G16" s="28">
        <f>(E16-C16)/C16</f>
        <v>-0.1197327852004111</v>
      </c>
      <c r="I16" s="353" t="s">
        <v>345</v>
      </c>
      <c r="J16" s="323">
        <v>1713</v>
      </c>
      <c r="K16" s="28">
        <f>J16/$J$16</f>
        <v>1</v>
      </c>
      <c r="L16" s="323">
        <v>1409</v>
      </c>
      <c r="M16" s="28">
        <f>L16/$L$16</f>
        <v>1</v>
      </c>
      <c r="N16" s="28">
        <f>(L16-J16)/J16</f>
        <v>-0.17746643315820199</v>
      </c>
    </row>
    <row r="17" spans="2:14" ht="15" customHeight="1">
      <c r="B17" s="354" t="s">
        <v>346</v>
      </c>
      <c r="C17" s="327">
        <v>514</v>
      </c>
      <c r="D17" s="31">
        <f>C17/$C$16</f>
        <v>0.26413155190133608</v>
      </c>
      <c r="E17" s="327">
        <v>514</v>
      </c>
      <c r="F17" s="31">
        <f>E17/$E$16</f>
        <v>0.30005837711617045</v>
      </c>
      <c r="G17" s="32">
        <f>(E17-C17)/C17</f>
        <v>0</v>
      </c>
      <c r="I17" s="354" t="s">
        <v>346</v>
      </c>
      <c r="J17" s="327">
        <v>514</v>
      </c>
      <c r="K17" s="31">
        <f>J17/$J$16</f>
        <v>0.30005837711617045</v>
      </c>
      <c r="L17" s="327">
        <v>514</v>
      </c>
      <c r="M17" s="31">
        <f>L17/$L$16</f>
        <v>0.36479772888573458</v>
      </c>
      <c r="N17" s="32">
        <f>(L17-J17)/J17</f>
        <v>0</v>
      </c>
    </row>
    <row r="18" spans="2:14" ht="15" customHeight="1">
      <c r="B18" s="355" t="s">
        <v>347</v>
      </c>
      <c r="C18" s="327">
        <v>1432</v>
      </c>
      <c r="D18" s="31">
        <f>C18/$C$16</f>
        <v>0.73586844809866392</v>
      </c>
      <c r="E18" s="327">
        <v>1199</v>
      </c>
      <c r="F18" s="31">
        <f>E18/$E$16</f>
        <v>0.69994162288382955</v>
      </c>
      <c r="G18" s="32">
        <f>(E18-C18)/C18</f>
        <v>-0.16270949720670391</v>
      </c>
      <c r="I18" s="355" t="s">
        <v>347</v>
      </c>
      <c r="J18" s="327">
        <v>1199</v>
      </c>
      <c r="K18" s="31">
        <f>J18/$J$16</f>
        <v>0.69994162288382955</v>
      </c>
      <c r="L18" s="327">
        <v>895</v>
      </c>
      <c r="M18" s="31">
        <f>L18/$L$16</f>
        <v>0.63520227111426542</v>
      </c>
      <c r="N18" s="32">
        <f>(L18-J18)/J18</f>
        <v>-0.25354462051709759</v>
      </c>
    </row>
    <row r="19" spans="2:14" ht="15" customHeight="1">
      <c r="B19" s="81" t="s">
        <v>350</v>
      </c>
      <c r="C19" s="325"/>
      <c r="D19" s="82"/>
      <c r="E19" s="325"/>
      <c r="F19" s="82"/>
      <c r="G19" s="84"/>
      <c r="I19" s="81" t="s">
        <v>350</v>
      </c>
      <c r="J19" s="325"/>
      <c r="K19" s="82"/>
      <c r="L19" s="325"/>
      <c r="M19" s="82"/>
      <c r="N19" s="84"/>
    </row>
    <row r="20" spans="2:14" ht="15" customHeight="1">
      <c r="B20" s="353" t="s">
        <v>345</v>
      </c>
      <c r="C20" s="323">
        <v>32671</v>
      </c>
      <c r="D20" s="28">
        <f>C20/$C$20</f>
        <v>1</v>
      </c>
      <c r="E20" s="323">
        <v>30806</v>
      </c>
      <c r="F20" s="28">
        <f>E20/$E$20</f>
        <v>1</v>
      </c>
      <c r="G20" s="28">
        <f>(E20-C20)/C20</f>
        <v>-5.7084264332282454E-2</v>
      </c>
      <c r="I20" s="353" t="s">
        <v>345</v>
      </c>
      <c r="J20" s="323">
        <v>32113</v>
      </c>
      <c r="K20" s="28">
        <f>J20/$J$20</f>
        <v>1</v>
      </c>
      <c r="L20" s="323">
        <v>29535</v>
      </c>
      <c r="M20" s="28">
        <f>L20/$L$20</f>
        <v>1</v>
      </c>
      <c r="N20" s="28">
        <f>(L20-J20)/J20</f>
        <v>-8.0279014729237375E-2</v>
      </c>
    </row>
    <row r="21" spans="2:14" ht="15" customHeight="1">
      <c r="B21" s="354" t="s">
        <v>346</v>
      </c>
      <c r="C21" s="327">
        <v>19044</v>
      </c>
      <c r="D21" s="31">
        <f>C21/$C$20</f>
        <v>0.58290226806648093</v>
      </c>
      <c r="E21" s="327">
        <v>18641</v>
      </c>
      <c r="F21" s="31">
        <f>E21/$E$20</f>
        <v>0.6051093942738428</v>
      </c>
      <c r="G21" s="32">
        <f>(E21-C21)/C21</f>
        <v>-2.1161520688930898E-2</v>
      </c>
      <c r="I21" s="354" t="s">
        <v>346</v>
      </c>
      <c r="J21" s="327">
        <v>19237</v>
      </c>
      <c r="K21" s="31">
        <f>J21/$J$20</f>
        <v>0.59904088686824652</v>
      </c>
      <c r="L21" s="327">
        <v>18673</v>
      </c>
      <c r="M21" s="31">
        <f>L21/$L$20</f>
        <v>0.63223294396478757</v>
      </c>
      <c r="N21" s="32">
        <f>(L21-J21)/J21</f>
        <v>-2.9318500805738942E-2</v>
      </c>
    </row>
    <row r="22" spans="2:14" ht="15" customHeight="1">
      <c r="B22" s="355" t="s">
        <v>347</v>
      </c>
      <c r="C22" s="327">
        <v>13627</v>
      </c>
      <c r="D22" s="31">
        <f>C22/$C$20</f>
        <v>0.41709773193351901</v>
      </c>
      <c r="E22" s="327">
        <v>12165</v>
      </c>
      <c r="F22" s="31">
        <f>E22/$E$20</f>
        <v>0.39489060572615725</v>
      </c>
      <c r="G22" s="32">
        <f>(E22-C22)/C22</f>
        <v>-0.1072870037425699</v>
      </c>
      <c r="I22" s="355" t="s">
        <v>347</v>
      </c>
      <c r="J22" s="327">
        <v>12876</v>
      </c>
      <c r="K22" s="31">
        <f>J22/$J$20</f>
        <v>0.40095911313175348</v>
      </c>
      <c r="L22" s="327">
        <v>10862</v>
      </c>
      <c r="M22" s="31">
        <f>L22/$L$20</f>
        <v>0.36776705603521248</v>
      </c>
      <c r="N22" s="32">
        <f>(L22-J22)/J22</f>
        <v>-0.15641503572538054</v>
      </c>
    </row>
    <row r="23" spans="2:14" ht="15" customHeight="1">
      <c r="B23" s="358" t="s">
        <v>296</v>
      </c>
      <c r="C23" s="359"/>
      <c r="D23" s="360"/>
      <c r="E23" s="359"/>
      <c r="F23" s="360"/>
      <c r="G23" s="361"/>
      <c r="I23" s="358" t="s">
        <v>296</v>
      </c>
      <c r="J23" s="359"/>
      <c r="K23" s="360"/>
      <c r="L23" s="359"/>
      <c r="M23" s="360"/>
      <c r="N23" s="361"/>
    </row>
    <row r="24" spans="2:14" ht="15" customHeight="1">
      <c r="B24" s="353" t="s">
        <v>345</v>
      </c>
      <c r="C24" s="323">
        <v>28846</v>
      </c>
      <c r="D24" s="28">
        <f>C24/$C$24</f>
        <v>1</v>
      </c>
      <c r="E24" s="323">
        <v>27225</v>
      </c>
      <c r="F24" s="28">
        <f>E24/$E$24</f>
        <v>1</v>
      </c>
      <c r="G24" s="28">
        <f>(E24-C24)/C24</f>
        <v>-5.6194966373153993E-2</v>
      </c>
      <c r="I24" s="353" t="s">
        <v>345</v>
      </c>
      <c r="J24" s="323">
        <v>28475</v>
      </c>
      <c r="K24" s="28">
        <f>J24/$J$24</f>
        <v>1</v>
      </c>
      <c r="L24" s="323">
        <v>25676</v>
      </c>
      <c r="M24" s="28">
        <f>L24/$L$24</f>
        <v>1</v>
      </c>
      <c r="N24" s="28">
        <f>(L24-J24)/J24</f>
        <v>-9.8296751536435467E-2</v>
      </c>
    </row>
    <row r="25" spans="2:14" ht="15" customHeight="1">
      <c r="B25" s="354" t="s">
        <v>346</v>
      </c>
      <c r="C25" s="327">
        <v>16831</v>
      </c>
      <c r="D25" s="31">
        <f>C25/$C$24</f>
        <v>0.5834777785481523</v>
      </c>
      <c r="E25" s="327">
        <v>16442</v>
      </c>
      <c r="F25" s="31">
        <f>E25/$E$24</f>
        <v>0.60393021120293844</v>
      </c>
      <c r="G25" s="32">
        <f>(E25-C25)/C25</f>
        <v>-2.3112114550531755E-2</v>
      </c>
      <c r="I25" s="354" t="s">
        <v>346</v>
      </c>
      <c r="J25" s="327">
        <v>17038</v>
      </c>
      <c r="K25" s="31">
        <f>J25/$J$24</f>
        <v>0.5983494293239684</v>
      </c>
      <c r="L25" s="327">
        <v>16158</v>
      </c>
      <c r="M25" s="31">
        <f>L25/$L$24</f>
        <v>0.6293036298488861</v>
      </c>
      <c r="N25" s="32">
        <f>(L25-J25)/J25</f>
        <v>-5.1649254607348281E-2</v>
      </c>
    </row>
    <row r="26" spans="2:14" ht="15" customHeight="1">
      <c r="B26" s="355" t="s">
        <v>347</v>
      </c>
      <c r="C26" s="327">
        <v>12015</v>
      </c>
      <c r="D26" s="31">
        <f>C26/$C$24</f>
        <v>0.41652222145184775</v>
      </c>
      <c r="E26" s="327">
        <v>10783</v>
      </c>
      <c r="F26" s="31">
        <f>E26/$E$24</f>
        <v>0.39606978879706151</v>
      </c>
      <c r="G26" s="32">
        <f>(E26-C26)/C26</f>
        <v>-0.10253849354972951</v>
      </c>
      <c r="I26" s="355" t="s">
        <v>347</v>
      </c>
      <c r="J26" s="327">
        <v>11437</v>
      </c>
      <c r="K26" s="31">
        <f>J26/$J$24</f>
        <v>0.4016505706760316</v>
      </c>
      <c r="L26" s="327">
        <v>9518</v>
      </c>
      <c r="M26" s="31">
        <f>L26/$L$24</f>
        <v>0.3706963701511139</v>
      </c>
      <c r="N26" s="32">
        <f>(L26-J26)/J26</f>
        <v>-0.16778875579260297</v>
      </c>
    </row>
    <row r="27" spans="2:14" ht="15" customHeight="1">
      <c r="B27" s="81" t="s">
        <v>351</v>
      </c>
      <c r="C27" s="325"/>
      <c r="D27" s="82"/>
      <c r="E27" s="325"/>
      <c r="F27" s="82"/>
      <c r="G27" s="84"/>
      <c r="I27" s="81" t="s">
        <v>351</v>
      </c>
      <c r="J27" s="325"/>
      <c r="K27" s="82"/>
      <c r="L27" s="325"/>
      <c r="M27" s="82"/>
      <c r="N27" s="84"/>
    </row>
    <row r="28" spans="2:14" ht="15" customHeight="1">
      <c r="B28" s="353" t="s">
        <v>345</v>
      </c>
      <c r="C28" s="323">
        <v>147994</v>
      </c>
      <c r="D28" s="28">
        <f>C28/$C$28</f>
        <v>1</v>
      </c>
      <c r="E28" s="323">
        <v>143674</v>
      </c>
      <c r="F28" s="28">
        <f>E28/$E$28</f>
        <v>1</v>
      </c>
      <c r="G28" s="28">
        <f>(E28-C28)/C28</f>
        <v>-2.9190372582672271E-2</v>
      </c>
      <c r="I28" s="353" t="s">
        <v>345</v>
      </c>
      <c r="J28" s="323">
        <v>145634</v>
      </c>
      <c r="K28" s="28">
        <f>J28/$J$28</f>
        <v>1</v>
      </c>
      <c r="L28" s="323">
        <v>142277</v>
      </c>
      <c r="M28" s="28">
        <f>L28/$L$28</f>
        <v>1</v>
      </c>
      <c r="N28" s="28">
        <f>(L28-J28)/J28</f>
        <v>-2.3050935907823724E-2</v>
      </c>
    </row>
    <row r="29" spans="2:14" ht="15" customHeight="1">
      <c r="B29" s="354" t="s">
        <v>346</v>
      </c>
      <c r="C29" s="327">
        <v>65968</v>
      </c>
      <c r="D29" s="31">
        <f>C29/$C$28</f>
        <v>0.44574780058651026</v>
      </c>
      <c r="E29" s="327">
        <v>64882</v>
      </c>
      <c r="F29" s="31">
        <f>E29/$E$28</f>
        <v>0.45159179809847294</v>
      </c>
      <c r="G29" s="32">
        <f>(E29-C29)/C29</f>
        <v>-1.6462527285956829E-2</v>
      </c>
      <c r="I29" s="354" t="s">
        <v>346</v>
      </c>
      <c r="J29" s="327">
        <v>65407</v>
      </c>
      <c r="K29" s="31">
        <f>J29/$J$28</f>
        <v>0.44911902440364199</v>
      </c>
      <c r="L29" s="327">
        <v>64849</v>
      </c>
      <c r="M29" s="31">
        <f>L29/$L$28</f>
        <v>0.45579397935014093</v>
      </c>
      <c r="N29" s="32">
        <f>(L29-J29)/J29</f>
        <v>-8.5311969666855229E-3</v>
      </c>
    </row>
    <row r="30" spans="2:14" ht="15" customHeight="1">
      <c r="B30" s="355" t="s">
        <v>347</v>
      </c>
      <c r="C30" s="327">
        <v>82026</v>
      </c>
      <c r="D30" s="31">
        <f>C30/$C$28</f>
        <v>0.55425219941348969</v>
      </c>
      <c r="E30" s="327">
        <v>78792</v>
      </c>
      <c r="F30" s="31">
        <f>E30/$E$28</f>
        <v>0.54840820190152706</v>
      </c>
      <c r="G30" s="32">
        <f>(E30-C30)/C30</f>
        <v>-3.9426523297491037E-2</v>
      </c>
      <c r="I30" s="355" t="s">
        <v>347</v>
      </c>
      <c r="J30" s="327">
        <v>80227</v>
      </c>
      <c r="K30" s="31">
        <f>J30/$J$28</f>
        <v>0.55088097559635796</v>
      </c>
      <c r="L30" s="327">
        <v>77428</v>
      </c>
      <c r="M30" s="31">
        <f>L30/$L$28</f>
        <v>0.54420602064985912</v>
      </c>
      <c r="N30" s="32">
        <f>(L30-J30)/J30</f>
        <v>-3.4888503870268116E-2</v>
      </c>
    </row>
    <row r="31" spans="2:14" ht="15" customHeight="1">
      <c r="B31" s="358" t="s">
        <v>294</v>
      </c>
      <c r="C31" s="359"/>
      <c r="D31" s="360"/>
      <c r="E31" s="359"/>
      <c r="F31" s="360"/>
      <c r="G31" s="361"/>
      <c r="I31" s="358" t="s">
        <v>294</v>
      </c>
      <c r="J31" s="359"/>
      <c r="K31" s="360"/>
      <c r="L31" s="359"/>
      <c r="M31" s="360"/>
      <c r="N31" s="361"/>
    </row>
    <row r="32" spans="2:14" ht="15" customHeight="1">
      <c r="B32" s="353" t="s">
        <v>345</v>
      </c>
      <c r="C32" s="323">
        <v>65517</v>
      </c>
      <c r="D32" s="28">
        <f>C32/$C$32</f>
        <v>1</v>
      </c>
      <c r="E32" s="323">
        <v>63430</v>
      </c>
      <c r="F32" s="28">
        <f>E32/$E$32</f>
        <v>1</v>
      </c>
      <c r="G32" s="28">
        <f>(E32-C32)/C32</f>
        <v>-3.1854327884365888E-2</v>
      </c>
      <c r="I32" s="353" t="s">
        <v>345</v>
      </c>
      <c r="J32" s="323">
        <v>64757</v>
      </c>
      <c r="K32" s="28">
        <f>J32/$J$32</f>
        <v>1</v>
      </c>
      <c r="L32" s="323">
        <v>62780</v>
      </c>
      <c r="M32" s="28">
        <f>L32/$L$32</f>
        <v>1</v>
      </c>
      <c r="N32" s="28">
        <f>(L32-J32)/J32</f>
        <v>-3.0529518044381303E-2</v>
      </c>
    </row>
    <row r="33" spans="2:14" ht="15" customHeight="1">
      <c r="B33" s="354" t="s">
        <v>346</v>
      </c>
      <c r="C33" s="327">
        <v>33977</v>
      </c>
      <c r="D33" s="31">
        <f>C33/$C$32</f>
        <v>0.51859822641451836</v>
      </c>
      <c r="E33" s="327">
        <v>32855</v>
      </c>
      <c r="F33" s="31">
        <f>E33/$E$32</f>
        <v>0.51797256818540127</v>
      </c>
      <c r="G33" s="32">
        <f>(E33-C33)/C33</f>
        <v>-3.3022338640845278E-2</v>
      </c>
      <c r="I33" s="354" t="s">
        <v>346</v>
      </c>
      <c r="J33" s="327">
        <v>33507</v>
      </c>
      <c r="K33" s="31">
        <f>J33/$J$32</f>
        <v>0.51742668746235931</v>
      </c>
      <c r="L33" s="327">
        <v>32855</v>
      </c>
      <c r="M33" s="31">
        <f>L33/$L$32</f>
        <v>0.52333545715195917</v>
      </c>
      <c r="N33" s="32">
        <f>(L33-J33)/J33</f>
        <v>-1.945862058674307E-2</v>
      </c>
    </row>
    <row r="34" spans="2:14" ht="15" customHeight="1">
      <c r="B34" s="355" t="s">
        <v>347</v>
      </c>
      <c r="C34" s="362">
        <v>31540</v>
      </c>
      <c r="D34" s="363">
        <f>C34/$C$32</f>
        <v>0.48140177358548164</v>
      </c>
      <c r="E34" s="362">
        <v>30575</v>
      </c>
      <c r="F34" s="363">
        <f>E34/$E$32</f>
        <v>0.48202743181459878</v>
      </c>
      <c r="G34" s="32">
        <f>(E34-C34)/C34</f>
        <v>-3.0596068484464174E-2</v>
      </c>
      <c r="I34" s="355" t="s">
        <v>347</v>
      </c>
      <c r="J34" s="362">
        <v>31250</v>
      </c>
      <c r="K34" s="363">
        <f>J34/$J$32</f>
        <v>0.48257331253764074</v>
      </c>
      <c r="L34" s="362">
        <v>29925</v>
      </c>
      <c r="M34" s="363">
        <f>L34/$L$32</f>
        <v>0.47666454284804077</v>
      </c>
      <c r="N34" s="32">
        <f>(L34-J34)/J34</f>
        <v>-4.24E-2</v>
      </c>
    </row>
    <row r="35" spans="2:14" ht="15" customHeight="1">
      <c r="B35" s="358" t="s">
        <v>295</v>
      </c>
      <c r="C35" s="359"/>
      <c r="D35" s="360"/>
      <c r="E35" s="359"/>
      <c r="F35" s="360"/>
      <c r="G35" s="361"/>
      <c r="I35" s="358" t="s">
        <v>295</v>
      </c>
      <c r="J35" s="359"/>
      <c r="K35" s="360"/>
      <c r="L35" s="359"/>
      <c r="M35" s="360"/>
      <c r="N35" s="361"/>
    </row>
    <row r="36" spans="2:14" ht="15" customHeight="1">
      <c r="B36" s="353" t="s">
        <v>345</v>
      </c>
      <c r="C36" s="323">
        <v>55465</v>
      </c>
      <c r="D36" s="28">
        <f>C36/$C$36</f>
        <v>1</v>
      </c>
      <c r="E36" s="323">
        <v>53697</v>
      </c>
      <c r="F36" s="28">
        <f>E36/$E$36</f>
        <v>1</v>
      </c>
      <c r="G36" s="28">
        <f>(E36-C36)/C36</f>
        <v>-3.1875957811232307E-2</v>
      </c>
      <c r="I36" s="353" t="s">
        <v>345</v>
      </c>
      <c r="J36" s="323">
        <v>54367</v>
      </c>
      <c r="K36" s="28">
        <f>J36/$J$36</f>
        <v>1</v>
      </c>
      <c r="L36" s="323">
        <v>53044</v>
      </c>
      <c r="M36" s="28">
        <f>L36/$L$36</f>
        <v>1</v>
      </c>
      <c r="N36" s="28">
        <f>(L36-J36)/J36</f>
        <v>-2.4334614747916934E-2</v>
      </c>
    </row>
    <row r="37" spans="2:14" ht="15" customHeight="1">
      <c r="B37" s="354" t="s">
        <v>346</v>
      </c>
      <c r="C37" s="327">
        <v>20292</v>
      </c>
      <c r="D37" s="31">
        <f>C37/$C$36</f>
        <v>0.36585233931308031</v>
      </c>
      <c r="E37" s="327">
        <v>20363</v>
      </c>
      <c r="F37" s="31">
        <f>E37/$E$36</f>
        <v>0.37922044062051885</v>
      </c>
      <c r="G37" s="32">
        <f>(E37-C37)/C37</f>
        <v>3.4989158288980878E-3</v>
      </c>
      <c r="I37" s="354" t="s">
        <v>346</v>
      </c>
      <c r="J37" s="327">
        <v>20236</v>
      </c>
      <c r="K37" s="31">
        <f>J37/$J$36</f>
        <v>0.37221108392958963</v>
      </c>
      <c r="L37" s="327">
        <v>20332</v>
      </c>
      <c r="M37" s="31">
        <f>L37/$L$36</f>
        <v>0.38330442651383756</v>
      </c>
      <c r="N37" s="32">
        <f>(L37-J37)/J37</f>
        <v>4.7440205574224154E-3</v>
      </c>
    </row>
    <row r="38" spans="2:14" ht="15" customHeight="1">
      <c r="B38" s="355" t="s">
        <v>347</v>
      </c>
      <c r="C38" s="362">
        <v>35173</v>
      </c>
      <c r="D38" s="363">
        <f>C38/$C$36</f>
        <v>0.63414766068691963</v>
      </c>
      <c r="E38" s="362">
        <v>33334</v>
      </c>
      <c r="F38" s="363">
        <f>E38/$E$36</f>
        <v>0.62077955937948115</v>
      </c>
      <c r="G38" s="32">
        <f>(E38-C38)/C38</f>
        <v>-5.228442271060188E-2</v>
      </c>
      <c r="I38" s="355" t="s">
        <v>347</v>
      </c>
      <c r="J38" s="362">
        <v>34131</v>
      </c>
      <c r="K38" s="363">
        <f>J38/$J$36</f>
        <v>0.62778891607041032</v>
      </c>
      <c r="L38" s="362">
        <v>32712</v>
      </c>
      <c r="M38" s="363">
        <f>L38/$L$36</f>
        <v>0.61669557348616244</v>
      </c>
      <c r="N38" s="32">
        <f>(L38-J38)/J38</f>
        <v>-4.1575107673376112E-2</v>
      </c>
    </row>
    <row r="39" spans="2:14" ht="45" customHeight="1">
      <c r="B39" s="442" t="s">
        <v>352</v>
      </c>
      <c r="C39" s="442"/>
      <c r="D39" s="442"/>
      <c r="E39" s="442"/>
      <c r="F39" s="442"/>
      <c r="G39" s="442"/>
      <c r="I39" s="442" t="s">
        <v>352</v>
      </c>
      <c r="J39" s="442"/>
      <c r="K39" s="442"/>
      <c r="L39" s="442"/>
      <c r="M39" s="442"/>
      <c r="N39" s="442"/>
    </row>
    <row r="40" spans="2:14">
      <c r="B40" s="11"/>
    </row>
    <row r="41" spans="2:14">
      <c r="B41" s="11"/>
    </row>
    <row r="42" spans="2:14">
      <c r="B42" s="11"/>
    </row>
    <row r="43" spans="2:14">
      <c r="B43" s="11"/>
    </row>
    <row r="44" spans="2:14" ht="27.75" customHeight="1"/>
    <row r="45" spans="2:14" ht="36" customHeight="1"/>
    <row r="46" spans="2:14" ht="15" customHeight="1"/>
    <row r="50" ht="15" customHeight="1"/>
    <row r="54" ht="15" customHeight="1"/>
    <row r="58" ht="15" customHeight="1"/>
    <row r="62" ht="15" customHeight="1"/>
    <row r="66" spans="2:11" ht="44.25" customHeight="1"/>
    <row r="67" spans="2:11" ht="15" customHeight="1" thickBot="1"/>
    <row r="68" spans="2:11" ht="30" customHeight="1" thickBot="1">
      <c r="B68" s="18"/>
      <c r="C68" s="18"/>
      <c r="D68" s="18"/>
      <c r="F68" s="18"/>
      <c r="G68" s="58" t="s">
        <v>87</v>
      </c>
      <c r="H68" s="18"/>
      <c r="I68" s="18"/>
      <c r="J68" s="18"/>
      <c r="K68" s="18"/>
    </row>
  </sheetData>
  <mergeCells count="4">
    <mergeCell ref="B5:G5"/>
    <mergeCell ref="I5:N5"/>
    <mergeCell ref="B39:G39"/>
    <mergeCell ref="I39:N39"/>
  </mergeCells>
  <hyperlinks>
    <hyperlink ref="G68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rowBreaks count="2" manualBreakCount="2">
    <brk id="67" min="1" max="7" man="1"/>
    <brk id="117" min="1" max="7" man="1"/>
  </rowBreaks>
  <colBreaks count="1" manualBreakCount="1">
    <brk id="15" max="1048575" man="1"/>
  </colBreaks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/>
  </sheetPr>
  <dimension ref="B54:L56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54" spans="2:12" ht="19.5" customHeight="1"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</row>
    <row r="55" spans="2:12" ht="15" customHeight="1" thickBot="1"/>
    <row r="56" spans="2:12" ht="30" customHeight="1" thickBot="1">
      <c r="I56" s="58" t="s">
        <v>89</v>
      </c>
    </row>
  </sheetData>
  <hyperlinks>
    <hyperlink ref="I56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/>
  </sheetPr>
  <dimension ref="C1:R76"/>
  <sheetViews>
    <sheetView showGridLines="0" showRowColHeaders="0" showOutlineSymbols="0" topLeftCell="A13" zoomScaleNormal="100" workbookViewId="0">
      <selection activeCell="B16" sqref="B16"/>
    </sheetView>
  </sheetViews>
  <sheetFormatPr baseColWidth="10" defaultRowHeight="12.75"/>
  <cols>
    <col min="1" max="2" width="11.42578125" style="2"/>
    <col min="3" max="3" width="24.7109375" style="2" customWidth="1"/>
    <col min="4" max="9" width="10.7109375" style="2" customWidth="1"/>
    <col min="10" max="10" width="8.42578125" style="2" customWidth="1"/>
    <col min="11" max="11" width="24.7109375" style="2" customWidth="1"/>
    <col min="12" max="17" width="10.7109375" style="2" customWidth="1"/>
    <col min="18" max="257" width="11.42578125" style="2"/>
    <col min="258" max="258" width="26.85546875" style="2" customWidth="1"/>
    <col min="259" max="259" width="12.7109375" style="2" customWidth="1"/>
    <col min="260" max="260" width="10.5703125" style="2" customWidth="1"/>
    <col min="261" max="261" width="12.7109375" style="2" customWidth="1"/>
    <col min="262" max="262" width="10.7109375" style="2" customWidth="1"/>
    <col min="263" max="263" width="10.5703125" style="2" customWidth="1"/>
    <col min="264" max="264" width="9.28515625" style="2" customWidth="1"/>
    <col min="265" max="513" width="11.42578125" style="2"/>
    <col min="514" max="514" width="26.85546875" style="2" customWidth="1"/>
    <col min="515" max="515" width="12.7109375" style="2" customWidth="1"/>
    <col min="516" max="516" width="10.5703125" style="2" customWidth="1"/>
    <col min="517" max="517" width="12.7109375" style="2" customWidth="1"/>
    <col min="518" max="518" width="10.7109375" style="2" customWidth="1"/>
    <col min="519" max="519" width="10.5703125" style="2" customWidth="1"/>
    <col min="520" max="520" width="9.28515625" style="2" customWidth="1"/>
    <col min="521" max="769" width="11.42578125" style="2"/>
    <col min="770" max="770" width="26.85546875" style="2" customWidth="1"/>
    <col min="771" max="771" width="12.7109375" style="2" customWidth="1"/>
    <col min="772" max="772" width="10.5703125" style="2" customWidth="1"/>
    <col min="773" max="773" width="12.7109375" style="2" customWidth="1"/>
    <col min="774" max="774" width="10.7109375" style="2" customWidth="1"/>
    <col min="775" max="775" width="10.5703125" style="2" customWidth="1"/>
    <col min="776" max="776" width="9.28515625" style="2" customWidth="1"/>
    <col min="777" max="1025" width="11.42578125" style="2"/>
    <col min="1026" max="1026" width="26.85546875" style="2" customWidth="1"/>
    <col min="1027" max="1027" width="12.7109375" style="2" customWidth="1"/>
    <col min="1028" max="1028" width="10.5703125" style="2" customWidth="1"/>
    <col min="1029" max="1029" width="12.7109375" style="2" customWidth="1"/>
    <col min="1030" max="1030" width="10.7109375" style="2" customWidth="1"/>
    <col min="1031" max="1031" width="10.5703125" style="2" customWidth="1"/>
    <col min="1032" max="1032" width="9.28515625" style="2" customWidth="1"/>
    <col min="1033" max="1281" width="11.42578125" style="2"/>
    <col min="1282" max="1282" width="26.85546875" style="2" customWidth="1"/>
    <col min="1283" max="1283" width="12.7109375" style="2" customWidth="1"/>
    <col min="1284" max="1284" width="10.5703125" style="2" customWidth="1"/>
    <col min="1285" max="1285" width="12.7109375" style="2" customWidth="1"/>
    <col min="1286" max="1286" width="10.7109375" style="2" customWidth="1"/>
    <col min="1287" max="1287" width="10.5703125" style="2" customWidth="1"/>
    <col min="1288" max="1288" width="9.28515625" style="2" customWidth="1"/>
    <col min="1289" max="1537" width="11.42578125" style="2"/>
    <col min="1538" max="1538" width="26.85546875" style="2" customWidth="1"/>
    <col min="1539" max="1539" width="12.7109375" style="2" customWidth="1"/>
    <col min="1540" max="1540" width="10.5703125" style="2" customWidth="1"/>
    <col min="1541" max="1541" width="12.7109375" style="2" customWidth="1"/>
    <col min="1542" max="1542" width="10.7109375" style="2" customWidth="1"/>
    <col min="1543" max="1543" width="10.5703125" style="2" customWidth="1"/>
    <col min="1544" max="1544" width="9.28515625" style="2" customWidth="1"/>
    <col min="1545" max="1793" width="11.42578125" style="2"/>
    <col min="1794" max="1794" width="26.85546875" style="2" customWidth="1"/>
    <col min="1795" max="1795" width="12.7109375" style="2" customWidth="1"/>
    <col min="1796" max="1796" width="10.5703125" style="2" customWidth="1"/>
    <col min="1797" max="1797" width="12.7109375" style="2" customWidth="1"/>
    <col min="1798" max="1798" width="10.7109375" style="2" customWidth="1"/>
    <col min="1799" max="1799" width="10.5703125" style="2" customWidth="1"/>
    <col min="1800" max="1800" width="9.28515625" style="2" customWidth="1"/>
    <col min="1801" max="2049" width="11.42578125" style="2"/>
    <col min="2050" max="2050" width="26.85546875" style="2" customWidth="1"/>
    <col min="2051" max="2051" width="12.7109375" style="2" customWidth="1"/>
    <col min="2052" max="2052" width="10.5703125" style="2" customWidth="1"/>
    <col min="2053" max="2053" width="12.7109375" style="2" customWidth="1"/>
    <col min="2054" max="2054" width="10.7109375" style="2" customWidth="1"/>
    <col min="2055" max="2055" width="10.5703125" style="2" customWidth="1"/>
    <col min="2056" max="2056" width="9.28515625" style="2" customWidth="1"/>
    <col min="2057" max="2305" width="11.42578125" style="2"/>
    <col min="2306" max="2306" width="26.85546875" style="2" customWidth="1"/>
    <col min="2307" max="2307" width="12.7109375" style="2" customWidth="1"/>
    <col min="2308" max="2308" width="10.5703125" style="2" customWidth="1"/>
    <col min="2309" max="2309" width="12.7109375" style="2" customWidth="1"/>
    <col min="2310" max="2310" width="10.7109375" style="2" customWidth="1"/>
    <col min="2311" max="2311" width="10.5703125" style="2" customWidth="1"/>
    <col min="2312" max="2312" width="9.28515625" style="2" customWidth="1"/>
    <col min="2313" max="2561" width="11.42578125" style="2"/>
    <col min="2562" max="2562" width="26.85546875" style="2" customWidth="1"/>
    <col min="2563" max="2563" width="12.7109375" style="2" customWidth="1"/>
    <col min="2564" max="2564" width="10.5703125" style="2" customWidth="1"/>
    <col min="2565" max="2565" width="12.7109375" style="2" customWidth="1"/>
    <col min="2566" max="2566" width="10.7109375" style="2" customWidth="1"/>
    <col min="2567" max="2567" width="10.5703125" style="2" customWidth="1"/>
    <col min="2568" max="2568" width="9.28515625" style="2" customWidth="1"/>
    <col min="2569" max="2817" width="11.42578125" style="2"/>
    <col min="2818" max="2818" width="26.85546875" style="2" customWidth="1"/>
    <col min="2819" max="2819" width="12.7109375" style="2" customWidth="1"/>
    <col min="2820" max="2820" width="10.5703125" style="2" customWidth="1"/>
    <col min="2821" max="2821" width="12.7109375" style="2" customWidth="1"/>
    <col min="2822" max="2822" width="10.7109375" style="2" customWidth="1"/>
    <col min="2823" max="2823" width="10.5703125" style="2" customWidth="1"/>
    <col min="2824" max="2824" width="9.28515625" style="2" customWidth="1"/>
    <col min="2825" max="3073" width="11.42578125" style="2"/>
    <col min="3074" max="3074" width="26.85546875" style="2" customWidth="1"/>
    <col min="3075" max="3075" width="12.7109375" style="2" customWidth="1"/>
    <col min="3076" max="3076" width="10.5703125" style="2" customWidth="1"/>
    <col min="3077" max="3077" width="12.7109375" style="2" customWidth="1"/>
    <col min="3078" max="3078" width="10.7109375" style="2" customWidth="1"/>
    <col min="3079" max="3079" width="10.5703125" style="2" customWidth="1"/>
    <col min="3080" max="3080" width="9.28515625" style="2" customWidth="1"/>
    <col min="3081" max="3329" width="11.42578125" style="2"/>
    <col min="3330" max="3330" width="26.85546875" style="2" customWidth="1"/>
    <col min="3331" max="3331" width="12.7109375" style="2" customWidth="1"/>
    <col min="3332" max="3332" width="10.5703125" style="2" customWidth="1"/>
    <col min="3333" max="3333" width="12.7109375" style="2" customWidth="1"/>
    <col min="3334" max="3334" width="10.7109375" style="2" customWidth="1"/>
    <col min="3335" max="3335" width="10.5703125" style="2" customWidth="1"/>
    <col min="3336" max="3336" width="9.28515625" style="2" customWidth="1"/>
    <col min="3337" max="3585" width="11.42578125" style="2"/>
    <col min="3586" max="3586" width="26.85546875" style="2" customWidth="1"/>
    <col min="3587" max="3587" width="12.7109375" style="2" customWidth="1"/>
    <col min="3588" max="3588" width="10.5703125" style="2" customWidth="1"/>
    <col min="3589" max="3589" width="12.7109375" style="2" customWidth="1"/>
    <col min="3590" max="3590" width="10.7109375" style="2" customWidth="1"/>
    <col min="3591" max="3591" width="10.5703125" style="2" customWidth="1"/>
    <col min="3592" max="3592" width="9.28515625" style="2" customWidth="1"/>
    <col min="3593" max="3841" width="11.42578125" style="2"/>
    <col min="3842" max="3842" width="26.85546875" style="2" customWidth="1"/>
    <col min="3843" max="3843" width="12.7109375" style="2" customWidth="1"/>
    <col min="3844" max="3844" width="10.5703125" style="2" customWidth="1"/>
    <col min="3845" max="3845" width="12.7109375" style="2" customWidth="1"/>
    <col min="3846" max="3846" width="10.7109375" style="2" customWidth="1"/>
    <col min="3847" max="3847" width="10.5703125" style="2" customWidth="1"/>
    <col min="3848" max="3848" width="9.28515625" style="2" customWidth="1"/>
    <col min="3849" max="4097" width="11.42578125" style="2"/>
    <col min="4098" max="4098" width="26.85546875" style="2" customWidth="1"/>
    <col min="4099" max="4099" width="12.7109375" style="2" customWidth="1"/>
    <col min="4100" max="4100" width="10.5703125" style="2" customWidth="1"/>
    <col min="4101" max="4101" width="12.7109375" style="2" customWidth="1"/>
    <col min="4102" max="4102" width="10.7109375" style="2" customWidth="1"/>
    <col min="4103" max="4103" width="10.5703125" style="2" customWidth="1"/>
    <col min="4104" max="4104" width="9.28515625" style="2" customWidth="1"/>
    <col min="4105" max="4353" width="11.42578125" style="2"/>
    <col min="4354" max="4354" width="26.85546875" style="2" customWidth="1"/>
    <col min="4355" max="4355" width="12.7109375" style="2" customWidth="1"/>
    <col min="4356" max="4356" width="10.5703125" style="2" customWidth="1"/>
    <col min="4357" max="4357" width="12.7109375" style="2" customWidth="1"/>
    <col min="4358" max="4358" width="10.7109375" style="2" customWidth="1"/>
    <col min="4359" max="4359" width="10.5703125" style="2" customWidth="1"/>
    <col min="4360" max="4360" width="9.28515625" style="2" customWidth="1"/>
    <col min="4361" max="4609" width="11.42578125" style="2"/>
    <col min="4610" max="4610" width="26.85546875" style="2" customWidth="1"/>
    <col min="4611" max="4611" width="12.7109375" style="2" customWidth="1"/>
    <col min="4612" max="4612" width="10.5703125" style="2" customWidth="1"/>
    <col min="4613" max="4613" width="12.7109375" style="2" customWidth="1"/>
    <col min="4614" max="4614" width="10.7109375" style="2" customWidth="1"/>
    <col min="4615" max="4615" width="10.5703125" style="2" customWidth="1"/>
    <col min="4616" max="4616" width="9.28515625" style="2" customWidth="1"/>
    <col min="4617" max="4865" width="11.42578125" style="2"/>
    <col min="4866" max="4866" width="26.85546875" style="2" customWidth="1"/>
    <col min="4867" max="4867" width="12.7109375" style="2" customWidth="1"/>
    <col min="4868" max="4868" width="10.5703125" style="2" customWidth="1"/>
    <col min="4869" max="4869" width="12.7109375" style="2" customWidth="1"/>
    <col min="4870" max="4870" width="10.7109375" style="2" customWidth="1"/>
    <col min="4871" max="4871" width="10.5703125" style="2" customWidth="1"/>
    <col min="4872" max="4872" width="9.28515625" style="2" customWidth="1"/>
    <col min="4873" max="5121" width="11.42578125" style="2"/>
    <col min="5122" max="5122" width="26.85546875" style="2" customWidth="1"/>
    <col min="5123" max="5123" width="12.7109375" style="2" customWidth="1"/>
    <col min="5124" max="5124" width="10.5703125" style="2" customWidth="1"/>
    <col min="5125" max="5125" width="12.7109375" style="2" customWidth="1"/>
    <col min="5126" max="5126" width="10.7109375" style="2" customWidth="1"/>
    <col min="5127" max="5127" width="10.5703125" style="2" customWidth="1"/>
    <col min="5128" max="5128" width="9.28515625" style="2" customWidth="1"/>
    <col min="5129" max="5377" width="11.42578125" style="2"/>
    <col min="5378" max="5378" width="26.85546875" style="2" customWidth="1"/>
    <col min="5379" max="5379" width="12.7109375" style="2" customWidth="1"/>
    <col min="5380" max="5380" width="10.5703125" style="2" customWidth="1"/>
    <col min="5381" max="5381" width="12.7109375" style="2" customWidth="1"/>
    <col min="5382" max="5382" width="10.7109375" style="2" customWidth="1"/>
    <col min="5383" max="5383" width="10.5703125" style="2" customWidth="1"/>
    <col min="5384" max="5384" width="9.28515625" style="2" customWidth="1"/>
    <col min="5385" max="5633" width="11.42578125" style="2"/>
    <col min="5634" max="5634" width="26.85546875" style="2" customWidth="1"/>
    <col min="5635" max="5635" width="12.7109375" style="2" customWidth="1"/>
    <col min="5636" max="5636" width="10.5703125" style="2" customWidth="1"/>
    <col min="5637" max="5637" width="12.7109375" style="2" customWidth="1"/>
    <col min="5638" max="5638" width="10.7109375" style="2" customWidth="1"/>
    <col min="5639" max="5639" width="10.5703125" style="2" customWidth="1"/>
    <col min="5640" max="5640" width="9.28515625" style="2" customWidth="1"/>
    <col min="5641" max="5889" width="11.42578125" style="2"/>
    <col min="5890" max="5890" width="26.85546875" style="2" customWidth="1"/>
    <col min="5891" max="5891" width="12.7109375" style="2" customWidth="1"/>
    <col min="5892" max="5892" width="10.5703125" style="2" customWidth="1"/>
    <col min="5893" max="5893" width="12.7109375" style="2" customWidth="1"/>
    <col min="5894" max="5894" width="10.7109375" style="2" customWidth="1"/>
    <col min="5895" max="5895" width="10.5703125" style="2" customWidth="1"/>
    <col min="5896" max="5896" width="9.28515625" style="2" customWidth="1"/>
    <col min="5897" max="6145" width="11.42578125" style="2"/>
    <col min="6146" max="6146" width="26.85546875" style="2" customWidth="1"/>
    <col min="6147" max="6147" width="12.7109375" style="2" customWidth="1"/>
    <col min="6148" max="6148" width="10.5703125" style="2" customWidth="1"/>
    <col min="6149" max="6149" width="12.7109375" style="2" customWidth="1"/>
    <col min="6150" max="6150" width="10.7109375" style="2" customWidth="1"/>
    <col min="6151" max="6151" width="10.5703125" style="2" customWidth="1"/>
    <col min="6152" max="6152" width="9.28515625" style="2" customWidth="1"/>
    <col min="6153" max="6401" width="11.42578125" style="2"/>
    <col min="6402" max="6402" width="26.85546875" style="2" customWidth="1"/>
    <col min="6403" max="6403" width="12.7109375" style="2" customWidth="1"/>
    <col min="6404" max="6404" width="10.5703125" style="2" customWidth="1"/>
    <col min="6405" max="6405" width="12.7109375" style="2" customWidth="1"/>
    <col min="6406" max="6406" width="10.7109375" style="2" customWidth="1"/>
    <col min="6407" max="6407" width="10.5703125" style="2" customWidth="1"/>
    <col min="6408" max="6408" width="9.28515625" style="2" customWidth="1"/>
    <col min="6409" max="6657" width="11.42578125" style="2"/>
    <col min="6658" max="6658" width="26.85546875" style="2" customWidth="1"/>
    <col min="6659" max="6659" width="12.7109375" style="2" customWidth="1"/>
    <col min="6660" max="6660" width="10.5703125" style="2" customWidth="1"/>
    <col min="6661" max="6661" width="12.7109375" style="2" customWidth="1"/>
    <col min="6662" max="6662" width="10.7109375" style="2" customWidth="1"/>
    <col min="6663" max="6663" width="10.5703125" style="2" customWidth="1"/>
    <col min="6664" max="6664" width="9.28515625" style="2" customWidth="1"/>
    <col min="6665" max="6913" width="11.42578125" style="2"/>
    <col min="6914" max="6914" width="26.85546875" style="2" customWidth="1"/>
    <col min="6915" max="6915" width="12.7109375" style="2" customWidth="1"/>
    <col min="6916" max="6916" width="10.5703125" style="2" customWidth="1"/>
    <col min="6917" max="6917" width="12.7109375" style="2" customWidth="1"/>
    <col min="6918" max="6918" width="10.7109375" style="2" customWidth="1"/>
    <col min="6919" max="6919" width="10.5703125" style="2" customWidth="1"/>
    <col min="6920" max="6920" width="9.28515625" style="2" customWidth="1"/>
    <col min="6921" max="7169" width="11.42578125" style="2"/>
    <col min="7170" max="7170" width="26.85546875" style="2" customWidth="1"/>
    <col min="7171" max="7171" width="12.7109375" style="2" customWidth="1"/>
    <col min="7172" max="7172" width="10.5703125" style="2" customWidth="1"/>
    <col min="7173" max="7173" width="12.7109375" style="2" customWidth="1"/>
    <col min="7174" max="7174" width="10.7109375" style="2" customWidth="1"/>
    <col min="7175" max="7175" width="10.5703125" style="2" customWidth="1"/>
    <col min="7176" max="7176" width="9.28515625" style="2" customWidth="1"/>
    <col min="7177" max="7425" width="11.42578125" style="2"/>
    <col min="7426" max="7426" width="26.85546875" style="2" customWidth="1"/>
    <col min="7427" max="7427" width="12.7109375" style="2" customWidth="1"/>
    <col min="7428" max="7428" width="10.5703125" style="2" customWidth="1"/>
    <col min="7429" max="7429" width="12.7109375" style="2" customWidth="1"/>
    <col min="7430" max="7430" width="10.7109375" style="2" customWidth="1"/>
    <col min="7431" max="7431" width="10.5703125" style="2" customWidth="1"/>
    <col min="7432" max="7432" width="9.28515625" style="2" customWidth="1"/>
    <col min="7433" max="7681" width="11.42578125" style="2"/>
    <col min="7682" max="7682" width="26.85546875" style="2" customWidth="1"/>
    <col min="7683" max="7683" width="12.7109375" style="2" customWidth="1"/>
    <col min="7684" max="7684" width="10.5703125" style="2" customWidth="1"/>
    <col min="7685" max="7685" width="12.7109375" style="2" customWidth="1"/>
    <col min="7686" max="7686" width="10.7109375" style="2" customWidth="1"/>
    <col min="7687" max="7687" width="10.5703125" style="2" customWidth="1"/>
    <col min="7688" max="7688" width="9.28515625" style="2" customWidth="1"/>
    <col min="7689" max="7937" width="11.42578125" style="2"/>
    <col min="7938" max="7938" width="26.85546875" style="2" customWidth="1"/>
    <col min="7939" max="7939" width="12.7109375" style="2" customWidth="1"/>
    <col min="7940" max="7940" width="10.5703125" style="2" customWidth="1"/>
    <col min="7941" max="7941" width="12.7109375" style="2" customWidth="1"/>
    <col min="7942" max="7942" width="10.7109375" style="2" customWidth="1"/>
    <col min="7943" max="7943" width="10.5703125" style="2" customWidth="1"/>
    <col min="7944" max="7944" width="9.28515625" style="2" customWidth="1"/>
    <col min="7945" max="8193" width="11.42578125" style="2"/>
    <col min="8194" max="8194" width="26.85546875" style="2" customWidth="1"/>
    <col min="8195" max="8195" width="12.7109375" style="2" customWidth="1"/>
    <col min="8196" max="8196" width="10.5703125" style="2" customWidth="1"/>
    <col min="8197" max="8197" width="12.7109375" style="2" customWidth="1"/>
    <col min="8198" max="8198" width="10.7109375" style="2" customWidth="1"/>
    <col min="8199" max="8199" width="10.5703125" style="2" customWidth="1"/>
    <col min="8200" max="8200" width="9.28515625" style="2" customWidth="1"/>
    <col min="8201" max="8449" width="11.42578125" style="2"/>
    <col min="8450" max="8450" width="26.85546875" style="2" customWidth="1"/>
    <col min="8451" max="8451" width="12.7109375" style="2" customWidth="1"/>
    <col min="8452" max="8452" width="10.5703125" style="2" customWidth="1"/>
    <col min="8453" max="8453" width="12.7109375" style="2" customWidth="1"/>
    <col min="8454" max="8454" width="10.7109375" style="2" customWidth="1"/>
    <col min="8455" max="8455" width="10.5703125" style="2" customWidth="1"/>
    <col min="8456" max="8456" width="9.28515625" style="2" customWidth="1"/>
    <col min="8457" max="8705" width="11.42578125" style="2"/>
    <col min="8706" max="8706" width="26.85546875" style="2" customWidth="1"/>
    <col min="8707" max="8707" width="12.7109375" style="2" customWidth="1"/>
    <col min="8708" max="8708" width="10.5703125" style="2" customWidth="1"/>
    <col min="8709" max="8709" width="12.7109375" style="2" customWidth="1"/>
    <col min="8710" max="8710" width="10.7109375" style="2" customWidth="1"/>
    <col min="8711" max="8711" width="10.5703125" style="2" customWidth="1"/>
    <col min="8712" max="8712" width="9.28515625" style="2" customWidth="1"/>
    <col min="8713" max="8961" width="11.42578125" style="2"/>
    <col min="8962" max="8962" width="26.85546875" style="2" customWidth="1"/>
    <col min="8963" max="8963" width="12.7109375" style="2" customWidth="1"/>
    <col min="8964" max="8964" width="10.5703125" style="2" customWidth="1"/>
    <col min="8965" max="8965" width="12.7109375" style="2" customWidth="1"/>
    <col min="8966" max="8966" width="10.7109375" style="2" customWidth="1"/>
    <col min="8967" max="8967" width="10.5703125" style="2" customWidth="1"/>
    <col min="8968" max="8968" width="9.28515625" style="2" customWidth="1"/>
    <col min="8969" max="9217" width="11.42578125" style="2"/>
    <col min="9218" max="9218" width="26.85546875" style="2" customWidth="1"/>
    <col min="9219" max="9219" width="12.7109375" style="2" customWidth="1"/>
    <col min="9220" max="9220" width="10.5703125" style="2" customWidth="1"/>
    <col min="9221" max="9221" width="12.7109375" style="2" customWidth="1"/>
    <col min="9222" max="9222" width="10.7109375" style="2" customWidth="1"/>
    <col min="9223" max="9223" width="10.5703125" style="2" customWidth="1"/>
    <col min="9224" max="9224" width="9.28515625" style="2" customWidth="1"/>
    <col min="9225" max="9473" width="11.42578125" style="2"/>
    <col min="9474" max="9474" width="26.85546875" style="2" customWidth="1"/>
    <col min="9475" max="9475" width="12.7109375" style="2" customWidth="1"/>
    <col min="9476" max="9476" width="10.5703125" style="2" customWidth="1"/>
    <col min="9477" max="9477" width="12.7109375" style="2" customWidth="1"/>
    <col min="9478" max="9478" width="10.7109375" style="2" customWidth="1"/>
    <col min="9479" max="9479" width="10.5703125" style="2" customWidth="1"/>
    <col min="9480" max="9480" width="9.28515625" style="2" customWidth="1"/>
    <col min="9481" max="9729" width="11.42578125" style="2"/>
    <col min="9730" max="9730" width="26.85546875" style="2" customWidth="1"/>
    <col min="9731" max="9731" width="12.7109375" style="2" customWidth="1"/>
    <col min="9732" max="9732" width="10.5703125" style="2" customWidth="1"/>
    <col min="9733" max="9733" width="12.7109375" style="2" customWidth="1"/>
    <col min="9734" max="9734" width="10.7109375" style="2" customWidth="1"/>
    <col min="9735" max="9735" width="10.5703125" style="2" customWidth="1"/>
    <col min="9736" max="9736" width="9.28515625" style="2" customWidth="1"/>
    <col min="9737" max="9985" width="11.42578125" style="2"/>
    <col min="9986" max="9986" width="26.85546875" style="2" customWidth="1"/>
    <col min="9987" max="9987" width="12.7109375" style="2" customWidth="1"/>
    <col min="9988" max="9988" width="10.5703125" style="2" customWidth="1"/>
    <col min="9989" max="9989" width="12.7109375" style="2" customWidth="1"/>
    <col min="9990" max="9990" width="10.7109375" style="2" customWidth="1"/>
    <col min="9991" max="9991" width="10.5703125" style="2" customWidth="1"/>
    <col min="9992" max="9992" width="9.28515625" style="2" customWidth="1"/>
    <col min="9993" max="10241" width="11.42578125" style="2"/>
    <col min="10242" max="10242" width="26.85546875" style="2" customWidth="1"/>
    <col min="10243" max="10243" width="12.7109375" style="2" customWidth="1"/>
    <col min="10244" max="10244" width="10.5703125" style="2" customWidth="1"/>
    <col min="10245" max="10245" width="12.7109375" style="2" customWidth="1"/>
    <col min="10246" max="10246" width="10.7109375" style="2" customWidth="1"/>
    <col min="10247" max="10247" width="10.5703125" style="2" customWidth="1"/>
    <col min="10248" max="10248" width="9.28515625" style="2" customWidth="1"/>
    <col min="10249" max="10497" width="11.42578125" style="2"/>
    <col min="10498" max="10498" width="26.85546875" style="2" customWidth="1"/>
    <col min="10499" max="10499" width="12.7109375" style="2" customWidth="1"/>
    <col min="10500" max="10500" width="10.5703125" style="2" customWidth="1"/>
    <col min="10501" max="10501" width="12.7109375" style="2" customWidth="1"/>
    <col min="10502" max="10502" width="10.7109375" style="2" customWidth="1"/>
    <col min="10503" max="10503" width="10.5703125" style="2" customWidth="1"/>
    <col min="10504" max="10504" width="9.28515625" style="2" customWidth="1"/>
    <col min="10505" max="10753" width="11.42578125" style="2"/>
    <col min="10754" max="10754" width="26.85546875" style="2" customWidth="1"/>
    <col min="10755" max="10755" width="12.7109375" style="2" customWidth="1"/>
    <col min="10756" max="10756" width="10.5703125" style="2" customWidth="1"/>
    <col min="10757" max="10757" width="12.7109375" style="2" customWidth="1"/>
    <col min="10758" max="10758" width="10.7109375" style="2" customWidth="1"/>
    <col min="10759" max="10759" width="10.5703125" style="2" customWidth="1"/>
    <col min="10760" max="10760" width="9.28515625" style="2" customWidth="1"/>
    <col min="10761" max="11009" width="11.42578125" style="2"/>
    <col min="11010" max="11010" width="26.85546875" style="2" customWidth="1"/>
    <col min="11011" max="11011" width="12.7109375" style="2" customWidth="1"/>
    <col min="11012" max="11012" width="10.5703125" style="2" customWidth="1"/>
    <col min="11013" max="11013" width="12.7109375" style="2" customWidth="1"/>
    <col min="11014" max="11014" width="10.7109375" style="2" customWidth="1"/>
    <col min="11015" max="11015" width="10.5703125" style="2" customWidth="1"/>
    <col min="11016" max="11016" width="9.28515625" style="2" customWidth="1"/>
    <col min="11017" max="11265" width="11.42578125" style="2"/>
    <col min="11266" max="11266" width="26.85546875" style="2" customWidth="1"/>
    <col min="11267" max="11267" width="12.7109375" style="2" customWidth="1"/>
    <col min="11268" max="11268" width="10.5703125" style="2" customWidth="1"/>
    <col min="11269" max="11269" width="12.7109375" style="2" customWidth="1"/>
    <col min="11270" max="11270" width="10.7109375" style="2" customWidth="1"/>
    <col min="11271" max="11271" width="10.5703125" style="2" customWidth="1"/>
    <col min="11272" max="11272" width="9.28515625" style="2" customWidth="1"/>
    <col min="11273" max="11521" width="11.42578125" style="2"/>
    <col min="11522" max="11522" width="26.85546875" style="2" customWidth="1"/>
    <col min="11523" max="11523" width="12.7109375" style="2" customWidth="1"/>
    <col min="11524" max="11524" width="10.5703125" style="2" customWidth="1"/>
    <col min="11525" max="11525" width="12.7109375" style="2" customWidth="1"/>
    <col min="11526" max="11526" width="10.7109375" style="2" customWidth="1"/>
    <col min="11527" max="11527" width="10.5703125" style="2" customWidth="1"/>
    <col min="11528" max="11528" width="9.28515625" style="2" customWidth="1"/>
    <col min="11529" max="11777" width="11.42578125" style="2"/>
    <col min="11778" max="11778" width="26.85546875" style="2" customWidth="1"/>
    <col min="11779" max="11779" width="12.7109375" style="2" customWidth="1"/>
    <col min="11780" max="11780" width="10.5703125" style="2" customWidth="1"/>
    <col min="11781" max="11781" width="12.7109375" style="2" customWidth="1"/>
    <col min="11782" max="11782" width="10.7109375" style="2" customWidth="1"/>
    <col min="11783" max="11783" width="10.5703125" style="2" customWidth="1"/>
    <col min="11784" max="11784" width="9.28515625" style="2" customWidth="1"/>
    <col min="11785" max="12033" width="11.42578125" style="2"/>
    <col min="12034" max="12034" width="26.85546875" style="2" customWidth="1"/>
    <col min="12035" max="12035" width="12.7109375" style="2" customWidth="1"/>
    <col min="12036" max="12036" width="10.5703125" style="2" customWidth="1"/>
    <col min="12037" max="12037" width="12.7109375" style="2" customWidth="1"/>
    <col min="12038" max="12038" width="10.7109375" style="2" customWidth="1"/>
    <col min="12039" max="12039" width="10.5703125" style="2" customWidth="1"/>
    <col min="12040" max="12040" width="9.28515625" style="2" customWidth="1"/>
    <col min="12041" max="12289" width="11.42578125" style="2"/>
    <col min="12290" max="12290" width="26.85546875" style="2" customWidth="1"/>
    <col min="12291" max="12291" width="12.7109375" style="2" customWidth="1"/>
    <col min="12292" max="12292" width="10.5703125" style="2" customWidth="1"/>
    <col min="12293" max="12293" width="12.7109375" style="2" customWidth="1"/>
    <col min="12294" max="12294" width="10.7109375" style="2" customWidth="1"/>
    <col min="12295" max="12295" width="10.5703125" style="2" customWidth="1"/>
    <col min="12296" max="12296" width="9.28515625" style="2" customWidth="1"/>
    <col min="12297" max="12545" width="11.42578125" style="2"/>
    <col min="12546" max="12546" width="26.85546875" style="2" customWidth="1"/>
    <col min="12547" max="12547" width="12.7109375" style="2" customWidth="1"/>
    <col min="12548" max="12548" width="10.5703125" style="2" customWidth="1"/>
    <col min="12549" max="12549" width="12.7109375" style="2" customWidth="1"/>
    <col min="12550" max="12550" width="10.7109375" style="2" customWidth="1"/>
    <col min="12551" max="12551" width="10.5703125" style="2" customWidth="1"/>
    <col min="12552" max="12552" width="9.28515625" style="2" customWidth="1"/>
    <col min="12553" max="12801" width="11.42578125" style="2"/>
    <col min="12802" max="12802" width="26.85546875" style="2" customWidth="1"/>
    <col min="12803" max="12803" width="12.7109375" style="2" customWidth="1"/>
    <col min="12804" max="12804" width="10.5703125" style="2" customWidth="1"/>
    <col min="12805" max="12805" width="12.7109375" style="2" customWidth="1"/>
    <col min="12806" max="12806" width="10.7109375" style="2" customWidth="1"/>
    <col min="12807" max="12807" width="10.5703125" style="2" customWidth="1"/>
    <col min="12808" max="12808" width="9.28515625" style="2" customWidth="1"/>
    <col min="12809" max="13057" width="11.42578125" style="2"/>
    <col min="13058" max="13058" width="26.85546875" style="2" customWidth="1"/>
    <col min="13059" max="13059" width="12.7109375" style="2" customWidth="1"/>
    <col min="13060" max="13060" width="10.5703125" style="2" customWidth="1"/>
    <col min="13061" max="13061" width="12.7109375" style="2" customWidth="1"/>
    <col min="13062" max="13062" width="10.7109375" style="2" customWidth="1"/>
    <col min="13063" max="13063" width="10.5703125" style="2" customWidth="1"/>
    <col min="13064" max="13064" width="9.28515625" style="2" customWidth="1"/>
    <col min="13065" max="13313" width="11.42578125" style="2"/>
    <col min="13314" max="13314" width="26.85546875" style="2" customWidth="1"/>
    <col min="13315" max="13315" width="12.7109375" style="2" customWidth="1"/>
    <col min="13316" max="13316" width="10.5703125" style="2" customWidth="1"/>
    <col min="13317" max="13317" width="12.7109375" style="2" customWidth="1"/>
    <col min="13318" max="13318" width="10.7109375" style="2" customWidth="1"/>
    <col min="13319" max="13319" width="10.5703125" style="2" customWidth="1"/>
    <col min="13320" max="13320" width="9.28515625" style="2" customWidth="1"/>
    <col min="13321" max="13569" width="11.42578125" style="2"/>
    <col min="13570" max="13570" width="26.85546875" style="2" customWidth="1"/>
    <col min="13571" max="13571" width="12.7109375" style="2" customWidth="1"/>
    <col min="13572" max="13572" width="10.5703125" style="2" customWidth="1"/>
    <col min="13573" max="13573" width="12.7109375" style="2" customWidth="1"/>
    <col min="13574" max="13574" width="10.7109375" style="2" customWidth="1"/>
    <col min="13575" max="13575" width="10.5703125" style="2" customWidth="1"/>
    <col min="13576" max="13576" width="9.28515625" style="2" customWidth="1"/>
    <col min="13577" max="13825" width="11.42578125" style="2"/>
    <col min="13826" max="13826" width="26.85546875" style="2" customWidth="1"/>
    <col min="13827" max="13827" width="12.7109375" style="2" customWidth="1"/>
    <col min="13828" max="13828" width="10.5703125" style="2" customWidth="1"/>
    <col min="13829" max="13829" width="12.7109375" style="2" customWidth="1"/>
    <col min="13830" max="13830" width="10.7109375" style="2" customWidth="1"/>
    <col min="13831" max="13831" width="10.5703125" style="2" customWidth="1"/>
    <col min="13832" max="13832" width="9.28515625" style="2" customWidth="1"/>
    <col min="13833" max="14081" width="11.42578125" style="2"/>
    <col min="14082" max="14082" width="26.85546875" style="2" customWidth="1"/>
    <col min="14083" max="14083" width="12.7109375" style="2" customWidth="1"/>
    <col min="14084" max="14084" width="10.5703125" style="2" customWidth="1"/>
    <col min="14085" max="14085" width="12.7109375" style="2" customWidth="1"/>
    <col min="14086" max="14086" width="10.7109375" style="2" customWidth="1"/>
    <col min="14087" max="14087" width="10.5703125" style="2" customWidth="1"/>
    <col min="14088" max="14088" width="9.28515625" style="2" customWidth="1"/>
    <col min="14089" max="14337" width="11.42578125" style="2"/>
    <col min="14338" max="14338" width="26.85546875" style="2" customWidth="1"/>
    <col min="14339" max="14339" width="12.7109375" style="2" customWidth="1"/>
    <col min="14340" max="14340" width="10.5703125" style="2" customWidth="1"/>
    <col min="14341" max="14341" width="12.7109375" style="2" customWidth="1"/>
    <col min="14342" max="14342" width="10.7109375" style="2" customWidth="1"/>
    <col min="14343" max="14343" width="10.5703125" style="2" customWidth="1"/>
    <col min="14344" max="14344" width="9.28515625" style="2" customWidth="1"/>
    <col min="14345" max="14593" width="11.42578125" style="2"/>
    <col min="14594" max="14594" width="26.85546875" style="2" customWidth="1"/>
    <col min="14595" max="14595" width="12.7109375" style="2" customWidth="1"/>
    <col min="14596" max="14596" width="10.5703125" style="2" customWidth="1"/>
    <col min="14597" max="14597" width="12.7109375" style="2" customWidth="1"/>
    <col min="14598" max="14598" width="10.7109375" style="2" customWidth="1"/>
    <col min="14599" max="14599" width="10.5703125" style="2" customWidth="1"/>
    <col min="14600" max="14600" width="9.28515625" style="2" customWidth="1"/>
    <col min="14601" max="14849" width="11.42578125" style="2"/>
    <col min="14850" max="14850" width="26.85546875" style="2" customWidth="1"/>
    <col min="14851" max="14851" width="12.7109375" style="2" customWidth="1"/>
    <col min="14852" max="14852" width="10.5703125" style="2" customWidth="1"/>
    <col min="14853" max="14853" width="12.7109375" style="2" customWidth="1"/>
    <col min="14854" max="14854" width="10.7109375" style="2" customWidth="1"/>
    <col min="14855" max="14855" width="10.5703125" style="2" customWidth="1"/>
    <col min="14856" max="14856" width="9.28515625" style="2" customWidth="1"/>
    <col min="14857" max="15105" width="11.42578125" style="2"/>
    <col min="15106" max="15106" width="26.85546875" style="2" customWidth="1"/>
    <col min="15107" max="15107" width="12.7109375" style="2" customWidth="1"/>
    <col min="15108" max="15108" width="10.5703125" style="2" customWidth="1"/>
    <col min="15109" max="15109" width="12.7109375" style="2" customWidth="1"/>
    <col min="15110" max="15110" width="10.7109375" style="2" customWidth="1"/>
    <col min="15111" max="15111" width="10.5703125" style="2" customWidth="1"/>
    <col min="15112" max="15112" width="9.28515625" style="2" customWidth="1"/>
    <col min="15113" max="15361" width="11.42578125" style="2"/>
    <col min="15362" max="15362" width="26.85546875" style="2" customWidth="1"/>
    <col min="15363" max="15363" width="12.7109375" style="2" customWidth="1"/>
    <col min="15364" max="15364" width="10.5703125" style="2" customWidth="1"/>
    <col min="15365" max="15365" width="12.7109375" style="2" customWidth="1"/>
    <col min="15366" max="15366" width="10.7109375" style="2" customWidth="1"/>
    <col min="15367" max="15367" width="10.5703125" style="2" customWidth="1"/>
    <col min="15368" max="15368" width="9.28515625" style="2" customWidth="1"/>
    <col min="15369" max="15617" width="11.42578125" style="2"/>
    <col min="15618" max="15618" width="26.85546875" style="2" customWidth="1"/>
    <col min="15619" max="15619" width="12.7109375" style="2" customWidth="1"/>
    <col min="15620" max="15620" width="10.5703125" style="2" customWidth="1"/>
    <col min="15621" max="15621" width="12.7109375" style="2" customWidth="1"/>
    <col min="15622" max="15622" width="10.7109375" style="2" customWidth="1"/>
    <col min="15623" max="15623" width="10.5703125" style="2" customWidth="1"/>
    <col min="15624" max="15624" width="9.28515625" style="2" customWidth="1"/>
    <col min="15625" max="15873" width="11.42578125" style="2"/>
    <col min="15874" max="15874" width="26.85546875" style="2" customWidth="1"/>
    <col min="15875" max="15875" width="12.7109375" style="2" customWidth="1"/>
    <col min="15876" max="15876" width="10.5703125" style="2" customWidth="1"/>
    <col min="15877" max="15877" width="12.7109375" style="2" customWidth="1"/>
    <col min="15878" max="15878" width="10.7109375" style="2" customWidth="1"/>
    <col min="15879" max="15879" width="10.5703125" style="2" customWidth="1"/>
    <col min="15880" max="15880" width="9.28515625" style="2" customWidth="1"/>
    <col min="15881" max="16129" width="11.42578125" style="2"/>
    <col min="16130" max="16130" width="26.85546875" style="2" customWidth="1"/>
    <col min="16131" max="16131" width="12.7109375" style="2" customWidth="1"/>
    <col min="16132" max="16132" width="10.5703125" style="2" customWidth="1"/>
    <col min="16133" max="16133" width="12.7109375" style="2" customWidth="1"/>
    <col min="16134" max="16134" width="10.7109375" style="2" customWidth="1"/>
    <col min="16135" max="16135" width="10.5703125" style="2" customWidth="1"/>
    <col min="16136" max="16136" width="9.28515625" style="2" customWidth="1"/>
    <col min="16137" max="16384" width="11.42578125" style="2"/>
  </cols>
  <sheetData>
    <row r="1" spans="3:18">
      <c r="C1" s="11"/>
    </row>
    <row r="2" spans="3:18">
      <c r="C2" s="11"/>
    </row>
    <row r="3" spans="3:18">
      <c r="C3" s="11"/>
    </row>
    <row r="4" spans="3:18">
      <c r="C4" s="11"/>
    </row>
    <row r="5" spans="3:18">
      <c r="C5" s="11"/>
    </row>
    <row r="6" spans="3:18" ht="18" customHeight="1">
      <c r="C6" s="447" t="s">
        <v>353</v>
      </c>
      <c r="D6" s="447"/>
      <c r="E6" s="447"/>
      <c r="F6" s="447"/>
      <c r="G6" s="447"/>
      <c r="H6" s="447"/>
      <c r="K6" s="447" t="s">
        <v>354</v>
      </c>
      <c r="L6" s="447"/>
      <c r="M6" s="447"/>
      <c r="N6" s="447"/>
      <c r="O6" s="447"/>
      <c r="P6" s="447"/>
    </row>
    <row r="7" spans="3:18" ht="30" customHeight="1">
      <c r="C7" s="352"/>
      <c r="D7" s="23" t="s">
        <v>289</v>
      </c>
      <c r="E7" s="212" t="s">
        <v>62</v>
      </c>
      <c r="F7" s="23" t="s">
        <v>341</v>
      </c>
      <c r="G7" s="212" t="s">
        <v>62</v>
      </c>
      <c r="H7" s="92" t="s">
        <v>63</v>
      </c>
      <c r="K7" s="352"/>
      <c r="L7" s="23" t="s">
        <v>342</v>
      </c>
      <c r="M7" s="212" t="s">
        <v>62</v>
      </c>
      <c r="N7" s="23" t="s">
        <v>343</v>
      </c>
      <c r="O7" s="212" t="s">
        <v>62</v>
      </c>
      <c r="P7" s="92" t="s">
        <v>63</v>
      </c>
    </row>
    <row r="8" spans="3:18" ht="15" customHeight="1">
      <c r="C8" s="322" t="s">
        <v>355</v>
      </c>
      <c r="D8" s="323">
        <v>65517</v>
      </c>
      <c r="E8" s="28">
        <f t="shared" ref="E8:E14" si="0">D8/$D$8</f>
        <v>1</v>
      </c>
      <c r="F8" s="323">
        <v>63430</v>
      </c>
      <c r="G8" s="28">
        <f t="shared" ref="G8:G14" si="1">F8/$F$8</f>
        <v>1</v>
      </c>
      <c r="H8" s="28">
        <f t="shared" ref="H8:H14" si="2">(F8-D8)/D8</f>
        <v>-3.1854327884365888E-2</v>
      </c>
      <c r="K8" s="322" t="s">
        <v>355</v>
      </c>
      <c r="L8" s="323">
        <v>64757</v>
      </c>
      <c r="M8" s="28">
        <f t="shared" ref="M8:M14" si="3">L8/$L$8</f>
        <v>1</v>
      </c>
      <c r="N8" s="323">
        <v>62780</v>
      </c>
      <c r="O8" s="28">
        <f t="shared" ref="O8:O14" si="4">N8/$N$8</f>
        <v>1</v>
      </c>
      <c r="P8" s="28">
        <f t="shared" ref="P8:P14" si="5">(N8-L8)/L8</f>
        <v>-3.0529518044381303E-2</v>
      </c>
    </row>
    <row r="9" spans="3:18" ht="15" customHeight="1">
      <c r="C9" s="358" t="s">
        <v>356</v>
      </c>
      <c r="D9" s="359">
        <v>33977</v>
      </c>
      <c r="E9" s="219">
        <f t="shared" si="0"/>
        <v>0.51859822641451836</v>
      </c>
      <c r="F9" s="359">
        <v>32855</v>
      </c>
      <c r="G9" s="219">
        <f t="shared" si="1"/>
        <v>0.51797256818540127</v>
      </c>
      <c r="H9" s="219">
        <f t="shared" si="2"/>
        <v>-3.3022338640845278E-2</v>
      </c>
      <c r="K9" s="358" t="s">
        <v>356</v>
      </c>
      <c r="L9" s="359">
        <v>33507</v>
      </c>
      <c r="M9" s="219">
        <f t="shared" si="3"/>
        <v>0.51742668746235931</v>
      </c>
      <c r="N9" s="359">
        <v>32855</v>
      </c>
      <c r="O9" s="219">
        <f t="shared" si="4"/>
        <v>0.52333545715195917</v>
      </c>
      <c r="P9" s="219">
        <f t="shared" si="5"/>
        <v>-1.945862058674307E-2</v>
      </c>
    </row>
    <row r="10" spans="3:18" ht="15" customHeight="1">
      <c r="C10" s="328" t="s">
        <v>357</v>
      </c>
      <c r="D10" s="327">
        <v>4520</v>
      </c>
      <c r="E10" s="31">
        <f t="shared" si="0"/>
        <v>6.89897278568921E-2</v>
      </c>
      <c r="F10" s="327">
        <v>4568</v>
      </c>
      <c r="G10" s="31">
        <f t="shared" si="1"/>
        <v>7.20163960271165E-2</v>
      </c>
      <c r="H10" s="32">
        <f t="shared" si="2"/>
        <v>1.0619469026548672E-2</v>
      </c>
      <c r="K10" s="328" t="s">
        <v>357</v>
      </c>
      <c r="L10" s="327">
        <v>4520</v>
      </c>
      <c r="M10" s="31">
        <f t="shared" si="3"/>
        <v>6.9799403925444356E-2</v>
      </c>
      <c r="N10" s="327">
        <v>4568</v>
      </c>
      <c r="O10" s="31">
        <f t="shared" si="4"/>
        <v>7.2762026122969101E-2</v>
      </c>
      <c r="P10" s="32">
        <f t="shared" si="5"/>
        <v>1.0619469026548672E-2</v>
      </c>
    </row>
    <row r="11" spans="3:18" ht="15" customHeight="1">
      <c r="C11" s="328" t="s">
        <v>358</v>
      </c>
      <c r="D11" s="327">
        <v>21699</v>
      </c>
      <c r="E11" s="31">
        <f t="shared" si="0"/>
        <v>0.33119648335546498</v>
      </c>
      <c r="F11" s="327">
        <v>21699</v>
      </c>
      <c r="G11" s="31">
        <f t="shared" si="1"/>
        <v>0.34209364653949237</v>
      </c>
      <c r="H11" s="32">
        <f t="shared" si="2"/>
        <v>0</v>
      </c>
      <c r="K11" s="328" t="s">
        <v>358</v>
      </c>
      <c r="L11" s="327">
        <v>21699</v>
      </c>
      <c r="M11" s="31">
        <f t="shared" si="3"/>
        <v>0.33508346588013649</v>
      </c>
      <c r="N11" s="327">
        <v>21699</v>
      </c>
      <c r="O11" s="31">
        <f t="shared" si="4"/>
        <v>0.34563555272379737</v>
      </c>
      <c r="P11" s="32">
        <f t="shared" si="5"/>
        <v>0</v>
      </c>
    </row>
    <row r="12" spans="3:18" ht="15" customHeight="1">
      <c r="C12" s="328" t="s">
        <v>359</v>
      </c>
      <c r="D12" s="327">
        <v>7288</v>
      </c>
      <c r="E12" s="31">
        <f t="shared" si="0"/>
        <v>0.11123830456217471</v>
      </c>
      <c r="F12" s="327">
        <v>6118</v>
      </c>
      <c r="G12" s="31">
        <f t="shared" si="1"/>
        <v>9.6452782594986602E-2</v>
      </c>
      <c r="H12" s="32">
        <f t="shared" si="2"/>
        <v>-0.16053787047200879</v>
      </c>
      <c r="K12" s="328" t="s">
        <v>359</v>
      </c>
      <c r="L12" s="327">
        <v>6818</v>
      </c>
      <c r="M12" s="31">
        <f t="shared" si="3"/>
        <v>0.1052859150362123</v>
      </c>
      <c r="N12" s="327">
        <v>6118</v>
      </c>
      <c r="O12" s="31">
        <f t="shared" si="4"/>
        <v>9.7451417648932781E-2</v>
      </c>
      <c r="P12" s="32">
        <f t="shared" si="5"/>
        <v>-0.10266940451745379</v>
      </c>
    </row>
    <row r="13" spans="3:18" ht="15" customHeight="1">
      <c r="C13" s="328" t="s">
        <v>360</v>
      </c>
      <c r="D13" s="327">
        <v>470</v>
      </c>
      <c r="E13" s="31">
        <f t="shared" si="0"/>
        <v>7.1737106399865688E-3</v>
      </c>
      <c r="F13" s="327">
        <v>470</v>
      </c>
      <c r="G13" s="31">
        <f t="shared" si="1"/>
        <v>7.4097430238057697E-3</v>
      </c>
      <c r="H13" s="32">
        <f t="shared" si="2"/>
        <v>0</v>
      </c>
      <c r="K13" s="328" t="s">
        <v>360</v>
      </c>
      <c r="L13" s="327">
        <v>470</v>
      </c>
      <c r="M13" s="31">
        <f t="shared" si="3"/>
        <v>7.2579026205661168E-3</v>
      </c>
      <c r="N13" s="327">
        <v>470</v>
      </c>
      <c r="O13" s="31">
        <f t="shared" si="4"/>
        <v>7.4864606562599556E-3</v>
      </c>
      <c r="P13" s="32">
        <f t="shared" si="5"/>
        <v>0</v>
      </c>
    </row>
    <row r="14" spans="3:18" ht="15" customHeight="1" thickBot="1">
      <c r="C14" s="358" t="s">
        <v>361</v>
      </c>
      <c r="D14" s="359">
        <v>31540</v>
      </c>
      <c r="E14" s="219">
        <f t="shared" si="0"/>
        <v>0.48140177358548164</v>
      </c>
      <c r="F14" s="359">
        <v>30575</v>
      </c>
      <c r="G14" s="219">
        <f t="shared" si="1"/>
        <v>0.48202743181459878</v>
      </c>
      <c r="H14" s="219">
        <f t="shared" si="2"/>
        <v>-3.0596068484464174E-2</v>
      </c>
      <c r="K14" s="358" t="s">
        <v>361</v>
      </c>
      <c r="L14" s="359">
        <v>31250</v>
      </c>
      <c r="M14" s="219">
        <f t="shared" si="3"/>
        <v>0.48257331253764074</v>
      </c>
      <c r="N14" s="359">
        <v>29925</v>
      </c>
      <c r="O14" s="219">
        <f t="shared" si="4"/>
        <v>0.47666454284804077</v>
      </c>
      <c r="P14" s="219">
        <f t="shared" si="5"/>
        <v>-4.24E-2</v>
      </c>
    </row>
    <row r="15" spans="3:18" ht="30" customHeight="1" thickBot="1">
      <c r="C15" s="442" t="s">
        <v>362</v>
      </c>
      <c r="D15" s="442"/>
      <c r="E15" s="442"/>
      <c r="F15" s="442"/>
      <c r="G15" s="442"/>
      <c r="H15" s="442"/>
      <c r="K15" s="442" t="s">
        <v>362</v>
      </c>
      <c r="L15" s="442"/>
      <c r="M15" s="442"/>
      <c r="N15" s="442"/>
      <c r="O15" s="442"/>
      <c r="P15" s="442"/>
      <c r="R15" s="58" t="s">
        <v>148</v>
      </c>
    </row>
    <row r="16" spans="3:18" ht="16.5" thickBot="1">
      <c r="C16" s="11"/>
      <c r="R16" s="58" t="s">
        <v>149</v>
      </c>
    </row>
    <row r="17" spans="3:16">
      <c r="C17" s="11"/>
    </row>
    <row r="18" spans="3:16">
      <c r="C18" s="11"/>
    </row>
    <row r="19" spans="3:16" ht="36" customHeight="1">
      <c r="C19" s="447" t="s">
        <v>363</v>
      </c>
      <c r="D19" s="447"/>
      <c r="E19" s="447"/>
      <c r="F19" s="447"/>
      <c r="G19" s="447"/>
      <c r="H19" s="447"/>
      <c r="K19" s="447" t="s">
        <v>364</v>
      </c>
      <c r="L19" s="447"/>
      <c r="M19" s="447"/>
      <c r="N19" s="447"/>
      <c r="O19" s="447"/>
      <c r="P19" s="447"/>
    </row>
    <row r="20" spans="3:16" ht="30" customHeight="1">
      <c r="C20" s="352"/>
      <c r="D20" s="23" t="s">
        <v>289</v>
      </c>
      <c r="E20" s="212" t="s">
        <v>62</v>
      </c>
      <c r="F20" s="23" t="s">
        <v>341</v>
      </c>
      <c r="G20" s="212" t="s">
        <v>62</v>
      </c>
      <c r="H20" s="92" t="s">
        <v>63</v>
      </c>
      <c r="K20" s="352"/>
      <c r="L20" s="23" t="s">
        <v>342</v>
      </c>
      <c r="M20" s="212" t="s">
        <v>62</v>
      </c>
      <c r="N20" s="23" t="s">
        <v>343</v>
      </c>
      <c r="O20" s="212" t="s">
        <v>62</v>
      </c>
      <c r="P20" s="92" t="s">
        <v>63</v>
      </c>
    </row>
    <row r="21" spans="3:16" ht="15" customHeight="1">
      <c r="C21" s="322" t="s">
        <v>355</v>
      </c>
      <c r="D21" s="323">
        <v>55465</v>
      </c>
      <c r="E21" s="28">
        <f t="shared" ref="E21:E27" si="6">D21/$D$21</f>
        <v>1</v>
      </c>
      <c r="F21" s="323">
        <v>53697</v>
      </c>
      <c r="G21" s="28">
        <f t="shared" ref="G21:G27" si="7">F21/$F$21</f>
        <v>1</v>
      </c>
      <c r="H21" s="28">
        <f t="shared" ref="H21:H27" si="8">(F21-D21)/D21</f>
        <v>-3.1875957811232307E-2</v>
      </c>
      <c r="K21" s="322" t="s">
        <v>355</v>
      </c>
      <c r="L21" s="323">
        <v>54367</v>
      </c>
      <c r="M21" s="28">
        <f t="shared" ref="M21:M27" si="9">L21/$L$21</f>
        <v>1</v>
      </c>
      <c r="N21" s="323">
        <v>53044</v>
      </c>
      <c r="O21" s="28">
        <f t="shared" ref="O21:O27" si="10">N21/$N$21</f>
        <v>1</v>
      </c>
      <c r="P21" s="28">
        <f t="shared" ref="P21:P27" si="11">(N21-L21)/L21</f>
        <v>-2.4334614747916934E-2</v>
      </c>
    </row>
    <row r="22" spans="3:16" ht="15" customHeight="1">
      <c r="C22" s="358" t="s">
        <v>356</v>
      </c>
      <c r="D22" s="359">
        <v>20292</v>
      </c>
      <c r="E22" s="219">
        <f t="shared" si="6"/>
        <v>0.36585233931308031</v>
      </c>
      <c r="F22" s="359">
        <v>20363</v>
      </c>
      <c r="G22" s="219">
        <f t="shared" si="7"/>
        <v>0.37922044062051885</v>
      </c>
      <c r="H22" s="219">
        <f t="shared" si="8"/>
        <v>3.4989158288980878E-3</v>
      </c>
      <c r="K22" s="358" t="s">
        <v>356</v>
      </c>
      <c r="L22" s="359">
        <v>20236</v>
      </c>
      <c r="M22" s="219">
        <f t="shared" si="9"/>
        <v>0.37221108392958963</v>
      </c>
      <c r="N22" s="359">
        <v>20332</v>
      </c>
      <c r="O22" s="219">
        <f t="shared" si="10"/>
        <v>0.38330442651383756</v>
      </c>
      <c r="P22" s="219">
        <f t="shared" si="11"/>
        <v>4.7440205574224154E-3</v>
      </c>
    </row>
    <row r="23" spans="3:16" ht="15" customHeight="1">
      <c r="C23" s="328" t="s">
        <v>357</v>
      </c>
      <c r="D23" s="327">
        <v>2483</v>
      </c>
      <c r="E23" s="31">
        <f t="shared" si="6"/>
        <v>4.4766970161363023E-2</v>
      </c>
      <c r="F23" s="327">
        <v>2483</v>
      </c>
      <c r="G23" s="31">
        <f t="shared" si="7"/>
        <v>4.6240944559286366E-2</v>
      </c>
      <c r="H23" s="32">
        <f t="shared" si="8"/>
        <v>0</v>
      </c>
      <c r="K23" s="328" t="s">
        <v>357</v>
      </c>
      <c r="L23" s="327">
        <v>2483</v>
      </c>
      <c r="M23" s="31">
        <f t="shared" si="9"/>
        <v>4.5671087240421578E-2</v>
      </c>
      <c r="N23" s="327">
        <v>2483</v>
      </c>
      <c r="O23" s="31">
        <f t="shared" si="10"/>
        <v>4.6810195309554332E-2</v>
      </c>
      <c r="P23" s="32">
        <f t="shared" si="11"/>
        <v>0</v>
      </c>
    </row>
    <row r="24" spans="3:16" ht="15" customHeight="1">
      <c r="C24" s="328" t="s">
        <v>358</v>
      </c>
      <c r="D24" s="327">
        <v>10523</v>
      </c>
      <c r="E24" s="31">
        <f t="shared" si="6"/>
        <v>0.1897232488957</v>
      </c>
      <c r="F24" s="327">
        <v>10650</v>
      </c>
      <c r="G24" s="31">
        <f t="shared" si="7"/>
        <v>0.19833510251969383</v>
      </c>
      <c r="H24" s="32">
        <f t="shared" si="8"/>
        <v>1.2068801672526846E-2</v>
      </c>
      <c r="K24" s="328" t="s">
        <v>358</v>
      </c>
      <c r="L24" s="327">
        <v>10523</v>
      </c>
      <c r="M24" s="31">
        <f t="shared" si="9"/>
        <v>0.19355491382640205</v>
      </c>
      <c r="N24" s="327">
        <v>10650</v>
      </c>
      <c r="O24" s="31">
        <f t="shared" si="10"/>
        <v>0.2007767136716688</v>
      </c>
      <c r="P24" s="32">
        <f t="shared" si="11"/>
        <v>1.2068801672526846E-2</v>
      </c>
    </row>
    <row r="25" spans="3:16" ht="15" customHeight="1">
      <c r="C25" s="328" t="s">
        <v>359</v>
      </c>
      <c r="D25" s="327">
        <v>6683</v>
      </c>
      <c r="E25" s="31">
        <f t="shared" si="6"/>
        <v>0.12049039935094204</v>
      </c>
      <c r="F25" s="327">
        <v>6683</v>
      </c>
      <c r="G25" s="31">
        <f t="shared" si="7"/>
        <v>0.12445760470789802</v>
      </c>
      <c r="H25" s="32">
        <f t="shared" si="8"/>
        <v>0</v>
      </c>
      <c r="K25" s="328" t="s">
        <v>359</v>
      </c>
      <c r="L25" s="327">
        <v>6683</v>
      </c>
      <c r="M25" s="31">
        <f t="shared" si="9"/>
        <v>0.12292383247190392</v>
      </c>
      <c r="N25" s="327">
        <v>6683</v>
      </c>
      <c r="O25" s="31">
        <f t="shared" si="10"/>
        <v>0.1259897443631702</v>
      </c>
      <c r="P25" s="32">
        <f t="shared" si="11"/>
        <v>0</v>
      </c>
    </row>
    <row r="26" spans="3:16" ht="15" customHeight="1">
      <c r="C26" s="328" t="s">
        <v>360</v>
      </c>
      <c r="D26" s="327">
        <v>603</v>
      </c>
      <c r="E26" s="31">
        <f t="shared" si="6"/>
        <v>1.0871720905075273E-2</v>
      </c>
      <c r="F26" s="327">
        <v>547</v>
      </c>
      <c r="G26" s="31">
        <f t="shared" si="7"/>
        <v>1.0186788833640614E-2</v>
      </c>
      <c r="H26" s="32">
        <f>(F26-D26)/D26</f>
        <v>-9.2868988391376445E-2</v>
      </c>
      <c r="K26" s="328" t="s">
        <v>360</v>
      </c>
      <c r="L26" s="327">
        <v>547</v>
      </c>
      <c r="M26" s="31">
        <f t="shared" si="9"/>
        <v>1.0061250390862104E-2</v>
      </c>
      <c r="N26" s="327">
        <v>516</v>
      </c>
      <c r="O26" s="31">
        <f t="shared" si="10"/>
        <v>9.727773169444235E-3</v>
      </c>
      <c r="P26" s="32">
        <f t="shared" si="11"/>
        <v>-5.6672760511882997E-2</v>
      </c>
    </row>
    <row r="27" spans="3:16" ht="15" customHeight="1">
      <c r="C27" s="358" t="s">
        <v>361</v>
      </c>
      <c r="D27" s="359">
        <v>35173</v>
      </c>
      <c r="E27" s="219">
        <f t="shared" si="6"/>
        <v>0.63414766068691963</v>
      </c>
      <c r="F27" s="359">
        <v>33334</v>
      </c>
      <c r="G27" s="219">
        <f t="shared" si="7"/>
        <v>0.62077955937948115</v>
      </c>
      <c r="H27" s="219">
        <f t="shared" si="8"/>
        <v>-5.228442271060188E-2</v>
      </c>
      <c r="K27" s="358" t="s">
        <v>361</v>
      </c>
      <c r="L27" s="359">
        <v>34131</v>
      </c>
      <c r="M27" s="219">
        <f t="shared" si="9"/>
        <v>0.62778891607041032</v>
      </c>
      <c r="N27" s="359">
        <v>32712</v>
      </c>
      <c r="O27" s="219">
        <f t="shared" si="10"/>
        <v>0.61669557348616244</v>
      </c>
      <c r="P27" s="219">
        <f t="shared" si="11"/>
        <v>-4.1575107673376112E-2</v>
      </c>
    </row>
    <row r="28" spans="3:16" ht="30" customHeight="1">
      <c r="C28" s="442" t="s">
        <v>362</v>
      </c>
      <c r="D28" s="442"/>
      <c r="E28" s="442"/>
      <c r="F28" s="442"/>
      <c r="G28" s="442"/>
      <c r="H28" s="442"/>
      <c r="K28" s="442" t="s">
        <v>362</v>
      </c>
      <c r="L28" s="442"/>
      <c r="M28" s="442"/>
      <c r="N28" s="442"/>
      <c r="O28" s="442"/>
      <c r="P28" s="442"/>
    </row>
    <row r="29" spans="3:16" ht="15" customHeight="1"/>
    <row r="31" spans="3:16" ht="36" customHeight="1">
      <c r="C31" s="447" t="s">
        <v>365</v>
      </c>
      <c r="D31" s="447"/>
      <c r="E31" s="447"/>
      <c r="F31" s="447"/>
      <c r="G31" s="447"/>
      <c r="H31" s="447"/>
      <c r="K31" s="447" t="s">
        <v>365</v>
      </c>
      <c r="L31" s="447"/>
      <c r="M31" s="447"/>
      <c r="N31" s="447"/>
      <c r="O31" s="447"/>
      <c r="P31" s="447"/>
    </row>
    <row r="32" spans="3:16" ht="30" customHeight="1">
      <c r="C32" s="352"/>
      <c r="D32" s="23" t="s">
        <v>289</v>
      </c>
      <c r="E32" s="212" t="s">
        <v>62</v>
      </c>
      <c r="F32" s="23" t="s">
        <v>341</v>
      </c>
      <c r="G32" s="212" t="s">
        <v>62</v>
      </c>
      <c r="H32" s="92" t="s">
        <v>63</v>
      </c>
      <c r="K32" s="352"/>
      <c r="L32" s="23" t="s">
        <v>342</v>
      </c>
      <c r="M32" s="212" t="s">
        <v>62</v>
      </c>
      <c r="N32" s="23" t="s">
        <v>343</v>
      </c>
      <c r="O32" s="212" t="s">
        <v>62</v>
      </c>
      <c r="P32" s="92" t="s">
        <v>63</v>
      </c>
    </row>
    <row r="33" spans="3:16" ht="15" customHeight="1">
      <c r="C33" s="322" t="s">
        <v>355</v>
      </c>
      <c r="D33" s="323">
        <v>28846</v>
      </c>
      <c r="E33" s="28">
        <f t="shared" ref="E33:E38" si="12">D33/$D$33</f>
        <v>1</v>
      </c>
      <c r="F33" s="323">
        <v>27225</v>
      </c>
      <c r="G33" s="28">
        <f t="shared" ref="G33:G38" si="13">F33/$F$33</f>
        <v>1</v>
      </c>
      <c r="H33" s="28">
        <f t="shared" ref="H33:H38" si="14">(F33-D33)/D33</f>
        <v>-5.6194966373153993E-2</v>
      </c>
      <c r="K33" s="322" t="s">
        <v>355</v>
      </c>
      <c r="L33" s="323">
        <v>28475</v>
      </c>
      <c r="M33" s="28">
        <f t="shared" ref="M33:M38" si="15">L33/$L$33</f>
        <v>1</v>
      </c>
      <c r="N33" s="323">
        <v>25676</v>
      </c>
      <c r="O33" s="28">
        <f t="shared" ref="O33:O38" si="16">N33/$N$33</f>
        <v>1</v>
      </c>
      <c r="P33" s="28">
        <f t="shared" ref="P33:P38" si="17">(N33-L33)/L33</f>
        <v>-9.8296751536435467E-2</v>
      </c>
    </row>
    <row r="34" spans="3:16" ht="15" customHeight="1">
      <c r="C34" s="358" t="s">
        <v>356</v>
      </c>
      <c r="D34" s="359">
        <v>16831</v>
      </c>
      <c r="E34" s="219">
        <f t="shared" si="12"/>
        <v>0.5834777785481523</v>
      </c>
      <c r="F34" s="359">
        <v>16442</v>
      </c>
      <c r="G34" s="219">
        <f t="shared" si="13"/>
        <v>0.60393021120293844</v>
      </c>
      <c r="H34" s="219">
        <f t="shared" si="14"/>
        <v>-2.3112114550531755E-2</v>
      </c>
      <c r="K34" s="358" t="s">
        <v>356</v>
      </c>
      <c r="L34" s="359">
        <v>17038</v>
      </c>
      <c r="M34" s="219">
        <f t="shared" si="15"/>
        <v>0.5983494293239684</v>
      </c>
      <c r="N34" s="359">
        <v>16158</v>
      </c>
      <c r="O34" s="219">
        <f t="shared" si="16"/>
        <v>0.6293036298488861</v>
      </c>
      <c r="P34" s="219">
        <f t="shared" si="17"/>
        <v>-5.1649254607348281E-2</v>
      </c>
    </row>
    <row r="35" spans="3:16" ht="15" customHeight="1">
      <c r="C35" s="328" t="s">
        <v>366</v>
      </c>
      <c r="D35" s="327">
        <v>13239</v>
      </c>
      <c r="E35" s="31">
        <f t="shared" si="12"/>
        <v>0.45895444775705468</v>
      </c>
      <c r="F35" s="327">
        <v>12955</v>
      </c>
      <c r="G35" s="31">
        <f t="shared" si="13"/>
        <v>0.47584940312213042</v>
      </c>
      <c r="H35" s="32">
        <f t="shared" si="14"/>
        <v>-2.1451771281818868E-2</v>
      </c>
      <c r="K35" s="328" t="s">
        <v>366</v>
      </c>
      <c r="L35" s="327">
        <v>13551</v>
      </c>
      <c r="M35" s="31">
        <f t="shared" si="15"/>
        <v>0.47589113257243199</v>
      </c>
      <c r="N35" s="327">
        <v>12955</v>
      </c>
      <c r="O35" s="31">
        <f t="shared" si="16"/>
        <v>0.50455678454587938</v>
      </c>
      <c r="P35" s="32">
        <f t="shared" si="17"/>
        <v>-4.3981993948786068E-2</v>
      </c>
    </row>
    <row r="36" spans="3:16" ht="15" customHeight="1">
      <c r="C36" s="328" t="s">
        <v>359</v>
      </c>
      <c r="D36" s="327">
        <v>3219</v>
      </c>
      <c r="E36" s="31">
        <f t="shared" si="12"/>
        <v>0.11159259516050753</v>
      </c>
      <c r="F36" s="327">
        <v>3114</v>
      </c>
      <c r="G36" s="31">
        <f t="shared" si="13"/>
        <v>0.11438016528925619</v>
      </c>
      <c r="H36" s="32">
        <f t="shared" si="14"/>
        <v>-3.2618825722273995E-2</v>
      </c>
      <c r="K36" s="328" t="s">
        <v>359</v>
      </c>
      <c r="L36" s="327">
        <v>3114</v>
      </c>
      <c r="M36" s="31">
        <f t="shared" si="15"/>
        <v>0.10935908691834943</v>
      </c>
      <c r="N36" s="327">
        <v>2830</v>
      </c>
      <c r="O36" s="31">
        <f t="shared" si="16"/>
        <v>0.11021966038323726</v>
      </c>
      <c r="P36" s="32">
        <f t="shared" si="17"/>
        <v>-9.1201027617212591E-2</v>
      </c>
    </row>
    <row r="37" spans="3:16" ht="15" customHeight="1">
      <c r="C37" s="328" t="s">
        <v>360</v>
      </c>
      <c r="D37" s="327">
        <v>373</v>
      </c>
      <c r="E37" s="31">
        <f t="shared" si="12"/>
        <v>1.293073563059003E-2</v>
      </c>
      <c r="F37" s="327">
        <v>373</v>
      </c>
      <c r="G37" s="31">
        <f t="shared" si="13"/>
        <v>1.3700642791551882E-2</v>
      </c>
      <c r="H37" s="32">
        <f t="shared" si="14"/>
        <v>0</v>
      </c>
      <c r="K37" s="328" t="s">
        <v>360</v>
      </c>
      <c r="L37" s="327">
        <v>373</v>
      </c>
      <c r="M37" s="31">
        <f t="shared" si="15"/>
        <v>1.3099209833187006E-2</v>
      </c>
      <c r="N37" s="327">
        <v>373</v>
      </c>
      <c r="O37" s="31">
        <f t="shared" si="16"/>
        <v>1.4527184919769435E-2</v>
      </c>
      <c r="P37" s="32">
        <f t="shared" si="17"/>
        <v>0</v>
      </c>
    </row>
    <row r="38" spans="3:16" ht="15" customHeight="1">
      <c r="C38" s="358" t="s">
        <v>361</v>
      </c>
      <c r="D38" s="359">
        <v>12015</v>
      </c>
      <c r="E38" s="219">
        <f t="shared" si="12"/>
        <v>0.41652222145184775</v>
      </c>
      <c r="F38" s="359">
        <v>10783</v>
      </c>
      <c r="G38" s="219">
        <f t="shared" si="13"/>
        <v>0.39606978879706151</v>
      </c>
      <c r="H38" s="219">
        <f t="shared" si="14"/>
        <v>-0.10253849354972951</v>
      </c>
      <c r="K38" s="358" t="s">
        <v>361</v>
      </c>
      <c r="L38" s="359">
        <v>11437</v>
      </c>
      <c r="M38" s="219">
        <f t="shared" si="15"/>
        <v>0.4016505706760316</v>
      </c>
      <c r="N38" s="359">
        <v>9518</v>
      </c>
      <c r="O38" s="219">
        <f t="shared" si="16"/>
        <v>0.3706963701511139</v>
      </c>
      <c r="P38" s="219">
        <f t="shared" si="17"/>
        <v>-0.16778875579260297</v>
      </c>
    </row>
    <row r="39" spans="3:16" ht="30" customHeight="1">
      <c r="C39" s="442" t="s">
        <v>362</v>
      </c>
      <c r="D39" s="442"/>
      <c r="E39" s="442"/>
      <c r="F39" s="442"/>
      <c r="G39" s="442"/>
      <c r="H39" s="442"/>
      <c r="K39" s="442" t="s">
        <v>362</v>
      </c>
      <c r="L39" s="442"/>
      <c r="M39" s="442"/>
      <c r="N39" s="442"/>
      <c r="O39" s="442"/>
      <c r="P39" s="442"/>
    </row>
    <row r="42" spans="3:16" ht="36" customHeight="1">
      <c r="C42" s="447" t="s">
        <v>367</v>
      </c>
      <c r="D42" s="447"/>
      <c r="E42" s="447"/>
      <c r="F42" s="447"/>
      <c r="G42" s="447"/>
      <c r="H42" s="447"/>
      <c r="K42" s="447" t="s">
        <v>367</v>
      </c>
      <c r="L42" s="447"/>
      <c r="M42" s="447"/>
      <c r="N42" s="447"/>
      <c r="O42" s="447"/>
      <c r="P42" s="447"/>
    </row>
    <row r="43" spans="3:16" ht="30" customHeight="1">
      <c r="C43" s="352"/>
      <c r="D43" s="23" t="s">
        <v>289</v>
      </c>
      <c r="E43" s="212" t="s">
        <v>62</v>
      </c>
      <c r="F43" s="23" t="s">
        <v>341</v>
      </c>
      <c r="G43" s="212" t="s">
        <v>62</v>
      </c>
      <c r="H43" s="92" t="s">
        <v>63</v>
      </c>
      <c r="K43" s="352"/>
      <c r="L43" s="23" t="s">
        <v>342</v>
      </c>
      <c r="M43" s="212" t="s">
        <v>62</v>
      </c>
      <c r="N43" s="23" t="s">
        <v>343</v>
      </c>
      <c r="O43" s="212" t="s">
        <v>62</v>
      </c>
      <c r="P43" s="92" t="s">
        <v>63</v>
      </c>
    </row>
    <row r="44" spans="3:16" ht="15" customHeight="1">
      <c r="C44" s="322" t="s">
        <v>355</v>
      </c>
      <c r="D44" s="323">
        <v>2531</v>
      </c>
      <c r="E44" s="28">
        <f t="shared" ref="E44:E50" si="18">D44/$D$44</f>
        <v>1</v>
      </c>
      <c r="F44" s="323">
        <v>2504</v>
      </c>
      <c r="G44" s="28">
        <f t="shared" ref="G44:G50" si="19">F44/$F$44</f>
        <v>1</v>
      </c>
      <c r="H44" s="28">
        <f t="shared" ref="H44:H49" si="20">(F44-D44)/D44</f>
        <v>-1.066772026866851E-2</v>
      </c>
      <c r="K44" s="322" t="s">
        <v>355</v>
      </c>
      <c r="L44" s="323">
        <v>2504</v>
      </c>
      <c r="M44" s="28">
        <f t="shared" ref="M44:M50" si="21">L44/$L$44</f>
        <v>1</v>
      </c>
      <c r="N44" s="323">
        <v>1947</v>
      </c>
      <c r="O44" s="28">
        <f t="shared" ref="O44:O50" si="22">N44/$N$44</f>
        <v>1</v>
      </c>
      <c r="P44" s="28">
        <f t="shared" ref="P44:P49" si="23">(N44-L44)/L44</f>
        <v>-0.222444089456869</v>
      </c>
    </row>
    <row r="45" spans="3:16" ht="15" customHeight="1">
      <c r="C45" s="358" t="s">
        <v>356</v>
      </c>
      <c r="D45" s="359">
        <v>2531</v>
      </c>
      <c r="E45" s="219">
        <f t="shared" si="18"/>
        <v>1</v>
      </c>
      <c r="F45" s="359">
        <v>2504</v>
      </c>
      <c r="G45" s="219">
        <f t="shared" si="19"/>
        <v>1</v>
      </c>
      <c r="H45" s="219">
        <f t="shared" si="20"/>
        <v>-1.066772026866851E-2</v>
      </c>
      <c r="K45" s="358" t="s">
        <v>356</v>
      </c>
      <c r="L45" s="359">
        <v>2504</v>
      </c>
      <c r="M45" s="219">
        <f t="shared" si="21"/>
        <v>1</v>
      </c>
      <c r="N45" s="359">
        <v>1947</v>
      </c>
      <c r="O45" s="219">
        <f t="shared" si="22"/>
        <v>1</v>
      </c>
      <c r="P45" s="219">
        <f t="shared" si="23"/>
        <v>-0.222444089456869</v>
      </c>
    </row>
    <row r="46" spans="3:16" ht="15" customHeight="1">
      <c r="C46" s="328" t="s">
        <v>366</v>
      </c>
      <c r="D46" s="327">
        <v>1050</v>
      </c>
      <c r="E46" s="31">
        <f t="shared" si="18"/>
        <v>0.41485578822599761</v>
      </c>
      <c r="F46" s="327">
        <v>1050</v>
      </c>
      <c r="G46" s="31">
        <f t="shared" si="19"/>
        <v>0.41932907348242809</v>
      </c>
      <c r="H46" s="32">
        <f t="shared" si="20"/>
        <v>0</v>
      </c>
      <c r="K46" s="328" t="s">
        <v>366</v>
      </c>
      <c r="L46" s="327">
        <v>1050</v>
      </c>
      <c r="M46" s="31">
        <f t="shared" si="21"/>
        <v>0.41932907348242809</v>
      </c>
      <c r="N46" s="327">
        <v>493</v>
      </c>
      <c r="O46" s="31">
        <f t="shared" si="22"/>
        <v>0.25321006676938879</v>
      </c>
      <c r="P46" s="32">
        <f t="shared" si="23"/>
        <v>-0.53047619047619043</v>
      </c>
    </row>
    <row r="47" spans="3:16" ht="15" customHeight="1">
      <c r="C47" s="328" t="s">
        <v>359</v>
      </c>
      <c r="D47" s="327">
        <v>580</v>
      </c>
      <c r="E47" s="31">
        <f t="shared" si="18"/>
        <v>0.22915843540102726</v>
      </c>
      <c r="F47" s="327">
        <v>580</v>
      </c>
      <c r="G47" s="31">
        <f t="shared" si="19"/>
        <v>0.23162939297124602</v>
      </c>
      <c r="H47" s="32">
        <f t="shared" si="20"/>
        <v>0</v>
      </c>
      <c r="K47" s="328" t="s">
        <v>359</v>
      </c>
      <c r="L47" s="327">
        <v>580</v>
      </c>
      <c r="M47" s="31">
        <f t="shared" si="21"/>
        <v>0.23162939297124602</v>
      </c>
      <c r="N47" s="327">
        <v>580</v>
      </c>
      <c r="O47" s="31">
        <f t="shared" si="22"/>
        <v>0.29789419619928093</v>
      </c>
      <c r="P47" s="32">
        <f t="shared" si="23"/>
        <v>0</v>
      </c>
    </row>
    <row r="48" spans="3:16" ht="15" customHeight="1">
      <c r="C48" s="328" t="s">
        <v>368</v>
      </c>
      <c r="D48" s="327">
        <v>674</v>
      </c>
      <c r="E48" s="31">
        <f t="shared" si="18"/>
        <v>0.26629790596602132</v>
      </c>
      <c r="F48" s="327">
        <v>674</v>
      </c>
      <c r="G48" s="31">
        <f t="shared" si="19"/>
        <v>0.26916932907348246</v>
      </c>
      <c r="H48" s="32">
        <f t="shared" si="20"/>
        <v>0</v>
      </c>
      <c r="K48" s="328" t="s">
        <v>368</v>
      </c>
      <c r="L48" s="327">
        <v>674</v>
      </c>
      <c r="M48" s="31">
        <f t="shared" si="21"/>
        <v>0.26916932907348246</v>
      </c>
      <c r="N48" s="327">
        <v>674</v>
      </c>
      <c r="O48" s="31">
        <f t="shared" si="22"/>
        <v>0.34617360041088857</v>
      </c>
      <c r="P48" s="32">
        <f t="shared" si="23"/>
        <v>0</v>
      </c>
    </row>
    <row r="49" spans="3:18" ht="15" customHeight="1" thickBot="1">
      <c r="C49" s="328" t="s">
        <v>369</v>
      </c>
      <c r="D49" s="327">
        <v>227</v>
      </c>
      <c r="E49" s="31">
        <f t="shared" si="18"/>
        <v>8.9687870406953779E-2</v>
      </c>
      <c r="F49" s="327">
        <v>200</v>
      </c>
      <c r="G49" s="31">
        <f t="shared" si="19"/>
        <v>7.9872204472843447E-2</v>
      </c>
      <c r="H49" s="32">
        <f t="shared" si="20"/>
        <v>-0.11894273127753303</v>
      </c>
      <c r="K49" s="328" t="s">
        <v>369</v>
      </c>
      <c r="L49" s="327">
        <v>200</v>
      </c>
      <c r="M49" s="31">
        <f t="shared" si="21"/>
        <v>7.9872204472843447E-2</v>
      </c>
      <c r="N49" s="327">
        <v>200</v>
      </c>
      <c r="O49" s="31">
        <f t="shared" si="22"/>
        <v>0.1027221366204417</v>
      </c>
      <c r="P49" s="32">
        <f t="shared" si="23"/>
        <v>0</v>
      </c>
    </row>
    <row r="50" spans="3:18" ht="15" customHeight="1" thickBot="1">
      <c r="C50" s="358" t="s">
        <v>361</v>
      </c>
      <c r="D50" s="359">
        <v>0</v>
      </c>
      <c r="E50" s="219">
        <f t="shared" si="18"/>
        <v>0</v>
      </c>
      <c r="F50" s="359">
        <v>0</v>
      </c>
      <c r="G50" s="219">
        <f t="shared" si="19"/>
        <v>0</v>
      </c>
      <c r="H50" s="279" t="s">
        <v>67</v>
      </c>
      <c r="K50" s="358" t="s">
        <v>361</v>
      </c>
      <c r="L50" s="359">
        <v>0</v>
      </c>
      <c r="M50" s="219">
        <f t="shared" si="21"/>
        <v>0</v>
      </c>
      <c r="N50" s="359">
        <v>0</v>
      </c>
      <c r="O50" s="219">
        <f t="shared" si="22"/>
        <v>0</v>
      </c>
      <c r="P50" s="279" t="s">
        <v>67</v>
      </c>
      <c r="R50" s="58" t="s">
        <v>148</v>
      </c>
    </row>
    <row r="51" spans="3:18" ht="30" customHeight="1" thickBot="1">
      <c r="C51" s="442" t="s">
        <v>362</v>
      </c>
      <c r="D51" s="442"/>
      <c r="E51" s="442"/>
      <c r="F51" s="442"/>
      <c r="G51" s="442"/>
      <c r="H51" s="442"/>
      <c r="K51" s="442" t="s">
        <v>362</v>
      </c>
      <c r="L51" s="442"/>
      <c r="M51" s="442"/>
      <c r="N51" s="442"/>
      <c r="O51" s="442"/>
      <c r="P51" s="442"/>
      <c r="R51" s="58" t="s">
        <v>149</v>
      </c>
    </row>
    <row r="54" spans="3:18" ht="30" customHeight="1">
      <c r="C54" s="447" t="s">
        <v>370</v>
      </c>
      <c r="D54" s="447"/>
      <c r="E54" s="447"/>
      <c r="F54" s="447"/>
      <c r="G54" s="447"/>
      <c r="H54" s="447"/>
      <c r="K54" s="447" t="s">
        <v>370</v>
      </c>
      <c r="L54" s="447"/>
      <c r="M54" s="447"/>
      <c r="N54" s="447"/>
      <c r="O54" s="447"/>
      <c r="P54" s="447"/>
    </row>
    <row r="55" spans="3:18" ht="30" customHeight="1">
      <c r="C55" s="352"/>
      <c r="D55" s="23" t="str">
        <f>actualizaciones!$A$4</f>
        <v>I semestre 2009</v>
      </c>
      <c r="E55" s="212" t="s">
        <v>62</v>
      </c>
      <c r="F55" s="23" t="str">
        <f>actualizaciones!$B$4</f>
        <v>I semestre 2010</v>
      </c>
      <c r="G55" s="212" t="s">
        <v>62</v>
      </c>
      <c r="H55" s="92" t="s">
        <v>63</v>
      </c>
      <c r="K55" s="352"/>
      <c r="L55" s="23" t="str">
        <f>actualizaciones!$A$5</f>
        <v>II semestre 2009</v>
      </c>
      <c r="M55" s="212" t="s">
        <v>62</v>
      </c>
      <c r="N55" s="23" t="str">
        <f>actualizaciones!$B$5</f>
        <v>II semestre 2010</v>
      </c>
      <c r="O55" s="212" t="s">
        <v>62</v>
      </c>
      <c r="P55" s="92" t="s">
        <v>63</v>
      </c>
    </row>
    <row r="56" spans="3:18" ht="15" customHeight="1">
      <c r="C56" s="322" t="s">
        <v>355</v>
      </c>
      <c r="D56" s="323">
        <v>185142</v>
      </c>
      <c r="E56" s="28">
        <f>D56/$D$56</f>
        <v>1</v>
      </c>
      <c r="F56" s="323">
        <v>178697</v>
      </c>
      <c r="G56" s="28">
        <f>F56/$F$56</f>
        <v>1</v>
      </c>
      <c r="H56" s="28">
        <f>(F56-D56)/D56</f>
        <v>-3.4811117952706569E-2</v>
      </c>
      <c r="K56" s="322" t="s">
        <v>355</v>
      </c>
      <c r="L56" s="323">
        <v>181964</v>
      </c>
      <c r="M56" s="28">
        <f>L56/$L$56</f>
        <v>1</v>
      </c>
      <c r="N56" s="323">
        <v>175168</v>
      </c>
      <c r="O56" s="28">
        <f>N56/$N$56</f>
        <v>1</v>
      </c>
      <c r="P56" s="28">
        <f>($N$56-$L$56)/$L$56</f>
        <v>-3.7348046866413138E-2</v>
      </c>
    </row>
    <row r="57" spans="3:18" ht="15" customHeight="1">
      <c r="C57" s="358" t="s">
        <v>356</v>
      </c>
      <c r="D57" s="359">
        <v>88057</v>
      </c>
      <c r="E57" s="219">
        <f t="shared" ref="E57:E63" si="24">D57/$D$56</f>
        <v>0.47561871428417107</v>
      </c>
      <c r="F57" s="359">
        <v>86541</v>
      </c>
      <c r="G57" s="219">
        <f t="shared" ref="G57:G63" si="25">F57/$F$56</f>
        <v>0.48428904794148753</v>
      </c>
      <c r="H57" s="219">
        <f t="shared" ref="H57:H62" si="26">(F57-D57)/D57</f>
        <v>-1.7216121375926957E-2</v>
      </c>
      <c r="K57" s="358" t="s">
        <v>356</v>
      </c>
      <c r="L57" s="359">
        <v>87662</v>
      </c>
      <c r="M57" s="219">
        <f t="shared" ref="M57:M63" si="27">L57/$L$56</f>
        <v>0.48175463278450681</v>
      </c>
      <c r="N57" s="359">
        <v>85983</v>
      </c>
      <c r="O57" s="219">
        <f t="shared" ref="O57:O63" si="28">N57/$N$56</f>
        <v>0.4908602027767629</v>
      </c>
      <c r="P57" s="219">
        <f>($N$57-$L$57)/$L$57</f>
        <v>-1.9153110811982389E-2</v>
      </c>
    </row>
    <row r="58" spans="3:18" ht="15" customHeight="1">
      <c r="C58" s="328" t="s">
        <v>357</v>
      </c>
      <c r="D58" s="327">
        <v>11652</v>
      </c>
      <c r="E58" s="31">
        <f t="shared" si="24"/>
        <v>6.2935476553132197E-2</v>
      </c>
      <c r="F58" s="327">
        <v>11676</v>
      </c>
      <c r="G58" s="31">
        <f t="shared" si="25"/>
        <v>6.5339653155900776E-2</v>
      </c>
      <c r="H58" s="32">
        <f t="shared" si="26"/>
        <v>2.0597322348094747E-3</v>
      </c>
      <c r="K58" s="328" t="s">
        <v>357</v>
      </c>
      <c r="L58" s="327">
        <v>11652</v>
      </c>
      <c r="M58" s="31">
        <f t="shared" si="27"/>
        <v>6.4034644215339304E-2</v>
      </c>
      <c r="N58" s="327">
        <v>11353</v>
      </c>
      <c r="O58" s="31">
        <f t="shared" si="28"/>
        <v>6.481206613080015E-2</v>
      </c>
      <c r="P58" s="32">
        <f>($N$58-$L$58)/$L$58</f>
        <v>-2.5660830758668041E-2</v>
      </c>
    </row>
    <row r="59" spans="3:18" ht="15" customHeight="1">
      <c r="C59" s="328" t="s">
        <v>358</v>
      </c>
      <c r="D59" s="327">
        <v>52199</v>
      </c>
      <c r="E59" s="31">
        <f t="shared" si="24"/>
        <v>0.28194034848926769</v>
      </c>
      <c r="F59" s="327">
        <v>52066</v>
      </c>
      <c r="G59" s="31">
        <f t="shared" si="25"/>
        <v>0.29136471233428651</v>
      </c>
      <c r="H59" s="32">
        <f t="shared" si="26"/>
        <v>-2.5479415314469626E-3</v>
      </c>
      <c r="K59" s="328" t="s">
        <v>358</v>
      </c>
      <c r="L59" s="327">
        <v>52511</v>
      </c>
      <c r="M59" s="31">
        <f t="shared" si="27"/>
        <v>0.28857905959420543</v>
      </c>
      <c r="N59" s="327">
        <v>52066</v>
      </c>
      <c r="O59" s="31">
        <f t="shared" si="28"/>
        <v>0.29723465473145783</v>
      </c>
      <c r="P59" s="32">
        <f>($N$59-$L$59)/$L$59</f>
        <v>-8.4744148845003909E-3</v>
      </c>
    </row>
    <row r="60" spans="3:18" ht="15" customHeight="1">
      <c r="C60" s="328" t="s">
        <v>359</v>
      </c>
      <c r="D60" s="327">
        <v>20890</v>
      </c>
      <c r="E60" s="31">
        <f t="shared" si="24"/>
        <v>0.1128323124952739</v>
      </c>
      <c r="F60" s="327">
        <v>19615</v>
      </c>
      <c r="G60" s="31">
        <f t="shared" si="25"/>
        <v>0.10976681197781719</v>
      </c>
      <c r="H60" s="32">
        <f t="shared" si="26"/>
        <v>-6.1033987553853516E-2</v>
      </c>
      <c r="K60" s="328" t="s">
        <v>359</v>
      </c>
      <c r="L60" s="327">
        <v>20315</v>
      </c>
      <c r="M60" s="31">
        <f t="shared" si="27"/>
        <v>0.11164296234419996</v>
      </c>
      <c r="N60" s="327">
        <v>19371</v>
      </c>
      <c r="O60" s="31">
        <f t="shared" si="28"/>
        <v>0.11058526671538181</v>
      </c>
      <c r="P60" s="32">
        <f>($N$60-$L$60)/$L$60</f>
        <v>-4.6468126999753875E-2</v>
      </c>
    </row>
    <row r="61" spans="3:18" ht="15" customHeight="1">
      <c r="C61" s="328" t="s">
        <v>368</v>
      </c>
      <c r="D61" s="327">
        <v>2234</v>
      </c>
      <c r="E61" s="31">
        <f t="shared" si="24"/>
        <v>1.2066413887718615E-2</v>
      </c>
      <c r="F61" s="327">
        <v>2185</v>
      </c>
      <c r="G61" s="31">
        <f t="shared" si="25"/>
        <v>1.2227401691130797E-2</v>
      </c>
      <c r="H61" s="32">
        <f t="shared" si="26"/>
        <v>-2.1933751119068933E-2</v>
      </c>
      <c r="K61" s="328" t="s">
        <v>368</v>
      </c>
      <c r="L61" s="327">
        <v>2185</v>
      </c>
      <c r="M61" s="31">
        <f t="shared" si="27"/>
        <v>1.2007869688509814E-2</v>
      </c>
      <c r="N61" s="327">
        <v>2185</v>
      </c>
      <c r="O61" s="31">
        <f t="shared" si="28"/>
        <v>1.247373949579832E-2</v>
      </c>
      <c r="P61" s="32">
        <f>($N$61-$L$61)/$L$61</f>
        <v>0</v>
      </c>
    </row>
    <row r="62" spans="3:18" ht="15" customHeight="1">
      <c r="C62" s="328" t="s">
        <v>369</v>
      </c>
      <c r="D62" s="327">
        <v>1082</v>
      </c>
      <c r="E62" s="31">
        <f t="shared" si="24"/>
        <v>5.8441628587786671E-3</v>
      </c>
      <c r="F62" s="327">
        <v>999</v>
      </c>
      <c r="G62" s="31">
        <f t="shared" si="25"/>
        <v>5.5904687823522502E-3</v>
      </c>
      <c r="H62" s="32">
        <f t="shared" si="26"/>
        <v>-7.6709796672828096E-2</v>
      </c>
      <c r="K62" s="328" t="s">
        <v>369</v>
      </c>
      <c r="L62" s="327">
        <v>999</v>
      </c>
      <c r="M62" s="31">
        <f t="shared" si="27"/>
        <v>5.4900969422523134E-3</v>
      </c>
      <c r="N62" s="327">
        <v>1008</v>
      </c>
      <c r="O62" s="31">
        <f t="shared" si="28"/>
        <v>5.7544757033248083E-3</v>
      </c>
      <c r="P62" s="32">
        <f>($N$62-$L$62)/$L$62</f>
        <v>9.0090090090090089E-3</v>
      </c>
    </row>
    <row r="63" spans="3:18" ht="15" customHeight="1">
      <c r="C63" s="358" t="s">
        <v>361</v>
      </c>
      <c r="D63" s="359">
        <v>97085</v>
      </c>
      <c r="E63" s="219">
        <f t="shared" si="24"/>
        <v>0.52438128571582898</v>
      </c>
      <c r="F63" s="359">
        <v>92156</v>
      </c>
      <c r="G63" s="219">
        <f t="shared" si="25"/>
        <v>0.51571095205851247</v>
      </c>
      <c r="H63" s="219">
        <f>(F63-D63)/D63</f>
        <v>-5.0769943863624656E-2</v>
      </c>
      <c r="K63" s="358" t="s">
        <v>361</v>
      </c>
      <c r="L63" s="359">
        <v>94302</v>
      </c>
      <c r="M63" s="219">
        <f t="shared" si="27"/>
        <v>0.51824536721549319</v>
      </c>
      <c r="N63" s="359">
        <v>89185</v>
      </c>
      <c r="O63" s="219">
        <f t="shared" si="28"/>
        <v>0.5091397972232371</v>
      </c>
      <c r="P63" s="219">
        <f>($N$63-$L$63)/$L$63</f>
        <v>-5.4261839621641113E-2</v>
      </c>
    </row>
    <row r="64" spans="3:18" ht="30" customHeight="1">
      <c r="C64" s="442" t="s">
        <v>362</v>
      </c>
      <c r="D64" s="442"/>
      <c r="E64" s="442"/>
      <c r="F64" s="442"/>
      <c r="G64" s="442"/>
      <c r="H64" s="442"/>
      <c r="K64" s="442" t="s">
        <v>362</v>
      </c>
      <c r="L64" s="442"/>
      <c r="M64" s="442"/>
      <c r="N64" s="442"/>
      <c r="O64" s="442"/>
      <c r="P64" s="442"/>
    </row>
    <row r="65" spans="3:17" ht="15">
      <c r="J65"/>
    </row>
    <row r="66" spans="3:17" ht="54" customHeight="1">
      <c r="C66" s="454" t="s">
        <v>371</v>
      </c>
      <c r="D66" s="454"/>
      <c r="E66" s="454"/>
      <c r="F66" s="454"/>
      <c r="G66" s="454"/>
      <c r="H66" s="454"/>
      <c r="I66" s="454"/>
      <c r="J66"/>
      <c r="K66" s="454" t="s">
        <v>372</v>
      </c>
      <c r="L66" s="454"/>
      <c r="M66" s="454"/>
      <c r="N66" s="454"/>
      <c r="O66" s="454"/>
      <c r="P66" s="454"/>
      <c r="Q66" s="454"/>
    </row>
    <row r="67" spans="3:17" ht="30" customHeight="1">
      <c r="C67" s="352"/>
      <c r="D67" s="23" t="s">
        <v>122</v>
      </c>
      <c r="E67" s="23" t="s">
        <v>325</v>
      </c>
      <c r="F67" s="213" t="s">
        <v>63</v>
      </c>
      <c r="G67" s="23" t="s">
        <v>270</v>
      </c>
      <c r="H67" s="23" t="s">
        <v>325</v>
      </c>
      <c r="I67" s="213" t="s">
        <v>63</v>
      </c>
      <c r="J67"/>
      <c r="K67" s="352"/>
      <c r="L67" s="23" t="s">
        <v>122</v>
      </c>
      <c r="M67" s="23" t="s">
        <v>325</v>
      </c>
      <c r="N67" s="213" t="s">
        <v>63</v>
      </c>
      <c r="O67" s="23" t="s">
        <v>270</v>
      </c>
      <c r="P67" s="23" t="s">
        <v>325</v>
      </c>
      <c r="Q67" s="213" t="s">
        <v>63</v>
      </c>
    </row>
    <row r="68" spans="3:17" ht="15">
      <c r="C68" s="322" t="s">
        <v>355</v>
      </c>
      <c r="D68" s="323">
        <v>2504</v>
      </c>
      <c r="E68" s="323">
        <f>F44-D44</f>
        <v>-27</v>
      </c>
      <c r="F68" s="28">
        <f>F44/D44-1</f>
        <v>-1.0667720268668468E-2</v>
      </c>
      <c r="G68" s="323">
        <v>178697</v>
      </c>
      <c r="H68" s="323">
        <f>F56-D56</f>
        <v>-6445</v>
      </c>
      <c r="I68" s="28">
        <f>($N$56-$L$56)/$L$56</f>
        <v>-3.7348046866413138E-2</v>
      </c>
      <c r="J68"/>
      <c r="K68" s="322" t="s">
        <v>355</v>
      </c>
      <c r="L68" s="323">
        <v>1947</v>
      </c>
      <c r="M68" s="323">
        <f>N44-L44</f>
        <v>-557</v>
      </c>
      <c r="N68" s="28">
        <f>N44/L44-1</f>
        <v>-0.222444089456869</v>
      </c>
      <c r="O68" s="323">
        <v>175168</v>
      </c>
      <c r="P68" s="323">
        <f>N56-L56</f>
        <v>-6796</v>
      </c>
      <c r="Q68" s="28">
        <f>($N$56-$L$56)/$L$56</f>
        <v>-3.7348046866413138E-2</v>
      </c>
    </row>
    <row r="69" spans="3:17" ht="15">
      <c r="C69" s="358" t="s">
        <v>356</v>
      </c>
      <c r="D69" s="359">
        <v>2504</v>
      </c>
      <c r="E69" s="359">
        <f>F45-D45</f>
        <v>-27</v>
      </c>
      <c r="F69" s="219">
        <f>F45/D45-1</f>
        <v>-1.0667720268668468E-2</v>
      </c>
      <c r="G69" s="359">
        <v>86541</v>
      </c>
      <c r="H69" s="359">
        <f t="shared" ref="H69:H75" si="29">F57-D57</f>
        <v>-1516</v>
      </c>
      <c r="I69" s="219">
        <f>($N$57-$L$57)/$L$57</f>
        <v>-1.9153110811982389E-2</v>
      </c>
      <c r="J69"/>
      <c r="K69" s="358" t="s">
        <v>356</v>
      </c>
      <c r="L69" s="359">
        <v>1947</v>
      </c>
      <c r="M69" s="359">
        <f>N45-L45</f>
        <v>-557</v>
      </c>
      <c r="N69" s="219">
        <f>N45/L45-1</f>
        <v>-0.222444089456869</v>
      </c>
      <c r="O69" s="359">
        <v>85983</v>
      </c>
      <c r="P69" s="359">
        <f t="shared" ref="P69:P75" si="30">N57-L57</f>
        <v>-1679</v>
      </c>
      <c r="Q69" s="219">
        <f>($N$57-$L$57)/$L$57</f>
        <v>-1.9153110811982389E-2</v>
      </c>
    </row>
    <row r="70" spans="3:17" ht="15">
      <c r="C70" s="328" t="s">
        <v>357</v>
      </c>
      <c r="D70" s="327">
        <v>1050</v>
      </c>
      <c r="E70" s="364">
        <f>F46-D46</f>
        <v>0</v>
      </c>
      <c r="F70" s="365">
        <f>F46/D46-1</f>
        <v>0</v>
      </c>
      <c r="G70" s="327">
        <v>11676</v>
      </c>
      <c r="H70" s="327">
        <f t="shared" si="29"/>
        <v>24</v>
      </c>
      <c r="I70" s="32">
        <f>($N$58-$L$58)/$L$58</f>
        <v>-2.5660830758668041E-2</v>
      </c>
      <c r="J70"/>
      <c r="K70" s="328" t="s">
        <v>357</v>
      </c>
      <c r="L70" s="458">
        <v>1050</v>
      </c>
      <c r="M70" s="458">
        <f>N46-L46</f>
        <v>-557</v>
      </c>
      <c r="N70" s="453">
        <f>N46/L46-1</f>
        <v>-0.53047619047619055</v>
      </c>
      <c r="O70" s="327">
        <v>11353</v>
      </c>
      <c r="P70" s="327">
        <f t="shared" si="30"/>
        <v>-299</v>
      </c>
      <c r="Q70" s="32">
        <f>($N$58-$L$58)/$L$58</f>
        <v>-2.5660830758668041E-2</v>
      </c>
    </row>
    <row r="71" spans="3:17" ht="15">
      <c r="C71" s="328" t="s">
        <v>358</v>
      </c>
      <c r="D71" s="327"/>
      <c r="E71" s="364">
        <f>F47-D47</f>
        <v>0</v>
      </c>
      <c r="F71" s="365">
        <f>F47/D47-1</f>
        <v>0</v>
      </c>
      <c r="G71" s="327">
        <v>52066</v>
      </c>
      <c r="H71" s="327">
        <f t="shared" si="29"/>
        <v>-133</v>
      </c>
      <c r="I71" s="32">
        <f>($N$59-$L$59)/$L$59</f>
        <v>-8.4744148845003909E-3</v>
      </c>
      <c r="J71"/>
      <c r="K71" s="328" t="s">
        <v>358</v>
      </c>
      <c r="L71" s="458"/>
      <c r="M71" s="458">
        <f>N47-L47</f>
        <v>0</v>
      </c>
      <c r="N71" s="453">
        <f>N47/L47-1</f>
        <v>0</v>
      </c>
      <c r="O71" s="327">
        <v>52066</v>
      </c>
      <c r="P71" s="327">
        <f t="shared" si="30"/>
        <v>-445</v>
      </c>
      <c r="Q71" s="32">
        <f>($N$59-$L$59)/$L$59</f>
        <v>-8.4744148845003909E-3</v>
      </c>
    </row>
    <row r="72" spans="3:17" ht="15">
      <c r="C72" s="328" t="s">
        <v>359</v>
      </c>
      <c r="D72" s="327">
        <v>580</v>
      </c>
      <c r="E72" s="327">
        <f>F47-D47</f>
        <v>0</v>
      </c>
      <c r="F72" s="32">
        <f>F47/D47-1</f>
        <v>0</v>
      </c>
      <c r="G72" s="327">
        <v>19615</v>
      </c>
      <c r="H72" s="327">
        <f t="shared" si="29"/>
        <v>-1275</v>
      </c>
      <c r="I72" s="32">
        <f>($N$60-$L$60)/$L$60</f>
        <v>-4.6468126999753875E-2</v>
      </c>
      <c r="J72"/>
      <c r="K72" s="328" t="s">
        <v>359</v>
      </c>
      <c r="L72" s="327">
        <v>580</v>
      </c>
      <c r="M72" s="327">
        <f>N47-L47</f>
        <v>0</v>
      </c>
      <c r="N72" s="32">
        <f>N47/L47-1</f>
        <v>0</v>
      </c>
      <c r="O72" s="327">
        <v>19371</v>
      </c>
      <c r="P72" s="327">
        <f t="shared" si="30"/>
        <v>-944</v>
      </c>
      <c r="Q72" s="32">
        <f>($N$60-$L$60)/$L$60</f>
        <v>-4.6468126999753875E-2</v>
      </c>
    </row>
    <row r="73" spans="3:17" ht="15">
      <c r="C73" s="328" t="s">
        <v>368</v>
      </c>
      <c r="D73" s="458">
        <v>674</v>
      </c>
      <c r="E73" s="458">
        <f>F48-D48</f>
        <v>0</v>
      </c>
      <c r="F73" s="453">
        <f>F48/D48-1</f>
        <v>0</v>
      </c>
      <c r="G73" s="327">
        <v>2185</v>
      </c>
      <c r="H73" s="327">
        <f t="shared" si="29"/>
        <v>-49</v>
      </c>
      <c r="I73" s="32">
        <f>($N$61-$L$61)/$L$61</f>
        <v>0</v>
      </c>
      <c r="J73"/>
      <c r="K73" s="328" t="s">
        <v>368</v>
      </c>
      <c r="L73" s="458">
        <v>674</v>
      </c>
      <c r="M73" s="458">
        <f>N48-L48</f>
        <v>0</v>
      </c>
      <c r="N73" s="453">
        <f>N48/L48-1</f>
        <v>0</v>
      </c>
      <c r="O73" s="327">
        <v>2185</v>
      </c>
      <c r="P73" s="327">
        <f t="shared" si="30"/>
        <v>0</v>
      </c>
      <c r="Q73" s="32">
        <f>($N$61-$L$61)/$L$61</f>
        <v>0</v>
      </c>
    </row>
    <row r="74" spans="3:17" ht="15">
      <c r="C74" s="328" t="s">
        <v>369</v>
      </c>
      <c r="D74" s="458">
        <v>227</v>
      </c>
      <c r="E74" s="458">
        <f>F49-D49</f>
        <v>-27</v>
      </c>
      <c r="F74" s="453">
        <f>F49/D49-1</f>
        <v>-0.11894273127753308</v>
      </c>
      <c r="G74" s="327">
        <v>999</v>
      </c>
      <c r="H74" s="327">
        <f t="shared" si="29"/>
        <v>-83</v>
      </c>
      <c r="I74" s="32">
        <f>($N$62-$L$62)/$L$62</f>
        <v>9.0090090090090089E-3</v>
      </c>
      <c r="J74"/>
      <c r="K74" s="328" t="s">
        <v>369</v>
      </c>
      <c r="L74" s="458">
        <v>200</v>
      </c>
      <c r="M74" s="458">
        <f>N49-L49</f>
        <v>0</v>
      </c>
      <c r="N74" s="453">
        <f>N49/L49-1</f>
        <v>0</v>
      </c>
      <c r="O74" s="327">
        <v>1008</v>
      </c>
      <c r="P74" s="327">
        <f t="shared" si="30"/>
        <v>9</v>
      </c>
      <c r="Q74" s="32">
        <f>($N$62-$L$62)/$L$62</f>
        <v>9.0090090090090089E-3</v>
      </c>
    </row>
    <row r="75" spans="3:17" ht="15">
      <c r="C75" s="358" t="s">
        <v>361</v>
      </c>
      <c r="D75" s="359">
        <v>0</v>
      </c>
      <c r="E75" s="359">
        <f>F50-D50</f>
        <v>0</v>
      </c>
      <c r="F75" s="219" t="s">
        <v>67</v>
      </c>
      <c r="G75" s="359">
        <v>92156</v>
      </c>
      <c r="H75" s="359">
        <f t="shared" si="29"/>
        <v>-4929</v>
      </c>
      <c r="I75" s="219">
        <f>($N$63-$L$63)/$L$63</f>
        <v>-5.4261839621641113E-2</v>
      </c>
      <c r="J75"/>
      <c r="K75" s="358" t="s">
        <v>361</v>
      </c>
      <c r="L75" s="359">
        <v>0</v>
      </c>
      <c r="M75" s="359">
        <f>N50-L50</f>
        <v>0</v>
      </c>
      <c r="N75" s="219" t="s">
        <v>67</v>
      </c>
      <c r="O75" s="359">
        <v>89185</v>
      </c>
      <c r="P75" s="359">
        <f t="shared" si="30"/>
        <v>-5117</v>
      </c>
      <c r="Q75" s="219">
        <f>($N$63-$L$63)/$L$63</f>
        <v>-5.4261839621641113E-2</v>
      </c>
    </row>
    <row r="76" spans="3:17" ht="30" customHeight="1">
      <c r="C76" s="442" t="s">
        <v>362</v>
      </c>
      <c r="D76" s="442"/>
      <c r="E76" s="442"/>
      <c r="F76" s="442"/>
      <c r="G76" s="442"/>
      <c r="H76" s="442"/>
      <c r="I76" s="366"/>
      <c r="J76"/>
      <c r="K76" s="442" t="s">
        <v>362</v>
      </c>
      <c r="L76" s="442"/>
      <c r="M76" s="442"/>
      <c r="N76" s="442"/>
      <c r="O76" s="442"/>
      <c r="P76" s="442"/>
      <c r="Q76" s="366"/>
    </row>
  </sheetData>
  <mergeCells count="33">
    <mergeCell ref="C6:H6"/>
    <mergeCell ref="K6:P6"/>
    <mergeCell ref="C15:H15"/>
    <mergeCell ref="K15:P15"/>
    <mergeCell ref="C19:H19"/>
    <mergeCell ref="K19:P19"/>
    <mergeCell ref="C28:H28"/>
    <mergeCell ref="K28:P28"/>
    <mergeCell ref="C31:H31"/>
    <mergeCell ref="K31:P31"/>
    <mergeCell ref="C39:H39"/>
    <mergeCell ref="K39:P39"/>
    <mergeCell ref="C42:H42"/>
    <mergeCell ref="K42:P42"/>
    <mergeCell ref="C51:H51"/>
    <mergeCell ref="K51:P51"/>
    <mergeCell ref="C54:H54"/>
    <mergeCell ref="K54:P54"/>
    <mergeCell ref="C64:H64"/>
    <mergeCell ref="K64:P64"/>
    <mergeCell ref="C66:I66"/>
    <mergeCell ref="K66:Q66"/>
    <mergeCell ref="L70:L71"/>
    <mergeCell ref="M70:M71"/>
    <mergeCell ref="N70:N71"/>
    <mergeCell ref="C76:H76"/>
    <mergeCell ref="K76:P76"/>
    <mergeCell ref="D73:D74"/>
    <mergeCell ref="E73:E74"/>
    <mergeCell ref="F73:F74"/>
    <mergeCell ref="L73:L74"/>
    <mergeCell ref="M73:M74"/>
    <mergeCell ref="N73:N74"/>
  </mergeCells>
  <hyperlinks>
    <hyperlink ref="R15" location="'Gráfica plazas estim tipo categ'!A1" tooltip="Ir a gráfica" display="Gráfica"/>
    <hyperlink ref="R16" location="'Gráfica distrib plazas est tipo'!A1" tooltip="Ir a gráfica" display="Gráfica"/>
    <hyperlink ref="R50" location="'Gráfica plazas estim tipo categ'!A1" tooltip="Ir a gráfica" display="Gráfica"/>
    <hyperlink ref="R51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SANTA CRUZ (acumulado noviembre 2010)</oddHeader>
    <oddFooter>&amp;CTurismo de Tenerife&amp;R&amp;P</oddFooter>
  </headerFooter>
  <rowBreaks count="1" manualBreakCount="1">
    <brk id="40" min="2" max="15" man="1"/>
  </row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/>
  </sheetPr>
  <dimension ref="B22:T59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22" spans="20:20" ht="13.5" thickBot="1"/>
    <row r="23" spans="20:20" ht="16.5" thickBot="1">
      <c r="T23" s="58" t="s">
        <v>89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8"/>
      <c r="C56" s="18"/>
      <c r="D56" s="18"/>
      <c r="E56" s="18"/>
      <c r="F56" s="18"/>
      <c r="G56" s="18"/>
      <c r="K56" s="18"/>
      <c r="L56" s="18"/>
    </row>
    <row r="59" spans="2:12" ht="33" customHeight="1">
      <c r="J59" s="18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SANTA CRUZ (acumulado noviembre 2010)</oddHeader>
    <oddFooter>&amp;CTurismo de Tenerife&amp;R&amp;P</oddFooter>
  </headerFooter>
  <rowBreaks count="2" manualBreakCount="2">
    <brk id="47" min="1" max="17" man="1"/>
    <brk id="89" min="1" max="17" man="1"/>
  </row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/>
  </sheetPr>
  <dimension ref="B1:S82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58" t="s">
        <v>89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18"/>
      <c r="C52" s="18"/>
      <c r="D52" s="18"/>
      <c r="E52" s="18"/>
      <c r="F52" s="18"/>
      <c r="G52" s="18"/>
      <c r="H52" s="18"/>
      <c r="K52" s="18"/>
      <c r="L52" s="18"/>
    </row>
    <row r="53" spans="2:12" ht="15.75" customHeight="1">
      <c r="J53" s="18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SANTA CRUZ (acumulado noviembre 2010)</oddHeader>
    <oddFooter>&amp;CTurismo de Tenerife&amp;R&amp;P</oddFooter>
  </headerFooter>
  <rowBreaks count="2" manualBreakCount="2">
    <brk id="38" min="1" max="15" man="1"/>
    <brk id="74" min="1" max="15" man="1"/>
  </rowBreaks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/>
  </sheetPr>
  <dimension ref="B1:AE62"/>
  <sheetViews>
    <sheetView showGridLines="0" showRowColHeaders="0" showOutlineSymbols="0" zoomScaleNormal="100" workbookViewId="0">
      <selection activeCell="B16" sqref="B16"/>
    </sheetView>
  </sheetViews>
  <sheetFormatPr baseColWidth="10" defaultColWidth="16.5703125" defaultRowHeight="12.75"/>
  <cols>
    <col min="1" max="1" width="15.7109375" style="367" customWidth="1"/>
    <col min="2" max="2" width="27.7109375" style="367" customWidth="1"/>
    <col min="3" max="12" width="10.7109375" style="367" customWidth="1"/>
    <col min="13" max="15" width="7.7109375" style="367" customWidth="1"/>
    <col min="16" max="16" width="8.85546875" style="367" customWidth="1"/>
    <col min="17" max="20" width="7.7109375" style="367" customWidth="1"/>
    <col min="21" max="21" width="8.85546875" style="367" customWidth="1"/>
    <col min="22" max="24" width="7.7109375" style="367" customWidth="1"/>
    <col min="25" max="25" width="9.5703125" style="367" customWidth="1"/>
    <col min="26" max="26" width="8.85546875" style="367" customWidth="1"/>
    <col min="27" max="30" width="7.7109375" style="367" customWidth="1"/>
    <col min="31" max="31" width="9" style="367" bestFit="1" customWidth="1"/>
    <col min="32" max="260" width="16.5703125" style="367"/>
    <col min="261" max="261" width="3.7109375" style="367" customWidth="1"/>
    <col min="262" max="262" width="20.7109375" style="367" bestFit="1" customWidth="1"/>
    <col min="263" max="263" width="27.5703125" style="367" bestFit="1" customWidth="1"/>
    <col min="264" max="264" width="13" style="367" bestFit="1" customWidth="1"/>
    <col min="265" max="265" width="12.85546875" style="367" customWidth="1"/>
    <col min="266" max="266" width="15" style="367" bestFit="1" customWidth="1"/>
    <col min="267" max="267" width="15.28515625" style="367" bestFit="1" customWidth="1"/>
    <col min="268" max="268" width="13.85546875" style="367" bestFit="1" customWidth="1"/>
    <col min="269" max="271" width="7.7109375" style="367" customWidth="1"/>
    <col min="272" max="272" width="8.85546875" style="367" customWidth="1"/>
    <col min="273" max="276" width="7.7109375" style="367" customWidth="1"/>
    <col min="277" max="277" width="8.85546875" style="367" customWidth="1"/>
    <col min="278" max="280" width="7.7109375" style="367" customWidth="1"/>
    <col min="281" max="281" width="9.5703125" style="367" customWidth="1"/>
    <col min="282" max="282" width="8.85546875" style="367" customWidth="1"/>
    <col min="283" max="286" width="7.7109375" style="367" customWidth="1"/>
    <col min="287" max="287" width="9" style="367" bestFit="1" customWidth="1"/>
    <col min="288" max="516" width="16.5703125" style="367"/>
    <col min="517" max="517" width="3.7109375" style="367" customWidth="1"/>
    <col min="518" max="518" width="20.7109375" style="367" bestFit="1" customWidth="1"/>
    <col min="519" max="519" width="27.5703125" style="367" bestFit="1" customWidth="1"/>
    <col min="520" max="520" width="13" style="367" bestFit="1" customWidth="1"/>
    <col min="521" max="521" width="12.85546875" style="367" customWidth="1"/>
    <col min="522" max="522" width="15" style="367" bestFit="1" customWidth="1"/>
    <col min="523" max="523" width="15.28515625" style="367" bestFit="1" customWidth="1"/>
    <col min="524" max="524" width="13.85546875" style="367" bestFit="1" customWidth="1"/>
    <col min="525" max="527" width="7.7109375" style="367" customWidth="1"/>
    <col min="528" max="528" width="8.85546875" style="367" customWidth="1"/>
    <col min="529" max="532" width="7.7109375" style="367" customWidth="1"/>
    <col min="533" max="533" width="8.85546875" style="367" customWidth="1"/>
    <col min="534" max="536" width="7.7109375" style="367" customWidth="1"/>
    <col min="537" max="537" width="9.5703125" style="367" customWidth="1"/>
    <col min="538" max="538" width="8.85546875" style="367" customWidth="1"/>
    <col min="539" max="542" width="7.7109375" style="367" customWidth="1"/>
    <col min="543" max="543" width="9" style="367" bestFit="1" customWidth="1"/>
    <col min="544" max="772" width="16.5703125" style="367"/>
    <col min="773" max="773" width="3.7109375" style="367" customWidth="1"/>
    <col min="774" max="774" width="20.7109375" style="367" bestFit="1" customWidth="1"/>
    <col min="775" max="775" width="27.5703125" style="367" bestFit="1" customWidth="1"/>
    <col min="776" max="776" width="13" style="367" bestFit="1" customWidth="1"/>
    <col min="777" max="777" width="12.85546875" style="367" customWidth="1"/>
    <col min="778" max="778" width="15" style="367" bestFit="1" customWidth="1"/>
    <col min="779" max="779" width="15.28515625" style="367" bestFit="1" customWidth="1"/>
    <col min="780" max="780" width="13.85546875" style="367" bestFit="1" customWidth="1"/>
    <col min="781" max="783" width="7.7109375" style="367" customWidth="1"/>
    <col min="784" max="784" width="8.85546875" style="367" customWidth="1"/>
    <col min="785" max="788" width="7.7109375" style="367" customWidth="1"/>
    <col min="789" max="789" width="8.85546875" style="367" customWidth="1"/>
    <col min="790" max="792" width="7.7109375" style="367" customWidth="1"/>
    <col min="793" max="793" width="9.5703125" style="367" customWidth="1"/>
    <col min="794" max="794" width="8.85546875" style="367" customWidth="1"/>
    <col min="795" max="798" width="7.7109375" style="367" customWidth="1"/>
    <col min="799" max="799" width="9" style="367" bestFit="1" customWidth="1"/>
    <col min="800" max="1028" width="16.5703125" style="367"/>
    <col min="1029" max="1029" width="3.7109375" style="367" customWidth="1"/>
    <col min="1030" max="1030" width="20.7109375" style="367" bestFit="1" customWidth="1"/>
    <col min="1031" max="1031" width="27.5703125" style="367" bestFit="1" customWidth="1"/>
    <col min="1032" max="1032" width="13" style="367" bestFit="1" customWidth="1"/>
    <col min="1033" max="1033" width="12.85546875" style="367" customWidth="1"/>
    <col min="1034" max="1034" width="15" style="367" bestFit="1" customWidth="1"/>
    <col min="1035" max="1035" width="15.28515625" style="367" bestFit="1" customWidth="1"/>
    <col min="1036" max="1036" width="13.85546875" style="367" bestFit="1" customWidth="1"/>
    <col min="1037" max="1039" width="7.7109375" style="367" customWidth="1"/>
    <col min="1040" max="1040" width="8.85546875" style="367" customWidth="1"/>
    <col min="1041" max="1044" width="7.7109375" style="367" customWidth="1"/>
    <col min="1045" max="1045" width="8.85546875" style="367" customWidth="1"/>
    <col min="1046" max="1048" width="7.7109375" style="367" customWidth="1"/>
    <col min="1049" max="1049" width="9.5703125" style="367" customWidth="1"/>
    <col min="1050" max="1050" width="8.85546875" style="367" customWidth="1"/>
    <col min="1051" max="1054" width="7.7109375" style="367" customWidth="1"/>
    <col min="1055" max="1055" width="9" style="367" bestFit="1" customWidth="1"/>
    <col min="1056" max="1284" width="16.5703125" style="367"/>
    <col min="1285" max="1285" width="3.7109375" style="367" customWidth="1"/>
    <col min="1286" max="1286" width="20.7109375" style="367" bestFit="1" customWidth="1"/>
    <col min="1287" max="1287" width="27.5703125" style="367" bestFit="1" customWidth="1"/>
    <col min="1288" max="1288" width="13" style="367" bestFit="1" customWidth="1"/>
    <col min="1289" max="1289" width="12.85546875" style="367" customWidth="1"/>
    <col min="1290" max="1290" width="15" style="367" bestFit="1" customWidth="1"/>
    <col min="1291" max="1291" width="15.28515625" style="367" bestFit="1" customWidth="1"/>
    <col min="1292" max="1292" width="13.85546875" style="367" bestFit="1" customWidth="1"/>
    <col min="1293" max="1295" width="7.7109375" style="367" customWidth="1"/>
    <col min="1296" max="1296" width="8.85546875" style="367" customWidth="1"/>
    <col min="1297" max="1300" width="7.7109375" style="367" customWidth="1"/>
    <col min="1301" max="1301" width="8.85546875" style="367" customWidth="1"/>
    <col min="1302" max="1304" width="7.7109375" style="367" customWidth="1"/>
    <col min="1305" max="1305" width="9.5703125" style="367" customWidth="1"/>
    <col min="1306" max="1306" width="8.85546875" style="367" customWidth="1"/>
    <col min="1307" max="1310" width="7.7109375" style="367" customWidth="1"/>
    <col min="1311" max="1311" width="9" style="367" bestFit="1" customWidth="1"/>
    <col min="1312" max="1540" width="16.5703125" style="367"/>
    <col min="1541" max="1541" width="3.7109375" style="367" customWidth="1"/>
    <col min="1542" max="1542" width="20.7109375" style="367" bestFit="1" customWidth="1"/>
    <col min="1543" max="1543" width="27.5703125" style="367" bestFit="1" customWidth="1"/>
    <col min="1544" max="1544" width="13" style="367" bestFit="1" customWidth="1"/>
    <col min="1545" max="1545" width="12.85546875" style="367" customWidth="1"/>
    <col min="1546" max="1546" width="15" style="367" bestFit="1" customWidth="1"/>
    <col min="1547" max="1547" width="15.28515625" style="367" bestFit="1" customWidth="1"/>
    <col min="1548" max="1548" width="13.85546875" style="367" bestFit="1" customWidth="1"/>
    <col min="1549" max="1551" width="7.7109375" style="367" customWidth="1"/>
    <col min="1552" max="1552" width="8.85546875" style="367" customWidth="1"/>
    <col min="1553" max="1556" width="7.7109375" style="367" customWidth="1"/>
    <col min="1557" max="1557" width="8.85546875" style="367" customWidth="1"/>
    <col min="1558" max="1560" width="7.7109375" style="367" customWidth="1"/>
    <col min="1561" max="1561" width="9.5703125" style="367" customWidth="1"/>
    <col min="1562" max="1562" width="8.85546875" style="367" customWidth="1"/>
    <col min="1563" max="1566" width="7.7109375" style="367" customWidth="1"/>
    <col min="1567" max="1567" width="9" style="367" bestFit="1" customWidth="1"/>
    <col min="1568" max="1796" width="16.5703125" style="367"/>
    <col min="1797" max="1797" width="3.7109375" style="367" customWidth="1"/>
    <col min="1798" max="1798" width="20.7109375" style="367" bestFit="1" customWidth="1"/>
    <col min="1799" max="1799" width="27.5703125" style="367" bestFit="1" customWidth="1"/>
    <col min="1800" max="1800" width="13" style="367" bestFit="1" customWidth="1"/>
    <col min="1801" max="1801" width="12.85546875" style="367" customWidth="1"/>
    <col min="1802" max="1802" width="15" style="367" bestFit="1" customWidth="1"/>
    <col min="1803" max="1803" width="15.28515625" style="367" bestFit="1" customWidth="1"/>
    <col min="1804" max="1804" width="13.85546875" style="367" bestFit="1" customWidth="1"/>
    <col min="1805" max="1807" width="7.7109375" style="367" customWidth="1"/>
    <col min="1808" max="1808" width="8.85546875" style="367" customWidth="1"/>
    <col min="1809" max="1812" width="7.7109375" style="367" customWidth="1"/>
    <col min="1813" max="1813" width="8.85546875" style="367" customWidth="1"/>
    <col min="1814" max="1816" width="7.7109375" style="367" customWidth="1"/>
    <col min="1817" max="1817" width="9.5703125" style="367" customWidth="1"/>
    <col min="1818" max="1818" width="8.85546875" style="367" customWidth="1"/>
    <col min="1819" max="1822" width="7.7109375" style="367" customWidth="1"/>
    <col min="1823" max="1823" width="9" style="367" bestFit="1" customWidth="1"/>
    <col min="1824" max="2052" width="16.5703125" style="367"/>
    <col min="2053" max="2053" width="3.7109375" style="367" customWidth="1"/>
    <col min="2054" max="2054" width="20.7109375" style="367" bestFit="1" customWidth="1"/>
    <col min="2055" max="2055" width="27.5703125" style="367" bestFit="1" customWidth="1"/>
    <col min="2056" max="2056" width="13" style="367" bestFit="1" customWidth="1"/>
    <col min="2057" max="2057" width="12.85546875" style="367" customWidth="1"/>
    <col min="2058" max="2058" width="15" style="367" bestFit="1" customWidth="1"/>
    <col min="2059" max="2059" width="15.28515625" style="367" bestFit="1" customWidth="1"/>
    <col min="2060" max="2060" width="13.85546875" style="367" bestFit="1" customWidth="1"/>
    <col min="2061" max="2063" width="7.7109375" style="367" customWidth="1"/>
    <col min="2064" max="2064" width="8.85546875" style="367" customWidth="1"/>
    <col min="2065" max="2068" width="7.7109375" style="367" customWidth="1"/>
    <col min="2069" max="2069" width="8.85546875" style="367" customWidth="1"/>
    <col min="2070" max="2072" width="7.7109375" style="367" customWidth="1"/>
    <col min="2073" max="2073" width="9.5703125" style="367" customWidth="1"/>
    <col min="2074" max="2074" width="8.85546875" style="367" customWidth="1"/>
    <col min="2075" max="2078" width="7.7109375" style="367" customWidth="1"/>
    <col min="2079" max="2079" width="9" style="367" bestFit="1" customWidth="1"/>
    <col min="2080" max="2308" width="16.5703125" style="367"/>
    <col min="2309" max="2309" width="3.7109375" style="367" customWidth="1"/>
    <col min="2310" max="2310" width="20.7109375" style="367" bestFit="1" customWidth="1"/>
    <col min="2311" max="2311" width="27.5703125" style="367" bestFit="1" customWidth="1"/>
    <col min="2312" max="2312" width="13" style="367" bestFit="1" customWidth="1"/>
    <col min="2313" max="2313" width="12.85546875" style="367" customWidth="1"/>
    <col min="2314" max="2314" width="15" style="367" bestFit="1" customWidth="1"/>
    <col min="2315" max="2315" width="15.28515625" style="367" bestFit="1" customWidth="1"/>
    <col min="2316" max="2316" width="13.85546875" style="367" bestFit="1" customWidth="1"/>
    <col min="2317" max="2319" width="7.7109375" style="367" customWidth="1"/>
    <col min="2320" max="2320" width="8.85546875" style="367" customWidth="1"/>
    <col min="2321" max="2324" width="7.7109375" style="367" customWidth="1"/>
    <col min="2325" max="2325" width="8.85546875" style="367" customWidth="1"/>
    <col min="2326" max="2328" width="7.7109375" style="367" customWidth="1"/>
    <col min="2329" max="2329" width="9.5703125" style="367" customWidth="1"/>
    <col min="2330" max="2330" width="8.85546875" style="367" customWidth="1"/>
    <col min="2331" max="2334" width="7.7109375" style="367" customWidth="1"/>
    <col min="2335" max="2335" width="9" style="367" bestFit="1" customWidth="1"/>
    <col min="2336" max="2564" width="16.5703125" style="367"/>
    <col min="2565" max="2565" width="3.7109375" style="367" customWidth="1"/>
    <col min="2566" max="2566" width="20.7109375" style="367" bestFit="1" customWidth="1"/>
    <col min="2567" max="2567" width="27.5703125" style="367" bestFit="1" customWidth="1"/>
    <col min="2568" max="2568" width="13" style="367" bestFit="1" customWidth="1"/>
    <col min="2569" max="2569" width="12.85546875" style="367" customWidth="1"/>
    <col min="2570" max="2570" width="15" style="367" bestFit="1" customWidth="1"/>
    <col min="2571" max="2571" width="15.28515625" style="367" bestFit="1" customWidth="1"/>
    <col min="2572" max="2572" width="13.85546875" style="367" bestFit="1" customWidth="1"/>
    <col min="2573" max="2575" width="7.7109375" style="367" customWidth="1"/>
    <col min="2576" max="2576" width="8.85546875" style="367" customWidth="1"/>
    <col min="2577" max="2580" width="7.7109375" style="367" customWidth="1"/>
    <col min="2581" max="2581" width="8.85546875" style="367" customWidth="1"/>
    <col min="2582" max="2584" width="7.7109375" style="367" customWidth="1"/>
    <col min="2585" max="2585" width="9.5703125" style="367" customWidth="1"/>
    <col min="2586" max="2586" width="8.85546875" style="367" customWidth="1"/>
    <col min="2587" max="2590" width="7.7109375" style="367" customWidth="1"/>
    <col min="2591" max="2591" width="9" style="367" bestFit="1" customWidth="1"/>
    <col min="2592" max="2820" width="16.5703125" style="367"/>
    <col min="2821" max="2821" width="3.7109375" style="367" customWidth="1"/>
    <col min="2822" max="2822" width="20.7109375" style="367" bestFit="1" customWidth="1"/>
    <col min="2823" max="2823" width="27.5703125" style="367" bestFit="1" customWidth="1"/>
    <col min="2824" max="2824" width="13" style="367" bestFit="1" customWidth="1"/>
    <col min="2825" max="2825" width="12.85546875" style="367" customWidth="1"/>
    <col min="2826" max="2826" width="15" style="367" bestFit="1" customWidth="1"/>
    <col min="2827" max="2827" width="15.28515625" style="367" bestFit="1" customWidth="1"/>
    <col min="2828" max="2828" width="13.85546875" style="367" bestFit="1" customWidth="1"/>
    <col min="2829" max="2831" width="7.7109375" style="367" customWidth="1"/>
    <col min="2832" max="2832" width="8.85546875" style="367" customWidth="1"/>
    <col min="2833" max="2836" width="7.7109375" style="367" customWidth="1"/>
    <col min="2837" max="2837" width="8.85546875" style="367" customWidth="1"/>
    <col min="2838" max="2840" width="7.7109375" style="367" customWidth="1"/>
    <col min="2841" max="2841" width="9.5703125" style="367" customWidth="1"/>
    <col min="2842" max="2842" width="8.85546875" style="367" customWidth="1"/>
    <col min="2843" max="2846" width="7.7109375" style="367" customWidth="1"/>
    <col min="2847" max="2847" width="9" style="367" bestFit="1" customWidth="1"/>
    <col min="2848" max="3076" width="16.5703125" style="367"/>
    <col min="3077" max="3077" width="3.7109375" style="367" customWidth="1"/>
    <col min="3078" max="3078" width="20.7109375" style="367" bestFit="1" customWidth="1"/>
    <col min="3079" max="3079" width="27.5703125" style="367" bestFit="1" customWidth="1"/>
    <col min="3080" max="3080" width="13" style="367" bestFit="1" customWidth="1"/>
    <col min="3081" max="3081" width="12.85546875" style="367" customWidth="1"/>
    <col min="3082" max="3082" width="15" style="367" bestFit="1" customWidth="1"/>
    <col min="3083" max="3083" width="15.28515625" style="367" bestFit="1" customWidth="1"/>
    <col min="3084" max="3084" width="13.85546875" style="367" bestFit="1" customWidth="1"/>
    <col min="3085" max="3087" width="7.7109375" style="367" customWidth="1"/>
    <col min="3088" max="3088" width="8.85546875" style="367" customWidth="1"/>
    <col min="3089" max="3092" width="7.7109375" style="367" customWidth="1"/>
    <col min="3093" max="3093" width="8.85546875" style="367" customWidth="1"/>
    <col min="3094" max="3096" width="7.7109375" style="367" customWidth="1"/>
    <col min="3097" max="3097" width="9.5703125" style="367" customWidth="1"/>
    <col min="3098" max="3098" width="8.85546875" style="367" customWidth="1"/>
    <col min="3099" max="3102" width="7.7109375" style="367" customWidth="1"/>
    <col min="3103" max="3103" width="9" style="367" bestFit="1" customWidth="1"/>
    <col min="3104" max="3332" width="16.5703125" style="367"/>
    <col min="3333" max="3333" width="3.7109375" style="367" customWidth="1"/>
    <col min="3334" max="3334" width="20.7109375" style="367" bestFit="1" customWidth="1"/>
    <col min="3335" max="3335" width="27.5703125" style="367" bestFit="1" customWidth="1"/>
    <col min="3336" max="3336" width="13" style="367" bestFit="1" customWidth="1"/>
    <col min="3337" max="3337" width="12.85546875" style="367" customWidth="1"/>
    <col min="3338" max="3338" width="15" style="367" bestFit="1" customWidth="1"/>
    <col min="3339" max="3339" width="15.28515625" style="367" bestFit="1" customWidth="1"/>
    <col min="3340" max="3340" width="13.85546875" style="367" bestFit="1" customWidth="1"/>
    <col min="3341" max="3343" width="7.7109375" style="367" customWidth="1"/>
    <col min="3344" max="3344" width="8.85546875" style="367" customWidth="1"/>
    <col min="3345" max="3348" width="7.7109375" style="367" customWidth="1"/>
    <col min="3349" max="3349" width="8.85546875" style="367" customWidth="1"/>
    <col min="3350" max="3352" width="7.7109375" style="367" customWidth="1"/>
    <col min="3353" max="3353" width="9.5703125" style="367" customWidth="1"/>
    <col min="3354" max="3354" width="8.85546875" style="367" customWidth="1"/>
    <col min="3355" max="3358" width="7.7109375" style="367" customWidth="1"/>
    <col min="3359" max="3359" width="9" style="367" bestFit="1" customWidth="1"/>
    <col min="3360" max="3588" width="16.5703125" style="367"/>
    <col min="3589" max="3589" width="3.7109375" style="367" customWidth="1"/>
    <col min="3590" max="3590" width="20.7109375" style="367" bestFit="1" customWidth="1"/>
    <col min="3591" max="3591" width="27.5703125" style="367" bestFit="1" customWidth="1"/>
    <col min="3592" max="3592" width="13" style="367" bestFit="1" customWidth="1"/>
    <col min="3593" max="3593" width="12.85546875" style="367" customWidth="1"/>
    <col min="3594" max="3594" width="15" style="367" bestFit="1" customWidth="1"/>
    <col min="3595" max="3595" width="15.28515625" style="367" bestFit="1" customWidth="1"/>
    <col min="3596" max="3596" width="13.85546875" style="367" bestFit="1" customWidth="1"/>
    <col min="3597" max="3599" width="7.7109375" style="367" customWidth="1"/>
    <col min="3600" max="3600" width="8.85546875" style="367" customWidth="1"/>
    <col min="3601" max="3604" width="7.7109375" style="367" customWidth="1"/>
    <col min="3605" max="3605" width="8.85546875" style="367" customWidth="1"/>
    <col min="3606" max="3608" width="7.7109375" style="367" customWidth="1"/>
    <col min="3609" max="3609" width="9.5703125" style="367" customWidth="1"/>
    <col min="3610" max="3610" width="8.85546875" style="367" customWidth="1"/>
    <col min="3611" max="3614" width="7.7109375" style="367" customWidth="1"/>
    <col min="3615" max="3615" width="9" style="367" bestFit="1" customWidth="1"/>
    <col min="3616" max="3844" width="16.5703125" style="367"/>
    <col min="3845" max="3845" width="3.7109375" style="367" customWidth="1"/>
    <col min="3846" max="3846" width="20.7109375" style="367" bestFit="1" customWidth="1"/>
    <col min="3847" max="3847" width="27.5703125" style="367" bestFit="1" customWidth="1"/>
    <col min="3848" max="3848" width="13" style="367" bestFit="1" customWidth="1"/>
    <col min="3849" max="3849" width="12.85546875" style="367" customWidth="1"/>
    <col min="3850" max="3850" width="15" style="367" bestFit="1" customWidth="1"/>
    <col min="3851" max="3851" width="15.28515625" style="367" bestFit="1" customWidth="1"/>
    <col min="3852" max="3852" width="13.85546875" style="367" bestFit="1" customWidth="1"/>
    <col min="3853" max="3855" width="7.7109375" style="367" customWidth="1"/>
    <col min="3856" max="3856" width="8.85546875" style="367" customWidth="1"/>
    <col min="3857" max="3860" width="7.7109375" style="367" customWidth="1"/>
    <col min="3861" max="3861" width="8.85546875" style="367" customWidth="1"/>
    <col min="3862" max="3864" width="7.7109375" style="367" customWidth="1"/>
    <col min="3865" max="3865" width="9.5703125" style="367" customWidth="1"/>
    <col min="3866" max="3866" width="8.85546875" style="367" customWidth="1"/>
    <col min="3867" max="3870" width="7.7109375" style="367" customWidth="1"/>
    <col min="3871" max="3871" width="9" style="367" bestFit="1" customWidth="1"/>
    <col min="3872" max="4100" width="16.5703125" style="367"/>
    <col min="4101" max="4101" width="3.7109375" style="367" customWidth="1"/>
    <col min="4102" max="4102" width="20.7109375" style="367" bestFit="1" customWidth="1"/>
    <col min="4103" max="4103" width="27.5703125" style="367" bestFit="1" customWidth="1"/>
    <col min="4104" max="4104" width="13" style="367" bestFit="1" customWidth="1"/>
    <col min="4105" max="4105" width="12.85546875" style="367" customWidth="1"/>
    <col min="4106" max="4106" width="15" style="367" bestFit="1" customWidth="1"/>
    <col min="4107" max="4107" width="15.28515625" style="367" bestFit="1" customWidth="1"/>
    <col min="4108" max="4108" width="13.85546875" style="367" bestFit="1" customWidth="1"/>
    <col min="4109" max="4111" width="7.7109375" style="367" customWidth="1"/>
    <col min="4112" max="4112" width="8.85546875" style="367" customWidth="1"/>
    <col min="4113" max="4116" width="7.7109375" style="367" customWidth="1"/>
    <col min="4117" max="4117" width="8.85546875" style="367" customWidth="1"/>
    <col min="4118" max="4120" width="7.7109375" style="367" customWidth="1"/>
    <col min="4121" max="4121" width="9.5703125" style="367" customWidth="1"/>
    <col min="4122" max="4122" width="8.85546875" style="367" customWidth="1"/>
    <col min="4123" max="4126" width="7.7109375" style="367" customWidth="1"/>
    <col min="4127" max="4127" width="9" style="367" bestFit="1" customWidth="1"/>
    <col min="4128" max="4356" width="16.5703125" style="367"/>
    <col min="4357" max="4357" width="3.7109375" style="367" customWidth="1"/>
    <col min="4358" max="4358" width="20.7109375" style="367" bestFit="1" customWidth="1"/>
    <col min="4359" max="4359" width="27.5703125" style="367" bestFit="1" customWidth="1"/>
    <col min="4360" max="4360" width="13" style="367" bestFit="1" customWidth="1"/>
    <col min="4361" max="4361" width="12.85546875" style="367" customWidth="1"/>
    <col min="4362" max="4362" width="15" style="367" bestFit="1" customWidth="1"/>
    <col min="4363" max="4363" width="15.28515625" style="367" bestFit="1" customWidth="1"/>
    <col min="4364" max="4364" width="13.85546875" style="367" bestFit="1" customWidth="1"/>
    <col min="4365" max="4367" width="7.7109375" style="367" customWidth="1"/>
    <col min="4368" max="4368" width="8.85546875" style="367" customWidth="1"/>
    <col min="4369" max="4372" width="7.7109375" style="367" customWidth="1"/>
    <col min="4373" max="4373" width="8.85546875" style="367" customWidth="1"/>
    <col min="4374" max="4376" width="7.7109375" style="367" customWidth="1"/>
    <col min="4377" max="4377" width="9.5703125" style="367" customWidth="1"/>
    <col min="4378" max="4378" width="8.85546875" style="367" customWidth="1"/>
    <col min="4379" max="4382" width="7.7109375" style="367" customWidth="1"/>
    <col min="4383" max="4383" width="9" style="367" bestFit="1" customWidth="1"/>
    <col min="4384" max="4612" width="16.5703125" style="367"/>
    <col min="4613" max="4613" width="3.7109375" style="367" customWidth="1"/>
    <col min="4614" max="4614" width="20.7109375" style="367" bestFit="1" customWidth="1"/>
    <col min="4615" max="4615" width="27.5703125" style="367" bestFit="1" customWidth="1"/>
    <col min="4616" max="4616" width="13" style="367" bestFit="1" customWidth="1"/>
    <col min="4617" max="4617" width="12.85546875" style="367" customWidth="1"/>
    <col min="4618" max="4618" width="15" style="367" bestFit="1" customWidth="1"/>
    <col min="4619" max="4619" width="15.28515625" style="367" bestFit="1" customWidth="1"/>
    <col min="4620" max="4620" width="13.85546875" style="367" bestFit="1" customWidth="1"/>
    <col min="4621" max="4623" width="7.7109375" style="367" customWidth="1"/>
    <col min="4624" max="4624" width="8.85546875" style="367" customWidth="1"/>
    <col min="4625" max="4628" width="7.7109375" style="367" customWidth="1"/>
    <col min="4629" max="4629" width="8.85546875" style="367" customWidth="1"/>
    <col min="4630" max="4632" width="7.7109375" style="367" customWidth="1"/>
    <col min="4633" max="4633" width="9.5703125" style="367" customWidth="1"/>
    <col min="4634" max="4634" width="8.85546875" style="367" customWidth="1"/>
    <col min="4635" max="4638" width="7.7109375" style="367" customWidth="1"/>
    <col min="4639" max="4639" width="9" style="367" bestFit="1" customWidth="1"/>
    <col min="4640" max="4868" width="16.5703125" style="367"/>
    <col min="4869" max="4869" width="3.7109375" style="367" customWidth="1"/>
    <col min="4870" max="4870" width="20.7109375" style="367" bestFit="1" customWidth="1"/>
    <col min="4871" max="4871" width="27.5703125" style="367" bestFit="1" customWidth="1"/>
    <col min="4872" max="4872" width="13" style="367" bestFit="1" customWidth="1"/>
    <col min="4873" max="4873" width="12.85546875" style="367" customWidth="1"/>
    <col min="4874" max="4874" width="15" style="367" bestFit="1" customWidth="1"/>
    <col min="4875" max="4875" width="15.28515625" style="367" bestFit="1" customWidth="1"/>
    <col min="4876" max="4876" width="13.85546875" style="367" bestFit="1" customWidth="1"/>
    <col min="4877" max="4879" width="7.7109375" style="367" customWidth="1"/>
    <col min="4880" max="4880" width="8.85546875" style="367" customWidth="1"/>
    <col min="4881" max="4884" width="7.7109375" style="367" customWidth="1"/>
    <col min="4885" max="4885" width="8.85546875" style="367" customWidth="1"/>
    <col min="4886" max="4888" width="7.7109375" style="367" customWidth="1"/>
    <col min="4889" max="4889" width="9.5703125" style="367" customWidth="1"/>
    <col min="4890" max="4890" width="8.85546875" style="367" customWidth="1"/>
    <col min="4891" max="4894" width="7.7109375" style="367" customWidth="1"/>
    <col min="4895" max="4895" width="9" style="367" bestFit="1" customWidth="1"/>
    <col min="4896" max="5124" width="16.5703125" style="367"/>
    <col min="5125" max="5125" width="3.7109375" style="367" customWidth="1"/>
    <col min="5126" max="5126" width="20.7109375" style="367" bestFit="1" customWidth="1"/>
    <col min="5127" max="5127" width="27.5703125" style="367" bestFit="1" customWidth="1"/>
    <col min="5128" max="5128" width="13" style="367" bestFit="1" customWidth="1"/>
    <col min="5129" max="5129" width="12.85546875" style="367" customWidth="1"/>
    <col min="5130" max="5130" width="15" style="367" bestFit="1" customWidth="1"/>
    <col min="5131" max="5131" width="15.28515625" style="367" bestFit="1" customWidth="1"/>
    <col min="5132" max="5132" width="13.85546875" style="367" bestFit="1" customWidth="1"/>
    <col min="5133" max="5135" width="7.7109375" style="367" customWidth="1"/>
    <col min="5136" max="5136" width="8.85546875" style="367" customWidth="1"/>
    <col min="5137" max="5140" width="7.7109375" style="367" customWidth="1"/>
    <col min="5141" max="5141" width="8.85546875" style="367" customWidth="1"/>
    <col min="5142" max="5144" width="7.7109375" style="367" customWidth="1"/>
    <col min="5145" max="5145" width="9.5703125" style="367" customWidth="1"/>
    <col min="5146" max="5146" width="8.85546875" style="367" customWidth="1"/>
    <col min="5147" max="5150" width="7.7109375" style="367" customWidth="1"/>
    <col min="5151" max="5151" width="9" style="367" bestFit="1" customWidth="1"/>
    <col min="5152" max="5380" width="16.5703125" style="367"/>
    <col min="5381" max="5381" width="3.7109375" style="367" customWidth="1"/>
    <col min="5382" max="5382" width="20.7109375" style="367" bestFit="1" customWidth="1"/>
    <col min="5383" max="5383" width="27.5703125" style="367" bestFit="1" customWidth="1"/>
    <col min="5384" max="5384" width="13" style="367" bestFit="1" customWidth="1"/>
    <col min="5385" max="5385" width="12.85546875" style="367" customWidth="1"/>
    <col min="5386" max="5386" width="15" style="367" bestFit="1" customWidth="1"/>
    <col min="5387" max="5387" width="15.28515625" style="367" bestFit="1" customWidth="1"/>
    <col min="5388" max="5388" width="13.85546875" style="367" bestFit="1" customWidth="1"/>
    <col min="5389" max="5391" width="7.7109375" style="367" customWidth="1"/>
    <col min="5392" max="5392" width="8.85546875" style="367" customWidth="1"/>
    <col min="5393" max="5396" width="7.7109375" style="367" customWidth="1"/>
    <col min="5397" max="5397" width="8.85546875" style="367" customWidth="1"/>
    <col min="5398" max="5400" width="7.7109375" style="367" customWidth="1"/>
    <col min="5401" max="5401" width="9.5703125" style="367" customWidth="1"/>
    <col min="5402" max="5402" width="8.85546875" style="367" customWidth="1"/>
    <col min="5403" max="5406" width="7.7109375" style="367" customWidth="1"/>
    <col min="5407" max="5407" width="9" style="367" bestFit="1" customWidth="1"/>
    <col min="5408" max="5636" width="16.5703125" style="367"/>
    <col min="5637" max="5637" width="3.7109375" style="367" customWidth="1"/>
    <col min="5638" max="5638" width="20.7109375" style="367" bestFit="1" customWidth="1"/>
    <col min="5639" max="5639" width="27.5703125" style="367" bestFit="1" customWidth="1"/>
    <col min="5640" max="5640" width="13" style="367" bestFit="1" customWidth="1"/>
    <col min="5641" max="5641" width="12.85546875" style="367" customWidth="1"/>
    <col min="5642" max="5642" width="15" style="367" bestFit="1" customWidth="1"/>
    <col min="5643" max="5643" width="15.28515625" style="367" bestFit="1" customWidth="1"/>
    <col min="5644" max="5644" width="13.85546875" style="367" bestFit="1" customWidth="1"/>
    <col min="5645" max="5647" width="7.7109375" style="367" customWidth="1"/>
    <col min="5648" max="5648" width="8.85546875" style="367" customWidth="1"/>
    <col min="5649" max="5652" width="7.7109375" style="367" customWidth="1"/>
    <col min="5653" max="5653" width="8.85546875" style="367" customWidth="1"/>
    <col min="5654" max="5656" width="7.7109375" style="367" customWidth="1"/>
    <col min="5657" max="5657" width="9.5703125" style="367" customWidth="1"/>
    <col min="5658" max="5658" width="8.85546875" style="367" customWidth="1"/>
    <col min="5659" max="5662" width="7.7109375" style="367" customWidth="1"/>
    <col min="5663" max="5663" width="9" style="367" bestFit="1" customWidth="1"/>
    <col min="5664" max="5892" width="16.5703125" style="367"/>
    <col min="5893" max="5893" width="3.7109375" style="367" customWidth="1"/>
    <col min="5894" max="5894" width="20.7109375" style="367" bestFit="1" customWidth="1"/>
    <col min="5895" max="5895" width="27.5703125" style="367" bestFit="1" customWidth="1"/>
    <col min="5896" max="5896" width="13" style="367" bestFit="1" customWidth="1"/>
    <col min="5897" max="5897" width="12.85546875" style="367" customWidth="1"/>
    <col min="5898" max="5898" width="15" style="367" bestFit="1" customWidth="1"/>
    <col min="5899" max="5899" width="15.28515625" style="367" bestFit="1" customWidth="1"/>
    <col min="5900" max="5900" width="13.85546875" style="367" bestFit="1" customWidth="1"/>
    <col min="5901" max="5903" width="7.7109375" style="367" customWidth="1"/>
    <col min="5904" max="5904" width="8.85546875" style="367" customWidth="1"/>
    <col min="5905" max="5908" width="7.7109375" style="367" customWidth="1"/>
    <col min="5909" max="5909" width="8.85546875" style="367" customWidth="1"/>
    <col min="5910" max="5912" width="7.7109375" style="367" customWidth="1"/>
    <col min="5913" max="5913" width="9.5703125" style="367" customWidth="1"/>
    <col min="5914" max="5914" width="8.85546875" style="367" customWidth="1"/>
    <col min="5915" max="5918" width="7.7109375" style="367" customWidth="1"/>
    <col min="5919" max="5919" width="9" style="367" bestFit="1" customWidth="1"/>
    <col min="5920" max="6148" width="16.5703125" style="367"/>
    <col min="6149" max="6149" width="3.7109375" style="367" customWidth="1"/>
    <col min="6150" max="6150" width="20.7109375" style="367" bestFit="1" customWidth="1"/>
    <col min="6151" max="6151" width="27.5703125" style="367" bestFit="1" customWidth="1"/>
    <col min="6152" max="6152" width="13" style="367" bestFit="1" customWidth="1"/>
    <col min="6153" max="6153" width="12.85546875" style="367" customWidth="1"/>
    <col min="6154" max="6154" width="15" style="367" bestFit="1" customWidth="1"/>
    <col min="6155" max="6155" width="15.28515625" style="367" bestFit="1" customWidth="1"/>
    <col min="6156" max="6156" width="13.85546875" style="367" bestFit="1" customWidth="1"/>
    <col min="6157" max="6159" width="7.7109375" style="367" customWidth="1"/>
    <col min="6160" max="6160" width="8.85546875" style="367" customWidth="1"/>
    <col min="6161" max="6164" width="7.7109375" style="367" customWidth="1"/>
    <col min="6165" max="6165" width="8.85546875" style="367" customWidth="1"/>
    <col min="6166" max="6168" width="7.7109375" style="367" customWidth="1"/>
    <col min="6169" max="6169" width="9.5703125" style="367" customWidth="1"/>
    <col min="6170" max="6170" width="8.85546875" style="367" customWidth="1"/>
    <col min="6171" max="6174" width="7.7109375" style="367" customWidth="1"/>
    <col min="6175" max="6175" width="9" style="367" bestFit="1" customWidth="1"/>
    <col min="6176" max="6404" width="16.5703125" style="367"/>
    <col min="6405" max="6405" width="3.7109375" style="367" customWidth="1"/>
    <col min="6406" max="6406" width="20.7109375" style="367" bestFit="1" customWidth="1"/>
    <col min="6407" max="6407" width="27.5703125" style="367" bestFit="1" customWidth="1"/>
    <col min="6408" max="6408" width="13" style="367" bestFit="1" customWidth="1"/>
    <col min="6409" max="6409" width="12.85546875" style="367" customWidth="1"/>
    <col min="6410" max="6410" width="15" style="367" bestFit="1" customWidth="1"/>
    <col min="6411" max="6411" width="15.28515625" style="367" bestFit="1" customWidth="1"/>
    <col min="6412" max="6412" width="13.85546875" style="367" bestFit="1" customWidth="1"/>
    <col min="6413" max="6415" width="7.7109375" style="367" customWidth="1"/>
    <col min="6416" max="6416" width="8.85546875" style="367" customWidth="1"/>
    <col min="6417" max="6420" width="7.7109375" style="367" customWidth="1"/>
    <col min="6421" max="6421" width="8.85546875" style="367" customWidth="1"/>
    <col min="6422" max="6424" width="7.7109375" style="367" customWidth="1"/>
    <col min="6425" max="6425" width="9.5703125" style="367" customWidth="1"/>
    <col min="6426" max="6426" width="8.85546875" style="367" customWidth="1"/>
    <col min="6427" max="6430" width="7.7109375" style="367" customWidth="1"/>
    <col min="6431" max="6431" width="9" style="367" bestFit="1" customWidth="1"/>
    <col min="6432" max="6660" width="16.5703125" style="367"/>
    <col min="6661" max="6661" width="3.7109375" style="367" customWidth="1"/>
    <col min="6662" max="6662" width="20.7109375" style="367" bestFit="1" customWidth="1"/>
    <col min="6663" max="6663" width="27.5703125" style="367" bestFit="1" customWidth="1"/>
    <col min="6664" max="6664" width="13" style="367" bestFit="1" customWidth="1"/>
    <col min="6665" max="6665" width="12.85546875" style="367" customWidth="1"/>
    <col min="6666" max="6666" width="15" style="367" bestFit="1" customWidth="1"/>
    <col min="6667" max="6667" width="15.28515625" style="367" bestFit="1" customWidth="1"/>
    <col min="6668" max="6668" width="13.85546875" style="367" bestFit="1" customWidth="1"/>
    <col min="6669" max="6671" width="7.7109375" style="367" customWidth="1"/>
    <col min="6672" max="6672" width="8.85546875" style="367" customWidth="1"/>
    <col min="6673" max="6676" width="7.7109375" style="367" customWidth="1"/>
    <col min="6677" max="6677" width="8.85546875" style="367" customWidth="1"/>
    <col min="6678" max="6680" width="7.7109375" style="367" customWidth="1"/>
    <col min="6681" max="6681" width="9.5703125" style="367" customWidth="1"/>
    <col min="6682" max="6682" width="8.85546875" style="367" customWidth="1"/>
    <col min="6683" max="6686" width="7.7109375" style="367" customWidth="1"/>
    <col min="6687" max="6687" width="9" style="367" bestFit="1" customWidth="1"/>
    <col min="6688" max="6916" width="16.5703125" style="367"/>
    <col min="6917" max="6917" width="3.7109375" style="367" customWidth="1"/>
    <col min="6918" max="6918" width="20.7109375" style="367" bestFit="1" customWidth="1"/>
    <col min="6919" max="6919" width="27.5703125" style="367" bestFit="1" customWidth="1"/>
    <col min="6920" max="6920" width="13" style="367" bestFit="1" customWidth="1"/>
    <col min="6921" max="6921" width="12.85546875" style="367" customWidth="1"/>
    <col min="6922" max="6922" width="15" style="367" bestFit="1" customWidth="1"/>
    <col min="6923" max="6923" width="15.28515625" style="367" bestFit="1" customWidth="1"/>
    <col min="6924" max="6924" width="13.85546875" style="367" bestFit="1" customWidth="1"/>
    <col min="6925" max="6927" width="7.7109375" style="367" customWidth="1"/>
    <col min="6928" max="6928" width="8.85546875" style="367" customWidth="1"/>
    <col min="6929" max="6932" width="7.7109375" style="367" customWidth="1"/>
    <col min="6933" max="6933" width="8.85546875" style="367" customWidth="1"/>
    <col min="6934" max="6936" width="7.7109375" style="367" customWidth="1"/>
    <col min="6937" max="6937" width="9.5703125" style="367" customWidth="1"/>
    <col min="6938" max="6938" width="8.85546875" style="367" customWidth="1"/>
    <col min="6939" max="6942" width="7.7109375" style="367" customWidth="1"/>
    <col min="6943" max="6943" width="9" style="367" bestFit="1" customWidth="1"/>
    <col min="6944" max="7172" width="16.5703125" style="367"/>
    <col min="7173" max="7173" width="3.7109375" style="367" customWidth="1"/>
    <col min="7174" max="7174" width="20.7109375" style="367" bestFit="1" customWidth="1"/>
    <col min="7175" max="7175" width="27.5703125" style="367" bestFit="1" customWidth="1"/>
    <col min="7176" max="7176" width="13" style="367" bestFit="1" customWidth="1"/>
    <col min="7177" max="7177" width="12.85546875" style="367" customWidth="1"/>
    <col min="7178" max="7178" width="15" style="367" bestFit="1" customWidth="1"/>
    <col min="7179" max="7179" width="15.28515625" style="367" bestFit="1" customWidth="1"/>
    <col min="7180" max="7180" width="13.85546875" style="367" bestFit="1" customWidth="1"/>
    <col min="7181" max="7183" width="7.7109375" style="367" customWidth="1"/>
    <col min="7184" max="7184" width="8.85546875" style="367" customWidth="1"/>
    <col min="7185" max="7188" width="7.7109375" style="367" customWidth="1"/>
    <col min="7189" max="7189" width="8.85546875" style="367" customWidth="1"/>
    <col min="7190" max="7192" width="7.7109375" style="367" customWidth="1"/>
    <col min="7193" max="7193" width="9.5703125" style="367" customWidth="1"/>
    <col min="7194" max="7194" width="8.85546875" style="367" customWidth="1"/>
    <col min="7195" max="7198" width="7.7109375" style="367" customWidth="1"/>
    <col min="7199" max="7199" width="9" style="367" bestFit="1" customWidth="1"/>
    <col min="7200" max="7428" width="16.5703125" style="367"/>
    <col min="7429" max="7429" width="3.7109375" style="367" customWidth="1"/>
    <col min="7430" max="7430" width="20.7109375" style="367" bestFit="1" customWidth="1"/>
    <col min="7431" max="7431" width="27.5703125" style="367" bestFit="1" customWidth="1"/>
    <col min="7432" max="7432" width="13" style="367" bestFit="1" customWidth="1"/>
    <col min="7433" max="7433" width="12.85546875" style="367" customWidth="1"/>
    <col min="7434" max="7434" width="15" style="367" bestFit="1" customWidth="1"/>
    <col min="7435" max="7435" width="15.28515625" style="367" bestFit="1" customWidth="1"/>
    <col min="7436" max="7436" width="13.85546875" style="367" bestFit="1" customWidth="1"/>
    <col min="7437" max="7439" width="7.7109375" style="367" customWidth="1"/>
    <col min="7440" max="7440" width="8.85546875" style="367" customWidth="1"/>
    <col min="7441" max="7444" width="7.7109375" style="367" customWidth="1"/>
    <col min="7445" max="7445" width="8.85546875" style="367" customWidth="1"/>
    <col min="7446" max="7448" width="7.7109375" style="367" customWidth="1"/>
    <col min="7449" max="7449" width="9.5703125" style="367" customWidth="1"/>
    <col min="7450" max="7450" width="8.85546875" style="367" customWidth="1"/>
    <col min="7451" max="7454" width="7.7109375" style="367" customWidth="1"/>
    <col min="7455" max="7455" width="9" style="367" bestFit="1" customWidth="1"/>
    <col min="7456" max="7684" width="16.5703125" style="367"/>
    <col min="7685" max="7685" width="3.7109375" style="367" customWidth="1"/>
    <col min="7686" max="7686" width="20.7109375" style="367" bestFit="1" customWidth="1"/>
    <col min="7687" max="7687" width="27.5703125" style="367" bestFit="1" customWidth="1"/>
    <col min="7688" max="7688" width="13" style="367" bestFit="1" customWidth="1"/>
    <col min="7689" max="7689" width="12.85546875" style="367" customWidth="1"/>
    <col min="7690" max="7690" width="15" style="367" bestFit="1" customWidth="1"/>
    <col min="7691" max="7691" width="15.28515625" style="367" bestFit="1" customWidth="1"/>
    <col min="7692" max="7692" width="13.85546875" style="367" bestFit="1" customWidth="1"/>
    <col min="7693" max="7695" width="7.7109375" style="367" customWidth="1"/>
    <col min="7696" max="7696" width="8.85546875" style="367" customWidth="1"/>
    <col min="7697" max="7700" width="7.7109375" style="367" customWidth="1"/>
    <col min="7701" max="7701" width="8.85546875" style="367" customWidth="1"/>
    <col min="7702" max="7704" width="7.7109375" style="367" customWidth="1"/>
    <col min="7705" max="7705" width="9.5703125" style="367" customWidth="1"/>
    <col min="7706" max="7706" width="8.85546875" style="367" customWidth="1"/>
    <col min="7707" max="7710" width="7.7109375" style="367" customWidth="1"/>
    <col min="7711" max="7711" width="9" style="367" bestFit="1" customWidth="1"/>
    <col min="7712" max="7940" width="16.5703125" style="367"/>
    <col min="7941" max="7941" width="3.7109375" style="367" customWidth="1"/>
    <col min="7942" max="7942" width="20.7109375" style="367" bestFit="1" customWidth="1"/>
    <col min="7943" max="7943" width="27.5703125" style="367" bestFit="1" customWidth="1"/>
    <col min="7944" max="7944" width="13" style="367" bestFit="1" customWidth="1"/>
    <col min="7945" max="7945" width="12.85546875" style="367" customWidth="1"/>
    <col min="7946" max="7946" width="15" style="367" bestFit="1" customWidth="1"/>
    <col min="7947" max="7947" width="15.28515625" style="367" bestFit="1" customWidth="1"/>
    <col min="7948" max="7948" width="13.85546875" style="367" bestFit="1" customWidth="1"/>
    <col min="7949" max="7951" width="7.7109375" style="367" customWidth="1"/>
    <col min="7952" max="7952" width="8.85546875" style="367" customWidth="1"/>
    <col min="7953" max="7956" width="7.7109375" style="367" customWidth="1"/>
    <col min="7957" max="7957" width="8.85546875" style="367" customWidth="1"/>
    <col min="7958" max="7960" width="7.7109375" style="367" customWidth="1"/>
    <col min="7961" max="7961" width="9.5703125" style="367" customWidth="1"/>
    <col min="7962" max="7962" width="8.85546875" style="367" customWidth="1"/>
    <col min="7963" max="7966" width="7.7109375" style="367" customWidth="1"/>
    <col min="7967" max="7967" width="9" style="367" bestFit="1" customWidth="1"/>
    <col min="7968" max="8196" width="16.5703125" style="367"/>
    <col min="8197" max="8197" width="3.7109375" style="367" customWidth="1"/>
    <col min="8198" max="8198" width="20.7109375" style="367" bestFit="1" customWidth="1"/>
    <col min="8199" max="8199" width="27.5703125" style="367" bestFit="1" customWidth="1"/>
    <col min="8200" max="8200" width="13" style="367" bestFit="1" customWidth="1"/>
    <col min="8201" max="8201" width="12.85546875" style="367" customWidth="1"/>
    <col min="8202" max="8202" width="15" style="367" bestFit="1" customWidth="1"/>
    <col min="8203" max="8203" width="15.28515625" style="367" bestFit="1" customWidth="1"/>
    <col min="8204" max="8204" width="13.85546875" style="367" bestFit="1" customWidth="1"/>
    <col min="8205" max="8207" width="7.7109375" style="367" customWidth="1"/>
    <col min="8208" max="8208" width="8.85546875" style="367" customWidth="1"/>
    <col min="8209" max="8212" width="7.7109375" style="367" customWidth="1"/>
    <col min="8213" max="8213" width="8.85546875" style="367" customWidth="1"/>
    <col min="8214" max="8216" width="7.7109375" style="367" customWidth="1"/>
    <col min="8217" max="8217" width="9.5703125" style="367" customWidth="1"/>
    <col min="8218" max="8218" width="8.85546875" style="367" customWidth="1"/>
    <col min="8219" max="8222" width="7.7109375" style="367" customWidth="1"/>
    <col min="8223" max="8223" width="9" style="367" bestFit="1" customWidth="1"/>
    <col min="8224" max="8452" width="16.5703125" style="367"/>
    <col min="8453" max="8453" width="3.7109375" style="367" customWidth="1"/>
    <col min="8454" max="8454" width="20.7109375" style="367" bestFit="1" customWidth="1"/>
    <col min="8455" max="8455" width="27.5703125" style="367" bestFit="1" customWidth="1"/>
    <col min="8456" max="8456" width="13" style="367" bestFit="1" customWidth="1"/>
    <col min="8457" max="8457" width="12.85546875" style="367" customWidth="1"/>
    <col min="8458" max="8458" width="15" style="367" bestFit="1" customWidth="1"/>
    <col min="8459" max="8459" width="15.28515625" style="367" bestFit="1" customWidth="1"/>
    <col min="8460" max="8460" width="13.85546875" style="367" bestFit="1" customWidth="1"/>
    <col min="8461" max="8463" width="7.7109375" style="367" customWidth="1"/>
    <col min="8464" max="8464" width="8.85546875" style="367" customWidth="1"/>
    <col min="8465" max="8468" width="7.7109375" style="367" customWidth="1"/>
    <col min="8469" max="8469" width="8.85546875" style="367" customWidth="1"/>
    <col min="8470" max="8472" width="7.7109375" style="367" customWidth="1"/>
    <col min="8473" max="8473" width="9.5703125" style="367" customWidth="1"/>
    <col min="8474" max="8474" width="8.85546875" style="367" customWidth="1"/>
    <col min="8475" max="8478" width="7.7109375" style="367" customWidth="1"/>
    <col min="8479" max="8479" width="9" style="367" bestFit="1" customWidth="1"/>
    <col min="8480" max="8708" width="16.5703125" style="367"/>
    <col min="8709" max="8709" width="3.7109375" style="367" customWidth="1"/>
    <col min="8710" max="8710" width="20.7109375" style="367" bestFit="1" customWidth="1"/>
    <col min="8711" max="8711" width="27.5703125" style="367" bestFit="1" customWidth="1"/>
    <col min="8712" max="8712" width="13" style="367" bestFit="1" customWidth="1"/>
    <col min="8713" max="8713" width="12.85546875" style="367" customWidth="1"/>
    <col min="8714" max="8714" width="15" style="367" bestFit="1" customWidth="1"/>
    <col min="8715" max="8715" width="15.28515625" style="367" bestFit="1" customWidth="1"/>
    <col min="8716" max="8716" width="13.85546875" style="367" bestFit="1" customWidth="1"/>
    <col min="8717" max="8719" width="7.7109375" style="367" customWidth="1"/>
    <col min="8720" max="8720" width="8.85546875" style="367" customWidth="1"/>
    <col min="8721" max="8724" width="7.7109375" style="367" customWidth="1"/>
    <col min="8725" max="8725" width="8.85546875" style="367" customWidth="1"/>
    <col min="8726" max="8728" width="7.7109375" style="367" customWidth="1"/>
    <col min="8729" max="8729" width="9.5703125" style="367" customWidth="1"/>
    <col min="8730" max="8730" width="8.85546875" style="367" customWidth="1"/>
    <col min="8731" max="8734" width="7.7109375" style="367" customWidth="1"/>
    <col min="8735" max="8735" width="9" style="367" bestFit="1" customWidth="1"/>
    <col min="8736" max="8964" width="16.5703125" style="367"/>
    <col min="8965" max="8965" width="3.7109375" style="367" customWidth="1"/>
    <col min="8966" max="8966" width="20.7109375" style="367" bestFit="1" customWidth="1"/>
    <col min="8967" max="8967" width="27.5703125" style="367" bestFit="1" customWidth="1"/>
    <col min="8968" max="8968" width="13" style="367" bestFit="1" customWidth="1"/>
    <col min="8969" max="8969" width="12.85546875" style="367" customWidth="1"/>
    <col min="8970" max="8970" width="15" style="367" bestFit="1" customWidth="1"/>
    <col min="8971" max="8971" width="15.28515625" style="367" bestFit="1" customWidth="1"/>
    <col min="8972" max="8972" width="13.85546875" style="367" bestFit="1" customWidth="1"/>
    <col min="8973" max="8975" width="7.7109375" style="367" customWidth="1"/>
    <col min="8976" max="8976" width="8.85546875" style="367" customWidth="1"/>
    <col min="8977" max="8980" width="7.7109375" style="367" customWidth="1"/>
    <col min="8981" max="8981" width="8.85546875" style="367" customWidth="1"/>
    <col min="8982" max="8984" width="7.7109375" style="367" customWidth="1"/>
    <col min="8985" max="8985" width="9.5703125" style="367" customWidth="1"/>
    <col min="8986" max="8986" width="8.85546875" style="367" customWidth="1"/>
    <col min="8987" max="8990" width="7.7109375" style="367" customWidth="1"/>
    <col min="8991" max="8991" width="9" style="367" bestFit="1" customWidth="1"/>
    <col min="8992" max="9220" width="16.5703125" style="367"/>
    <col min="9221" max="9221" width="3.7109375" style="367" customWidth="1"/>
    <col min="9222" max="9222" width="20.7109375" style="367" bestFit="1" customWidth="1"/>
    <col min="9223" max="9223" width="27.5703125" style="367" bestFit="1" customWidth="1"/>
    <col min="9224" max="9224" width="13" style="367" bestFit="1" customWidth="1"/>
    <col min="9225" max="9225" width="12.85546875" style="367" customWidth="1"/>
    <col min="9226" max="9226" width="15" style="367" bestFit="1" customWidth="1"/>
    <col min="9227" max="9227" width="15.28515625" style="367" bestFit="1" customWidth="1"/>
    <col min="9228" max="9228" width="13.85546875" style="367" bestFit="1" customWidth="1"/>
    <col min="9229" max="9231" width="7.7109375" style="367" customWidth="1"/>
    <col min="9232" max="9232" width="8.85546875" style="367" customWidth="1"/>
    <col min="9233" max="9236" width="7.7109375" style="367" customWidth="1"/>
    <col min="9237" max="9237" width="8.85546875" style="367" customWidth="1"/>
    <col min="9238" max="9240" width="7.7109375" style="367" customWidth="1"/>
    <col min="9241" max="9241" width="9.5703125" style="367" customWidth="1"/>
    <col min="9242" max="9242" width="8.85546875" style="367" customWidth="1"/>
    <col min="9243" max="9246" width="7.7109375" style="367" customWidth="1"/>
    <col min="9247" max="9247" width="9" style="367" bestFit="1" customWidth="1"/>
    <col min="9248" max="9476" width="16.5703125" style="367"/>
    <col min="9477" max="9477" width="3.7109375" style="367" customWidth="1"/>
    <col min="9478" max="9478" width="20.7109375" style="367" bestFit="1" customWidth="1"/>
    <col min="9479" max="9479" width="27.5703125" style="367" bestFit="1" customWidth="1"/>
    <col min="9480" max="9480" width="13" style="367" bestFit="1" customWidth="1"/>
    <col min="9481" max="9481" width="12.85546875" style="367" customWidth="1"/>
    <col min="9482" max="9482" width="15" style="367" bestFit="1" customWidth="1"/>
    <col min="9483" max="9483" width="15.28515625" style="367" bestFit="1" customWidth="1"/>
    <col min="9484" max="9484" width="13.85546875" style="367" bestFit="1" customWidth="1"/>
    <col min="9485" max="9487" width="7.7109375" style="367" customWidth="1"/>
    <col min="9488" max="9488" width="8.85546875" style="367" customWidth="1"/>
    <col min="9489" max="9492" width="7.7109375" style="367" customWidth="1"/>
    <col min="9493" max="9493" width="8.85546875" style="367" customWidth="1"/>
    <col min="9494" max="9496" width="7.7109375" style="367" customWidth="1"/>
    <col min="9497" max="9497" width="9.5703125" style="367" customWidth="1"/>
    <col min="9498" max="9498" width="8.85546875" style="367" customWidth="1"/>
    <col min="9499" max="9502" width="7.7109375" style="367" customWidth="1"/>
    <col min="9503" max="9503" width="9" style="367" bestFit="1" customWidth="1"/>
    <col min="9504" max="9732" width="16.5703125" style="367"/>
    <col min="9733" max="9733" width="3.7109375" style="367" customWidth="1"/>
    <col min="9734" max="9734" width="20.7109375" style="367" bestFit="1" customWidth="1"/>
    <col min="9735" max="9735" width="27.5703125" style="367" bestFit="1" customWidth="1"/>
    <col min="9736" max="9736" width="13" style="367" bestFit="1" customWidth="1"/>
    <col min="9737" max="9737" width="12.85546875" style="367" customWidth="1"/>
    <col min="9738" max="9738" width="15" style="367" bestFit="1" customWidth="1"/>
    <col min="9739" max="9739" width="15.28515625" style="367" bestFit="1" customWidth="1"/>
    <col min="9740" max="9740" width="13.85546875" style="367" bestFit="1" customWidth="1"/>
    <col min="9741" max="9743" width="7.7109375" style="367" customWidth="1"/>
    <col min="9744" max="9744" width="8.85546875" style="367" customWidth="1"/>
    <col min="9745" max="9748" width="7.7109375" style="367" customWidth="1"/>
    <col min="9749" max="9749" width="8.85546875" style="367" customWidth="1"/>
    <col min="9750" max="9752" width="7.7109375" style="367" customWidth="1"/>
    <col min="9753" max="9753" width="9.5703125" style="367" customWidth="1"/>
    <col min="9754" max="9754" width="8.85546875" style="367" customWidth="1"/>
    <col min="9755" max="9758" width="7.7109375" style="367" customWidth="1"/>
    <col min="9759" max="9759" width="9" style="367" bestFit="1" customWidth="1"/>
    <col min="9760" max="9988" width="16.5703125" style="367"/>
    <col min="9989" max="9989" width="3.7109375" style="367" customWidth="1"/>
    <col min="9990" max="9990" width="20.7109375" style="367" bestFit="1" customWidth="1"/>
    <col min="9991" max="9991" width="27.5703125" style="367" bestFit="1" customWidth="1"/>
    <col min="9992" max="9992" width="13" style="367" bestFit="1" customWidth="1"/>
    <col min="9993" max="9993" width="12.85546875" style="367" customWidth="1"/>
    <col min="9994" max="9994" width="15" style="367" bestFit="1" customWidth="1"/>
    <col min="9995" max="9995" width="15.28515625" style="367" bestFit="1" customWidth="1"/>
    <col min="9996" max="9996" width="13.85546875" style="367" bestFit="1" customWidth="1"/>
    <col min="9997" max="9999" width="7.7109375" style="367" customWidth="1"/>
    <col min="10000" max="10000" width="8.85546875" style="367" customWidth="1"/>
    <col min="10001" max="10004" width="7.7109375" style="367" customWidth="1"/>
    <col min="10005" max="10005" width="8.85546875" style="367" customWidth="1"/>
    <col min="10006" max="10008" width="7.7109375" style="367" customWidth="1"/>
    <col min="10009" max="10009" width="9.5703125" style="367" customWidth="1"/>
    <col min="10010" max="10010" width="8.85546875" style="367" customWidth="1"/>
    <col min="10011" max="10014" width="7.7109375" style="367" customWidth="1"/>
    <col min="10015" max="10015" width="9" style="367" bestFit="1" customWidth="1"/>
    <col min="10016" max="10244" width="16.5703125" style="367"/>
    <col min="10245" max="10245" width="3.7109375" style="367" customWidth="1"/>
    <col min="10246" max="10246" width="20.7109375" style="367" bestFit="1" customWidth="1"/>
    <col min="10247" max="10247" width="27.5703125" style="367" bestFit="1" customWidth="1"/>
    <col min="10248" max="10248" width="13" style="367" bestFit="1" customWidth="1"/>
    <col min="10249" max="10249" width="12.85546875" style="367" customWidth="1"/>
    <col min="10250" max="10250" width="15" style="367" bestFit="1" customWidth="1"/>
    <col min="10251" max="10251" width="15.28515625" style="367" bestFit="1" customWidth="1"/>
    <col min="10252" max="10252" width="13.85546875" style="367" bestFit="1" customWidth="1"/>
    <col min="10253" max="10255" width="7.7109375" style="367" customWidth="1"/>
    <col min="10256" max="10256" width="8.85546875" style="367" customWidth="1"/>
    <col min="10257" max="10260" width="7.7109375" style="367" customWidth="1"/>
    <col min="10261" max="10261" width="8.85546875" style="367" customWidth="1"/>
    <col min="10262" max="10264" width="7.7109375" style="367" customWidth="1"/>
    <col min="10265" max="10265" width="9.5703125" style="367" customWidth="1"/>
    <col min="10266" max="10266" width="8.85546875" style="367" customWidth="1"/>
    <col min="10267" max="10270" width="7.7109375" style="367" customWidth="1"/>
    <col min="10271" max="10271" width="9" style="367" bestFit="1" customWidth="1"/>
    <col min="10272" max="10500" width="16.5703125" style="367"/>
    <col min="10501" max="10501" width="3.7109375" style="367" customWidth="1"/>
    <col min="10502" max="10502" width="20.7109375" style="367" bestFit="1" customWidth="1"/>
    <col min="10503" max="10503" width="27.5703125" style="367" bestFit="1" customWidth="1"/>
    <col min="10504" max="10504" width="13" style="367" bestFit="1" customWidth="1"/>
    <col min="10505" max="10505" width="12.85546875" style="367" customWidth="1"/>
    <col min="10506" max="10506" width="15" style="367" bestFit="1" customWidth="1"/>
    <col min="10507" max="10507" width="15.28515625" style="367" bestFit="1" customWidth="1"/>
    <col min="10508" max="10508" width="13.85546875" style="367" bestFit="1" customWidth="1"/>
    <col min="10509" max="10511" width="7.7109375" style="367" customWidth="1"/>
    <col min="10512" max="10512" width="8.85546875" style="367" customWidth="1"/>
    <col min="10513" max="10516" width="7.7109375" style="367" customWidth="1"/>
    <col min="10517" max="10517" width="8.85546875" style="367" customWidth="1"/>
    <col min="10518" max="10520" width="7.7109375" style="367" customWidth="1"/>
    <col min="10521" max="10521" width="9.5703125" style="367" customWidth="1"/>
    <col min="10522" max="10522" width="8.85546875" style="367" customWidth="1"/>
    <col min="10523" max="10526" width="7.7109375" style="367" customWidth="1"/>
    <col min="10527" max="10527" width="9" style="367" bestFit="1" customWidth="1"/>
    <col min="10528" max="10756" width="16.5703125" style="367"/>
    <col min="10757" max="10757" width="3.7109375" style="367" customWidth="1"/>
    <col min="10758" max="10758" width="20.7109375" style="367" bestFit="1" customWidth="1"/>
    <col min="10759" max="10759" width="27.5703125" style="367" bestFit="1" customWidth="1"/>
    <col min="10760" max="10760" width="13" style="367" bestFit="1" customWidth="1"/>
    <col min="10761" max="10761" width="12.85546875" style="367" customWidth="1"/>
    <col min="10762" max="10762" width="15" style="367" bestFit="1" customWidth="1"/>
    <col min="10763" max="10763" width="15.28515625" style="367" bestFit="1" customWidth="1"/>
    <col min="10764" max="10764" width="13.85546875" style="367" bestFit="1" customWidth="1"/>
    <col min="10765" max="10767" width="7.7109375" style="367" customWidth="1"/>
    <col min="10768" max="10768" width="8.85546875" style="367" customWidth="1"/>
    <col min="10769" max="10772" width="7.7109375" style="367" customWidth="1"/>
    <col min="10773" max="10773" width="8.85546875" style="367" customWidth="1"/>
    <col min="10774" max="10776" width="7.7109375" style="367" customWidth="1"/>
    <col min="10777" max="10777" width="9.5703125" style="367" customWidth="1"/>
    <col min="10778" max="10778" width="8.85546875" style="367" customWidth="1"/>
    <col min="10779" max="10782" width="7.7109375" style="367" customWidth="1"/>
    <col min="10783" max="10783" width="9" style="367" bestFit="1" customWidth="1"/>
    <col min="10784" max="11012" width="16.5703125" style="367"/>
    <col min="11013" max="11013" width="3.7109375" style="367" customWidth="1"/>
    <col min="11014" max="11014" width="20.7109375" style="367" bestFit="1" customWidth="1"/>
    <col min="11015" max="11015" width="27.5703125" style="367" bestFit="1" customWidth="1"/>
    <col min="11016" max="11016" width="13" style="367" bestFit="1" customWidth="1"/>
    <col min="11017" max="11017" width="12.85546875" style="367" customWidth="1"/>
    <col min="11018" max="11018" width="15" style="367" bestFit="1" customWidth="1"/>
    <col min="11019" max="11019" width="15.28515625" style="367" bestFit="1" customWidth="1"/>
    <col min="11020" max="11020" width="13.85546875" style="367" bestFit="1" customWidth="1"/>
    <col min="11021" max="11023" width="7.7109375" style="367" customWidth="1"/>
    <col min="11024" max="11024" width="8.85546875" style="367" customWidth="1"/>
    <col min="11025" max="11028" width="7.7109375" style="367" customWidth="1"/>
    <col min="11029" max="11029" width="8.85546875" style="367" customWidth="1"/>
    <col min="11030" max="11032" width="7.7109375" style="367" customWidth="1"/>
    <col min="11033" max="11033" width="9.5703125" style="367" customWidth="1"/>
    <col min="11034" max="11034" width="8.85546875" style="367" customWidth="1"/>
    <col min="11035" max="11038" width="7.7109375" style="367" customWidth="1"/>
    <col min="11039" max="11039" width="9" style="367" bestFit="1" customWidth="1"/>
    <col min="11040" max="11268" width="16.5703125" style="367"/>
    <col min="11269" max="11269" width="3.7109375" style="367" customWidth="1"/>
    <col min="11270" max="11270" width="20.7109375" style="367" bestFit="1" customWidth="1"/>
    <col min="11271" max="11271" width="27.5703125" style="367" bestFit="1" customWidth="1"/>
    <col min="11272" max="11272" width="13" style="367" bestFit="1" customWidth="1"/>
    <col min="11273" max="11273" width="12.85546875" style="367" customWidth="1"/>
    <col min="11274" max="11274" width="15" style="367" bestFit="1" customWidth="1"/>
    <col min="11275" max="11275" width="15.28515625" style="367" bestFit="1" customWidth="1"/>
    <col min="11276" max="11276" width="13.85546875" style="367" bestFit="1" customWidth="1"/>
    <col min="11277" max="11279" width="7.7109375" style="367" customWidth="1"/>
    <col min="11280" max="11280" width="8.85546875" style="367" customWidth="1"/>
    <col min="11281" max="11284" width="7.7109375" style="367" customWidth="1"/>
    <col min="11285" max="11285" width="8.85546875" style="367" customWidth="1"/>
    <col min="11286" max="11288" width="7.7109375" style="367" customWidth="1"/>
    <col min="11289" max="11289" width="9.5703125" style="367" customWidth="1"/>
    <col min="11290" max="11290" width="8.85546875" style="367" customWidth="1"/>
    <col min="11291" max="11294" width="7.7109375" style="367" customWidth="1"/>
    <col min="11295" max="11295" width="9" style="367" bestFit="1" customWidth="1"/>
    <col min="11296" max="11524" width="16.5703125" style="367"/>
    <col min="11525" max="11525" width="3.7109375" style="367" customWidth="1"/>
    <col min="11526" max="11526" width="20.7109375" style="367" bestFit="1" customWidth="1"/>
    <col min="11527" max="11527" width="27.5703125" style="367" bestFit="1" customWidth="1"/>
    <col min="11528" max="11528" width="13" style="367" bestFit="1" customWidth="1"/>
    <col min="11529" max="11529" width="12.85546875" style="367" customWidth="1"/>
    <col min="11530" max="11530" width="15" style="367" bestFit="1" customWidth="1"/>
    <col min="11531" max="11531" width="15.28515625" style="367" bestFit="1" customWidth="1"/>
    <col min="11532" max="11532" width="13.85546875" style="367" bestFit="1" customWidth="1"/>
    <col min="11533" max="11535" width="7.7109375" style="367" customWidth="1"/>
    <col min="11536" max="11536" width="8.85546875" style="367" customWidth="1"/>
    <col min="11537" max="11540" width="7.7109375" style="367" customWidth="1"/>
    <col min="11541" max="11541" width="8.85546875" style="367" customWidth="1"/>
    <col min="11542" max="11544" width="7.7109375" style="367" customWidth="1"/>
    <col min="11545" max="11545" width="9.5703125" style="367" customWidth="1"/>
    <col min="11546" max="11546" width="8.85546875" style="367" customWidth="1"/>
    <col min="11547" max="11550" width="7.7109375" style="367" customWidth="1"/>
    <col min="11551" max="11551" width="9" style="367" bestFit="1" customWidth="1"/>
    <col min="11552" max="11780" width="16.5703125" style="367"/>
    <col min="11781" max="11781" width="3.7109375" style="367" customWidth="1"/>
    <col min="11782" max="11782" width="20.7109375" style="367" bestFit="1" customWidth="1"/>
    <col min="11783" max="11783" width="27.5703125" style="367" bestFit="1" customWidth="1"/>
    <col min="11784" max="11784" width="13" style="367" bestFit="1" customWidth="1"/>
    <col min="11785" max="11785" width="12.85546875" style="367" customWidth="1"/>
    <col min="11786" max="11786" width="15" style="367" bestFit="1" customWidth="1"/>
    <col min="11787" max="11787" width="15.28515625" style="367" bestFit="1" customWidth="1"/>
    <col min="11788" max="11788" width="13.85546875" style="367" bestFit="1" customWidth="1"/>
    <col min="11789" max="11791" width="7.7109375" style="367" customWidth="1"/>
    <col min="11792" max="11792" width="8.85546875" style="367" customWidth="1"/>
    <col min="11793" max="11796" width="7.7109375" style="367" customWidth="1"/>
    <col min="11797" max="11797" width="8.85546875" style="367" customWidth="1"/>
    <col min="11798" max="11800" width="7.7109375" style="367" customWidth="1"/>
    <col min="11801" max="11801" width="9.5703125" style="367" customWidth="1"/>
    <col min="11802" max="11802" width="8.85546875" style="367" customWidth="1"/>
    <col min="11803" max="11806" width="7.7109375" style="367" customWidth="1"/>
    <col min="11807" max="11807" width="9" style="367" bestFit="1" customWidth="1"/>
    <col min="11808" max="12036" width="16.5703125" style="367"/>
    <col min="12037" max="12037" width="3.7109375" style="367" customWidth="1"/>
    <col min="12038" max="12038" width="20.7109375" style="367" bestFit="1" customWidth="1"/>
    <col min="12039" max="12039" width="27.5703125" style="367" bestFit="1" customWidth="1"/>
    <col min="12040" max="12040" width="13" style="367" bestFit="1" customWidth="1"/>
    <col min="12041" max="12041" width="12.85546875" style="367" customWidth="1"/>
    <col min="12042" max="12042" width="15" style="367" bestFit="1" customWidth="1"/>
    <col min="12043" max="12043" width="15.28515625" style="367" bestFit="1" customWidth="1"/>
    <col min="12044" max="12044" width="13.85546875" style="367" bestFit="1" customWidth="1"/>
    <col min="12045" max="12047" width="7.7109375" style="367" customWidth="1"/>
    <col min="12048" max="12048" width="8.85546875" style="367" customWidth="1"/>
    <col min="12049" max="12052" width="7.7109375" style="367" customWidth="1"/>
    <col min="12053" max="12053" width="8.85546875" style="367" customWidth="1"/>
    <col min="12054" max="12056" width="7.7109375" style="367" customWidth="1"/>
    <col min="12057" max="12057" width="9.5703125" style="367" customWidth="1"/>
    <col min="12058" max="12058" width="8.85546875" style="367" customWidth="1"/>
    <col min="12059" max="12062" width="7.7109375" style="367" customWidth="1"/>
    <col min="12063" max="12063" width="9" style="367" bestFit="1" customWidth="1"/>
    <col min="12064" max="12292" width="16.5703125" style="367"/>
    <col min="12293" max="12293" width="3.7109375" style="367" customWidth="1"/>
    <col min="12294" max="12294" width="20.7109375" style="367" bestFit="1" customWidth="1"/>
    <col min="12295" max="12295" width="27.5703125" style="367" bestFit="1" customWidth="1"/>
    <col min="12296" max="12296" width="13" style="367" bestFit="1" customWidth="1"/>
    <col min="12297" max="12297" width="12.85546875" style="367" customWidth="1"/>
    <col min="12298" max="12298" width="15" style="367" bestFit="1" customWidth="1"/>
    <col min="12299" max="12299" width="15.28515625" style="367" bestFit="1" customWidth="1"/>
    <col min="12300" max="12300" width="13.85546875" style="367" bestFit="1" customWidth="1"/>
    <col min="12301" max="12303" width="7.7109375" style="367" customWidth="1"/>
    <col min="12304" max="12304" width="8.85546875" style="367" customWidth="1"/>
    <col min="12305" max="12308" width="7.7109375" style="367" customWidth="1"/>
    <col min="12309" max="12309" width="8.85546875" style="367" customWidth="1"/>
    <col min="12310" max="12312" width="7.7109375" style="367" customWidth="1"/>
    <col min="12313" max="12313" width="9.5703125" style="367" customWidth="1"/>
    <col min="12314" max="12314" width="8.85546875" style="367" customWidth="1"/>
    <col min="12315" max="12318" width="7.7109375" style="367" customWidth="1"/>
    <col min="12319" max="12319" width="9" style="367" bestFit="1" customWidth="1"/>
    <col min="12320" max="12548" width="16.5703125" style="367"/>
    <col min="12549" max="12549" width="3.7109375" style="367" customWidth="1"/>
    <col min="12550" max="12550" width="20.7109375" style="367" bestFit="1" customWidth="1"/>
    <col min="12551" max="12551" width="27.5703125" style="367" bestFit="1" customWidth="1"/>
    <col min="12552" max="12552" width="13" style="367" bestFit="1" customWidth="1"/>
    <col min="12553" max="12553" width="12.85546875" style="367" customWidth="1"/>
    <col min="12554" max="12554" width="15" style="367" bestFit="1" customWidth="1"/>
    <col min="12555" max="12555" width="15.28515625" style="367" bestFit="1" customWidth="1"/>
    <col min="12556" max="12556" width="13.85546875" style="367" bestFit="1" customWidth="1"/>
    <col min="12557" max="12559" width="7.7109375" style="367" customWidth="1"/>
    <col min="12560" max="12560" width="8.85546875" style="367" customWidth="1"/>
    <col min="12561" max="12564" width="7.7109375" style="367" customWidth="1"/>
    <col min="12565" max="12565" width="8.85546875" style="367" customWidth="1"/>
    <col min="12566" max="12568" width="7.7109375" style="367" customWidth="1"/>
    <col min="12569" max="12569" width="9.5703125" style="367" customWidth="1"/>
    <col min="12570" max="12570" width="8.85546875" style="367" customWidth="1"/>
    <col min="12571" max="12574" width="7.7109375" style="367" customWidth="1"/>
    <col min="12575" max="12575" width="9" style="367" bestFit="1" customWidth="1"/>
    <col min="12576" max="12804" width="16.5703125" style="367"/>
    <col min="12805" max="12805" width="3.7109375" style="367" customWidth="1"/>
    <col min="12806" max="12806" width="20.7109375" style="367" bestFit="1" customWidth="1"/>
    <col min="12807" max="12807" width="27.5703125" style="367" bestFit="1" customWidth="1"/>
    <col min="12808" max="12808" width="13" style="367" bestFit="1" customWidth="1"/>
    <col min="12809" max="12809" width="12.85546875" style="367" customWidth="1"/>
    <col min="12810" max="12810" width="15" style="367" bestFit="1" customWidth="1"/>
    <col min="12811" max="12811" width="15.28515625" style="367" bestFit="1" customWidth="1"/>
    <col min="12812" max="12812" width="13.85546875" style="367" bestFit="1" customWidth="1"/>
    <col min="12813" max="12815" width="7.7109375" style="367" customWidth="1"/>
    <col min="12816" max="12816" width="8.85546875" style="367" customWidth="1"/>
    <col min="12817" max="12820" width="7.7109375" style="367" customWidth="1"/>
    <col min="12821" max="12821" width="8.85546875" style="367" customWidth="1"/>
    <col min="12822" max="12824" width="7.7109375" style="367" customWidth="1"/>
    <col min="12825" max="12825" width="9.5703125" style="367" customWidth="1"/>
    <col min="12826" max="12826" width="8.85546875" style="367" customWidth="1"/>
    <col min="12827" max="12830" width="7.7109375" style="367" customWidth="1"/>
    <col min="12831" max="12831" width="9" style="367" bestFit="1" customWidth="1"/>
    <col min="12832" max="13060" width="16.5703125" style="367"/>
    <col min="13061" max="13061" width="3.7109375" style="367" customWidth="1"/>
    <col min="13062" max="13062" width="20.7109375" style="367" bestFit="1" customWidth="1"/>
    <col min="13063" max="13063" width="27.5703125" style="367" bestFit="1" customWidth="1"/>
    <col min="13064" max="13064" width="13" style="367" bestFit="1" customWidth="1"/>
    <col min="13065" max="13065" width="12.85546875" style="367" customWidth="1"/>
    <col min="13066" max="13066" width="15" style="367" bestFit="1" customWidth="1"/>
    <col min="13067" max="13067" width="15.28515625" style="367" bestFit="1" customWidth="1"/>
    <col min="13068" max="13068" width="13.85546875" style="367" bestFit="1" customWidth="1"/>
    <col min="13069" max="13071" width="7.7109375" style="367" customWidth="1"/>
    <col min="13072" max="13072" width="8.85546875" style="367" customWidth="1"/>
    <col min="13073" max="13076" width="7.7109375" style="367" customWidth="1"/>
    <col min="13077" max="13077" width="8.85546875" style="367" customWidth="1"/>
    <col min="13078" max="13080" width="7.7109375" style="367" customWidth="1"/>
    <col min="13081" max="13081" width="9.5703125" style="367" customWidth="1"/>
    <col min="13082" max="13082" width="8.85546875" style="367" customWidth="1"/>
    <col min="13083" max="13086" width="7.7109375" style="367" customWidth="1"/>
    <col min="13087" max="13087" width="9" style="367" bestFit="1" customWidth="1"/>
    <col min="13088" max="13316" width="16.5703125" style="367"/>
    <col min="13317" max="13317" width="3.7109375" style="367" customWidth="1"/>
    <col min="13318" max="13318" width="20.7109375" style="367" bestFit="1" customWidth="1"/>
    <col min="13319" max="13319" width="27.5703125" style="367" bestFit="1" customWidth="1"/>
    <col min="13320" max="13320" width="13" style="367" bestFit="1" customWidth="1"/>
    <col min="13321" max="13321" width="12.85546875" style="367" customWidth="1"/>
    <col min="13322" max="13322" width="15" style="367" bestFit="1" customWidth="1"/>
    <col min="13323" max="13323" width="15.28515625" style="367" bestFit="1" customWidth="1"/>
    <col min="13324" max="13324" width="13.85546875" style="367" bestFit="1" customWidth="1"/>
    <col min="13325" max="13327" width="7.7109375" style="367" customWidth="1"/>
    <col min="13328" max="13328" width="8.85546875" style="367" customWidth="1"/>
    <col min="13329" max="13332" width="7.7109375" style="367" customWidth="1"/>
    <col min="13333" max="13333" width="8.85546875" style="367" customWidth="1"/>
    <col min="13334" max="13336" width="7.7109375" style="367" customWidth="1"/>
    <col min="13337" max="13337" width="9.5703125" style="367" customWidth="1"/>
    <col min="13338" max="13338" width="8.85546875" style="367" customWidth="1"/>
    <col min="13339" max="13342" width="7.7109375" style="367" customWidth="1"/>
    <col min="13343" max="13343" width="9" style="367" bestFit="1" customWidth="1"/>
    <col min="13344" max="13572" width="16.5703125" style="367"/>
    <col min="13573" max="13573" width="3.7109375" style="367" customWidth="1"/>
    <col min="13574" max="13574" width="20.7109375" style="367" bestFit="1" customWidth="1"/>
    <col min="13575" max="13575" width="27.5703125" style="367" bestFit="1" customWidth="1"/>
    <col min="13576" max="13576" width="13" style="367" bestFit="1" customWidth="1"/>
    <col min="13577" max="13577" width="12.85546875" style="367" customWidth="1"/>
    <col min="13578" max="13578" width="15" style="367" bestFit="1" customWidth="1"/>
    <col min="13579" max="13579" width="15.28515625" style="367" bestFit="1" customWidth="1"/>
    <col min="13580" max="13580" width="13.85546875" style="367" bestFit="1" customWidth="1"/>
    <col min="13581" max="13583" width="7.7109375" style="367" customWidth="1"/>
    <col min="13584" max="13584" width="8.85546875" style="367" customWidth="1"/>
    <col min="13585" max="13588" width="7.7109375" style="367" customWidth="1"/>
    <col min="13589" max="13589" width="8.85546875" style="367" customWidth="1"/>
    <col min="13590" max="13592" width="7.7109375" style="367" customWidth="1"/>
    <col min="13593" max="13593" width="9.5703125" style="367" customWidth="1"/>
    <col min="13594" max="13594" width="8.85546875" style="367" customWidth="1"/>
    <col min="13595" max="13598" width="7.7109375" style="367" customWidth="1"/>
    <col min="13599" max="13599" width="9" style="367" bestFit="1" customWidth="1"/>
    <col min="13600" max="13828" width="16.5703125" style="367"/>
    <col min="13829" max="13829" width="3.7109375" style="367" customWidth="1"/>
    <col min="13830" max="13830" width="20.7109375" style="367" bestFit="1" customWidth="1"/>
    <col min="13831" max="13831" width="27.5703125" style="367" bestFit="1" customWidth="1"/>
    <col min="13832" max="13832" width="13" style="367" bestFit="1" customWidth="1"/>
    <col min="13833" max="13833" width="12.85546875" style="367" customWidth="1"/>
    <col min="13834" max="13834" width="15" style="367" bestFit="1" customWidth="1"/>
    <col min="13835" max="13835" width="15.28515625" style="367" bestFit="1" customWidth="1"/>
    <col min="13836" max="13836" width="13.85546875" style="367" bestFit="1" customWidth="1"/>
    <col min="13837" max="13839" width="7.7109375" style="367" customWidth="1"/>
    <col min="13840" max="13840" width="8.85546875" style="367" customWidth="1"/>
    <col min="13841" max="13844" width="7.7109375" style="367" customWidth="1"/>
    <col min="13845" max="13845" width="8.85546875" style="367" customWidth="1"/>
    <col min="13846" max="13848" width="7.7109375" style="367" customWidth="1"/>
    <col min="13849" max="13849" width="9.5703125" style="367" customWidth="1"/>
    <col min="13850" max="13850" width="8.85546875" style="367" customWidth="1"/>
    <col min="13851" max="13854" width="7.7109375" style="367" customWidth="1"/>
    <col min="13855" max="13855" width="9" style="367" bestFit="1" customWidth="1"/>
    <col min="13856" max="14084" width="16.5703125" style="367"/>
    <col min="14085" max="14085" width="3.7109375" style="367" customWidth="1"/>
    <col min="14086" max="14086" width="20.7109375" style="367" bestFit="1" customWidth="1"/>
    <col min="14087" max="14087" width="27.5703125" style="367" bestFit="1" customWidth="1"/>
    <col min="14088" max="14088" width="13" style="367" bestFit="1" customWidth="1"/>
    <col min="14089" max="14089" width="12.85546875" style="367" customWidth="1"/>
    <col min="14090" max="14090" width="15" style="367" bestFit="1" customWidth="1"/>
    <col min="14091" max="14091" width="15.28515625" style="367" bestFit="1" customWidth="1"/>
    <col min="14092" max="14092" width="13.85546875" style="367" bestFit="1" customWidth="1"/>
    <col min="14093" max="14095" width="7.7109375" style="367" customWidth="1"/>
    <col min="14096" max="14096" width="8.85546875" style="367" customWidth="1"/>
    <col min="14097" max="14100" width="7.7109375" style="367" customWidth="1"/>
    <col min="14101" max="14101" width="8.85546875" style="367" customWidth="1"/>
    <col min="14102" max="14104" width="7.7109375" style="367" customWidth="1"/>
    <col min="14105" max="14105" width="9.5703125" style="367" customWidth="1"/>
    <col min="14106" max="14106" width="8.85546875" style="367" customWidth="1"/>
    <col min="14107" max="14110" width="7.7109375" style="367" customWidth="1"/>
    <col min="14111" max="14111" width="9" style="367" bestFit="1" customWidth="1"/>
    <col min="14112" max="14340" width="16.5703125" style="367"/>
    <col min="14341" max="14341" width="3.7109375" style="367" customWidth="1"/>
    <col min="14342" max="14342" width="20.7109375" style="367" bestFit="1" customWidth="1"/>
    <col min="14343" max="14343" width="27.5703125" style="367" bestFit="1" customWidth="1"/>
    <col min="14344" max="14344" width="13" style="367" bestFit="1" customWidth="1"/>
    <col min="14345" max="14345" width="12.85546875" style="367" customWidth="1"/>
    <col min="14346" max="14346" width="15" style="367" bestFit="1" customWidth="1"/>
    <col min="14347" max="14347" width="15.28515625" style="367" bestFit="1" customWidth="1"/>
    <col min="14348" max="14348" width="13.85546875" style="367" bestFit="1" customWidth="1"/>
    <col min="14349" max="14351" width="7.7109375" style="367" customWidth="1"/>
    <col min="14352" max="14352" width="8.85546875" style="367" customWidth="1"/>
    <col min="14353" max="14356" width="7.7109375" style="367" customWidth="1"/>
    <col min="14357" max="14357" width="8.85546875" style="367" customWidth="1"/>
    <col min="14358" max="14360" width="7.7109375" style="367" customWidth="1"/>
    <col min="14361" max="14361" width="9.5703125" style="367" customWidth="1"/>
    <col min="14362" max="14362" width="8.85546875" style="367" customWidth="1"/>
    <col min="14363" max="14366" width="7.7109375" style="367" customWidth="1"/>
    <col min="14367" max="14367" width="9" style="367" bestFit="1" customWidth="1"/>
    <col min="14368" max="14596" width="16.5703125" style="367"/>
    <col min="14597" max="14597" width="3.7109375" style="367" customWidth="1"/>
    <col min="14598" max="14598" width="20.7109375" style="367" bestFit="1" customWidth="1"/>
    <col min="14599" max="14599" width="27.5703125" style="367" bestFit="1" customWidth="1"/>
    <col min="14600" max="14600" width="13" style="367" bestFit="1" customWidth="1"/>
    <col min="14601" max="14601" width="12.85546875" style="367" customWidth="1"/>
    <col min="14602" max="14602" width="15" style="367" bestFit="1" customWidth="1"/>
    <col min="14603" max="14603" width="15.28515625" style="367" bestFit="1" customWidth="1"/>
    <col min="14604" max="14604" width="13.85546875" style="367" bestFit="1" customWidth="1"/>
    <col min="14605" max="14607" width="7.7109375" style="367" customWidth="1"/>
    <col min="14608" max="14608" width="8.85546875" style="367" customWidth="1"/>
    <col min="14609" max="14612" width="7.7109375" style="367" customWidth="1"/>
    <col min="14613" max="14613" width="8.85546875" style="367" customWidth="1"/>
    <col min="14614" max="14616" width="7.7109375" style="367" customWidth="1"/>
    <col min="14617" max="14617" width="9.5703125" style="367" customWidth="1"/>
    <col min="14618" max="14618" width="8.85546875" style="367" customWidth="1"/>
    <col min="14619" max="14622" width="7.7109375" style="367" customWidth="1"/>
    <col min="14623" max="14623" width="9" style="367" bestFit="1" customWidth="1"/>
    <col min="14624" max="14852" width="16.5703125" style="367"/>
    <col min="14853" max="14853" width="3.7109375" style="367" customWidth="1"/>
    <col min="14854" max="14854" width="20.7109375" style="367" bestFit="1" customWidth="1"/>
    <col min="14855" max="14855" width="27.5703125" style="367" bestFit="1" customWidth="1"/>
    <col min="14856" max="14856" width="13" style="367" bestFit="1" customWidth="1"/>
    <col min="14857" max="14857" width="12.85546875" style="367" customWidth="1"/>
    <col min="14858" max="14858" width="15" style="367" bestFit="1" customWidth="1"/>
    <col min="14859" max="14859" width="15.28515625" style="367" bestFit="1" customWidth="1"/>
    <col min="14860" max="14860" width="13.85546875" style="367" bestFit="1" customWidth="1"/>
    <col min="14861" max="14863" width="7.7109375" style="367" customWidth="1"/>
    <col min="14864" max="14864" width="8.85546875" style="367" customWidth="1"/>
    <col min="14865" max="14868" width="7.7109375" style="367" customWidth="1"/>
    <col min="14869" max="14869" width="8.85546875" style="367" customWidth="1"/>
    <col min="14870" max="14872" width="7.7109375" style="367" customWidth="1"/>
    <col min="14873" max="14873" width="9.5703125" style="367" customWidth="1"/>
    <col min="14874" max="14874" width="8.85546875" style="367" customWidth="1"/>
    <col min="14875" max="14878" width="7.7109375" style="367" customWidth="1"/>
    <col min="14879" max="14879" width="9" style="367" bestFit="1" customWidth="1"/>
    <col min="14880" max="15108" width="16.5703125" style="367"/>
    <col min="15109" max="15109" width="3.7109375" style="367" customWidth="1"/>
    <col min="15110" max="15110" width="20.7109375" style="367" bestFit="1" customWidth="1"/>
    <col min="15111" max="15111" width="27.5703125" style="367" bestFit="1" customWidth="1"/>
    <col min="15112" max="15112" width="13" style="367" bestFit="1" customWidth="1"/>
    <col min="15113" max="15113" width="12.85546875" style="367" customWidth="1"/>
    <col min="15114" max="15114" width="15" style="367" bestFit="1" customWidth="1"/>
    <col min="15115" max="15115" width="15.28515625" style="367" bestFit="1" customWidth="1"/>
    <col min="15116" max="15116" width="13.85546875" style="367" bestFit="1" customWidth="1"/>
    <col min="15117" max="15119" width="7.7109375" style="367" customWidth="1"/>
    <col min="15120" max="15120" width="8.85546875" style="367" customWidth="1"/>
    <col min="15121" max="15124" width="7.7109375" style="367" customWidth="1"/>
    <col min="15125" max="15125" width="8.85546875" style="367" customWidth="1"/>
    <col min="15126" max="15128" width="7.7109375" style="367" customWidth="1"/>
    <col min="15129" max="15129" width="9.5703125" style="367" customWidth="1"/>
    <col min="15130" max="15130" width="8.85546875" style="367" customWidth="1"/>
    <col min="15131" max="15134" width="7.7109375" style="367" customWidth="1"/>
    <col min="15135" max="15135" width="9" style="367" bestFit="1" customWidth="1"/>
    <col min="15136" max="15364" width="16.5703125" style="367"/>
    <col min="15365" max="15365" width="3.7109375" style="367" customWidth="1"/>
    <col min="15366" max="15366" width="20.7109375" style="367" bestFit="1" customWidth="1"/>
    <col min="15367" max="15367" width="27.5703125" style="367" bestFit="1" customWidth="1"/>
    <col min="15368" max="15368" width="13" style="367" bestFit="1" customWidth="1"/>
    <col min="15369" max="15369" width="12.85546875" style="367" customWidth="1"/>
    <col min="15370" max="15370" width="15" style="367" bestFit="1" customWidth="1"/>
    <col min="15371" max="15371" width="15.28515625" style="367" bestFit="1" customWidth="1"/>
    <col min="15372" max="15372" width="13.85546875" style="367" bestFit="1" customWidth="1"/>
    <col min="15373" max="15375" width="7.7109375" style="367" customWidth="1"/>
    <col min="15376" max="15376" width="8.85546875" style="367" customWidth="1"/>
    <col min="15377" max="15380" width="7.7109375" style="367" customWidth="1"/>
    <col min="15381" max="15381" width="8.85546875" style="367" customWidth="1"/>
    <col min="15382" max="15384" width="7.7109375" style="367" customWidth="1"/>
    <col min="15385" max="15385" width="9.5703125" style="367" customWidth="1"/>
    <col min="15386" max="15386" width="8.85546875" style="367" customWidth="1"/>
    <col min="15387" max="15390" width="7.7109375" style="367" customWidth="1"/>
    <col min="15391" max="15391" width="9" style="367" bestFit="1" customWidth="1"/>
    <col min="15392" max="15620" width="16.5703125" style="367"/>
    <col min="15621" max="15621" width="3.7109375" style="367" customWidth="1"/>
    <col min="15622" max="15622" width="20.7109375" style="367" bestFit="1" customWidth="1"/>
    <col min="15623" max="15623" width="27.5703125" style="367" bestFit="1" customWidth="1"/>
    <col min="15624" max="15624" width="13" style="367" bestFit="1" customWidth="1"/>
    <col min="15625" max="15625" width="12.85546875" style="367" customWidth="1"/>
    <col min="15626" max="15626" width="15" style="367" bestFit="1" customWidth="1"/>
    <col min="15627" max="15627" width="15.28515625" style="367" bestFit="1" customWidth="1"/>
    <col min="15628" max="15628" width="13.85546875" style="367" bestFit="1" customWidth="1"/>
    <col min="15629" max="15631" width="7.7109375" style="367" customWidth="1"/>
    <col min="15632" max="15632" width="8.85546875" style="367" customWidth="1"/>
    <col min="15633" max="15636" width="7.7109375" style="367" customWidth="1"/>
    <col min="15637" max="15637" width="8.85546875" style="367" customWidth="1"/>
    <col min="15638" max="15640" width="7.7109375" style="367" customWidth="1"/>
    <col min="15641" max="15641" width="9.5703125" style="367" customWidth="1"/>
    <col min="15642" max="15642" width="8.85546875" style="367" customWidth="1"/>
    <col min="15643" max="15646" width="7.7109375" style="367" customWidth="1"/>
    <col min="15647" max="15647" width="9" style="367" bestFit="1" customWidth="1"/>
    <col min="15648" max="15876" width="16.5703125" style="367"/>
    <col min="15877" max="15877" width="3.7109375" style="367" customWidth="1"/>
    <col min="15878" max="15878" width="20.7109375" style="367" bestFit="1" customWidth="1"/>
    <col min="15879" max="15879" width="27.5703125" style="367" bestFit="1" customWidth="1"/>
    <col min="15880" max="15880" width="13" style="367" bestFit="1" customWidth="1"/>
    <col min="15881" max="15881" width="12.85546875" style="367" customWidth="1"/>
    <col min="15882" max="15882" width="15" style="367" bestFit="1" customWidth="1"/>
    <col min="15883" max="15883" width="15.28515625" style="367" bestFit="1" customWidth="1"/>
    <col min="15884" max="15884" width="13.85546875" style="367" bestFit="1" customWidth="1"/>
    <col min="15885" max="15887" width="7.7109375" style="367" customWidth="1"/>
    <col min="15888" max="15888" width="8.85546875" style="367" customWidth="1"/>
    <col min="15889" max="15892" width="7.7109375" style="367" customWidth="1"/>
    <col min="15893" max="15893" width="8.85546875" style="367" customWidth="1"/>
    <col min="15894" max="15896" width="7.7109375" style="367" customWidth="1"/>
    <col min="15897" max="15897" width="9.5703125" style="367" customWidth="1"/>
    <col min="15898" max="15898" width="8.85546875" style="367" customWidth="1"/>
    <col min="15899" max="15902" width="7.7109375" style="367" customWidth="1"/>
    <col min="15903" max="15903" width="9" style="367" bestFit="1" customWidth="1"/>
    <col min="15904" max="16132" width="16.5703125" style="367"/>
    <col min="16133" max="16133" width="3.7109375" style="367" customWidth="1"/>
    <col min="16134" max="16134" width="20.7109375" style="367" bestFit="1" customWidth="1"/>
    <col min="16135" max="16135" width="27.5703125" style="367" bestFit="1" customWidth="1"/>
    <col min="16136" max="16136" width="13" style="367" bestFit="1" customWidth="1"/>
    <col min="16137" max="16137" width="12.85546875" style="367" customWidth="1"/>
    <col min="16138" max="16138" width="15" style="367" bestFit="1" customWidth="1"/>
    <col min="16139" max="16139" width="15.28515625" style="367" bestFit="1" customWidth="1"/>
    <col min="16140" max="16140" width="13.85546875" style="367" bestFit="1" customWidth="1"/>
    <col min="16141" max="16143" width="7.7109375" style="367" customWidth="1"/>
    <col min="16144" max="16144" width="8.85546875" style="367" customWidth="1"/>
    <col min="16145" max="16148" width="7.7109375" style="367" customWidth="1"/>
    <col min="16149" max="16149" width="8.85546875" style="367" customWidth="1"/>
    <col min="16150" max="16152" width="7.7109375" style="367" customWidth="1"/>
    <col min="16153" max="16153" width="9.5703125" style="367" customWidth="1"/>
    <col min="16154" max="16154" width="8.85546875" style="367" customWidth="1"/>
    <col min="16155" max="16158" width="7.7109375" style="367" customWidth="1"/>
    <col min="16159" max="16159" width="9" style="367" bestFit="1" customWidth="1"/>
    <col min="16160" max="16384" width="16.5703125" style="367"/>
  </cols>
  <sheetData>
    <row r="1" spans="2:31" ht="15" customHeight="1"/>
    <row r="2" spans="2:31" s="368" customFormat="1" ht="15" customHeight="1"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</row>
    <row r="3" spans="2:31" s="368" customFormat="1" ht="15" customHeight="1"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7"/>
    </row>
    <row r="4" spans="2:31" s="368" customFormat="1" ht="15" customHeight="1"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  <c r="W4" s="367"/>
      <c r="X4" s="367"/>
      <c r="Y4" s="367"/>
      <c r="Z4" s="367"/>
      <c r="AA4" s="367"/>
      <c r="AB4" s="367"/>
      <c r="AC4" s="367"/>
      <c r="AD4" s="367"/>
      <c r="AE4" s="367"/>
    </row>
    <row r="5" spans="2:31" s="368" customFormat="1" ht="36" customHeight="1">
      <c r="B5" s="441" t="s">
        <v>373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7"/>
      <c r="Z5" s="367"/>
      <c r="AA5" s="367"/>
      <c r="AB5" s="367"/>
      <c r="AC5" s="367"/>
      <c r="AD5" s="367"/>
      <c r="AE5" s="367"/>
    </row>
    <row r="6" spans="2:31" s="368" customFormat="1" ht="18" customHeight="1">
      <c r="B6" s="443" t="s">
        <v>374</v>
      </c>
      <c r="C6" s="443"/>
      <c r="D6" s="443"/>
      <c r="E6" s="443"/>
      <c r="F6" s="443"/>
      <c r="G6" s="443"/>
      <c r="H6" s="443"/>
      <c r="I6" s="443"/>
      <c r="J6" s="443"/>
      <c r="K6" s="443"/>
      <c r="L6" s="443"/>
      <c r="M6" s="367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</row>
    <row r="7" spans="2:31" ht="15" customHeight="1">
      <c r="B7" s="460" t="s">
        <v>375</v>
      </c>
      <c r="C7" s="461" t="s">
        <v>355</v>
      </c>
      <c r="D7" s="461"/>
      <c r="E7" s="430" t="s">
        <v>376</v>
      </c>
      <c r="F7" s="430"/>
      <c r="G7" s="461" t="s">
        <v>377</v>
      </c>
      <c r="H7" s="461"/>
      <c r="I7" s="430" t="s">
        <v>378</v>
      </c>
      <c r="J7" s="430"/>
      <c r="K7" s="461" t="s">
        <v>379</v>
      </c>
      <c r="L7" s="461"/>
    </row>
    <row r="8" spans="2:31" ht="15" customHeight="1">
      <c r="B8" s="460"/>
      <c r="C8" s="25" t="s">
        <v>380</v>
      </c>
      <c r="D8" s="244" t="s">
        <v>381</v>
      </c>
      <c r="E8" s="23" t="s">
        <v>380</v>
      </c>
      <c r="F8" s="369" t="s">
        <v>381</v>
      </c>
      <c r="G8" s="321" t="s">
        <v>380</v>
      </c>
      <c r="H8" s="244" t="s">
        <v>381</v>
      </c>
      <c r="I8" s="23" t="s">
        <v>380</v>
      </c>
      <c r="J8" s="369" t="s">
        <v>381</v>
      </c>
      <c r="K8" s="321" t="s">
        <v>380</v>
      </c>
      <c r="L8" s="244" t="s">
        <v>381</v>
      </c>
    </row>
    <row r="9" spans="2:31" ht="15" customHeight="1">
      <c r="B9" s="370" t="s">
        <v>334</v>
      </c>
      <c r="C9" s="371">
        <f t="shared" ref="C9:D24" si="0">E9+G9+I9+K9</f>
        <v>47304</v>
      </c>
      <c r="D9" s="371">
        <f>F9+H9+J9+L9</f>
        <v>4679</v>
      </c>
      <c r="E9" s="372">
        <v>33818</v>
      </c>
      <c r="F9" s="372">
        <v>3367</v>
      </c>
      <c r="G9" s="371">
        <v>13450</v>
      </c>
      <c r="H9" s="371">
        <v>1304</v>
      </c>
      <c r="I9" s="372">
        <v>22</v>
      </c>
      <c r="J9" s="372">
        <v>0</v>
      </c>
      <c r="K9" s="371">
        <v>14</v>
      </c>
      <c r="L9" s="371">
        <v>8</v>
      </c>
    </row>
    <row r="10" spans="2:31" ht="15" customHeight="1">
      <c r="B10" s="370" t="s">
        <v>382</v>
      </c>
      <c r="C10" s="371">
        <f t="shared" si="0"/>
        <v>17</v>
      </c>
      <c r="D10" s="371">
        <f t="shared" si="0"/>
        <v>0</v>
      </c>
      <c r="E10" s="372">
        <v>0</v>
      </c>
      <c r="F10" s="372">
        <v>0</v>
      </c>
      <c r="G10" s="371">
        <v>0</v>
      </c>
      <c r="H10" s="371">
        <v>0</v>
      </c>
      <c r="I10" s="372">
        <v>0</v>
      </c>
      <c r="J10" s="372">
        <v>0</v>
      </c>
      <c r="K10" s="371">
        <v>17</v>
      </c>
      <c r="L10" s="371">
        <v>0</v>
      </c>
    </row>
    <row r="11" spans="2:31" ht="15" customHeight="1">
      <c r="B11" s="370" t="s">
        <v>383</v>
      </c>
      <c r="C11" s="371">
        <f t="shared" si="0"/>
        <v>111</v>
      </c>
      <c r="D11" s="371">
        <f t="shared" si="0"/>
        <v>36</v>
      </c>
      <c r="E11" s="372">
        <v>18</v>
      </c>
      <c r="F11" s="372">
        <v>0</v>
      </c>
      <c r="G11" s="371">
        <v>20</v>
      </c>
      <c r="H11" s="371">
        <v>0</v>
      </c>
      <c r="I11" s="372">
        <v>0</v>
      </c>
      <c r="J11" s="372">
        <v>18</v>
      </c>
      <c r="K11" s="371">
        <v>73</v>
      </c>
      <c r="L11" s="371">
        <v>18</v>
      </c>
    </row>
    <row r="12" spans="2:31" ht="15" customHeight="1">
      <c r="B12" s="370" t="s">
        <v>335</v>
      </c>
      <c r="C12" s="371">
        <f t="shared" si="0"/>
        <v>39491</v>
      </c>
      <c r="D12" s="371">
        <f t="shared" si="0"/>
        <v>338</v>
      </c>
      <c r="E12" s="372">
        <v>16604</v>
      </c>
      <c r="F12" s="372">
        <v>306</v>
      </c>
      <c r="G12" s="371">
        <v>22867</v>
      </c>
      <c r="H12" s="371">
        <v>0</v>
      </c>
      <c r="I12" s="372">
        <v>0</v>
      </c>
      <c r="J12" s="372">
        <v>0</v>
      </c>
      <c r="K12" s="371">
        <v>20</v>
      </c>
      <c r="L12" s="371">
        <v>32</v>
      </c>
      <c r="M12" s="373"/>
      <c r="N12" s="373"/>
      <c r="O12" s="373"/>
      <c r="P12" s="373"/>
      <c r="Q12" s="373"/>
      <c r="R12" s="373"/>
      <c r="S12" s="373"/>
      <c r="T12" s="373"/>
    </row>
    <row r="13" spans="2:31" ht="15" customHeight="1">
      <c r="B13" s="370" t="s">
        <v>384</v>
      </c>
      <c r="C13" s="371">
        <f t="shared" si="0"/>
        <v>268</v>
      </c>
      <c r="D13" s="371">
        <f t="shared" si="0"/>
        <v>65</v>
      </c>
      <c r="E13" s="372">
        <v>234</v>
      </c>
      <c r="F13" s="372">
        <v>0</v>
      </c>
      <c r="G13" s="371">
        <v>0</v>
      </c>
      <c r="H13" s="371">
        <v>0</v>
      </c>
      <c r="I13" s="372">
        <v>0</v>
      </c>
      <c r="J13" s="372">
        <v>32</v>
      </c>
      <c r="K13" s="371">
        <v>34</v>
      </c>
      <c r="L13" s="371">
        <v>33</v>
      </c>
      <c r="M13" s="373"/>
      <c r="N13" s="373"/>
      <c r="O13" s="373"/>
      <c r="P13" s="373"/>
      <c r="Q13" s="373"/>
      <c r="R13" s="373"/>
      <c r="S13" s="373"/>
      <c r="T13" s="373"/>
    </row>
    <row r="14" spans="2:31" ht="15" customHeight="1">
      <c r="B14" s="370" t="s">
        <v>385</v>
      </c>
      <c r="C14" s="371">
        <f t="shared" si="0"/>
        <v>1026</v>
      </c>
      <c r="D14" s="371">
        <f t="shared" si="0"/>
        <v>6</v>
      </c>
      <c r="E14" s="372">
        <v>986</v>
      </c>
      <c r="F14" s="372">
        <v>0</v>
      </c>
      <c r="G14" s="371">
        <v>28</v>
      </c>
      <c r="H14" s="371">
        <v>0</v>
      </c>
      <c r="I14" s="372">
        <v>0</v>
      </c>
      <c r="J14" s="372">
        <v>0</v>
      </c>
      <c r="K14" s="371">
        <v>12</v>
      </c>
      <c r="L14" s="371">
        <v>6</v>
      </c>
      <c r="M14" s="374"/>
      <c r="N14" s="374"/>
      <c r="O14" s="374"/>
      <c r="P14" s="374"/>
      <c r="Q14" s="374"/>
      <c r="R14" s="374"/>
      <c r="S14" s="374"/>
      <c r="T14" s="374"/>
    </row>
    <row r="15" spans="2:31" ht="15" customHeight="1">
      <c r="B15" s="370" t="s">
        <v>386</v>
      </c>
      <c r="C15" s="371">
        <f t="shared" si="0"/>
        <v>20</v>
      </c>
      <c r="D15" s="371">
        <f t="shared" si="0"/>
        <v>4</v>
      </c>
      <c r="E15" s="372">
        <v>0</v>
      </c>
      <c r="F15" s="372">
        <v>0</v>
      </c>
      <c r="G15" s="371">
        <v>0</v>
      </c>
      <c r="H15" s="371">
        <v>0</v>
      </c>
      <c r="I15" s="372">
        <v>0</v>
      </c>
      <c r="J15" s="372">
        <v>0</v>
      </c>
      <c r="K15" s="371">
        <v>20</v>
      </c>
      <c r="L15" s="371">
        <v>4</v>
      </c>
      <c r="M15" s="375"/>
      <c r="N15" s="375"/>
      <c r="O15" s="375"/>
      <c r="P15" s="375"/>
      <c r="Q15" s="375"/>
      <c r="R15" s="375"/>
      <c r="S15" s="375"/>
      <c r="T15" s="375"/>
    </row>
    <row r="16" spans="2:31" ht="15" customHeight="1">
      <c r="B16" s="370" t="s">
        <v>387</v>
      </c>
      <c r="C16" s="371">
        <f t="shared" si="0"/>
        <v>163</v>
      </c>
      <c r="D16" s="371">
        <f t="shared" si="0"/>
        <v>30</v>
      </c>
      <c r="E16" s="372">
        <v>46</v>
      </c>
      <c r="F16" s="372">
        <v>0</v>
      </c>
      <c r="G16" s="371">
        <v>4</v>
      </c>
      <c r="H16" s="371">
        <v>0</v>
      </c>
      <c r="I16" s="372">
        <v>78</v>
      </c>
      <c r="J16" s="372">
        <v>0</v>
      </c>
      <c r="K16" s="371">
        <v>35</v>
      </c>
      <c r="L16" s="371">
        <v>30</v>
      </c>
      <c r="M16" s="375"/>
      <c r="N16" s="375"/>
      <c r="O16" s="375"/>
      <c r="P16" s="375"/>
      <c r="Q16" s="375"/>
      <c r="R16" s="375"/>
      <c r="S16" s="375"/>
      <c r="T16" s="375"/>
    </row>
    <row r="17" spans="2:20" ht="15" customHeight="1">
      <c r="B17" s="370" t="s">
        <v>388</v>
      </c>
      <c r="C17" s="371">
        <f t="shared" si="0"/>
        <v>1380</v>
      </c>
      <c r="D17" s="371">
        <f t="shared" si="0"/>
        <v>128</v>
      </c>
      <c r="E17" s="372">
        <v>930</v>
      </c>
      <c r="F17" s="372">
        <v>82</v>
      </c>
      <c r="G17" s="371">
        <v>387</v>
      </c>
      <c r="H17" s="371">
        <v>6</v>
      </c>
      <c r="I17" s="372">
        <v>0</v>
      </c>
      <c r="J17" s="372">
        <v>25</v>
      </c>
      <c r="K17" s="371">
        <v>63</v>
      </c>
      <c r="L17" s="371">
        <v>15</v>
      </c>
      <c r="M17" s="375"/>
      <c r="N17" s="375"/>
      <c r="O17" s="375"/>
      <c r="P17" s="375"/>
      <c r="Q17" s="375"/>
      <c r="R17" s="375"/>
      <c r="S17" s="375"/>
      <c r="T17" s="375"/>
    </row>
    <row r="18" spans="2:20" ht="15" customHeight="1">
      <c r="B18" s="370" t="s">
        <v>389</v>
      </c>
      <c r="C18" s="371">
        <f t="shared" si="0"/>
        <v>4</v>
      </c>
      <c r="D18" s="371">
        <f t="shared" si="0"/>
        <v>2</v>
      </c>
      <c r="E18" s="372">
        <v>0</v>
      </c>
      <c r="F18" s="372">
        <v>0</v>
      </c>
      <c r="G18" s="371">
        <v>0</v>
      </c>
      <c r="H18" s="371">
        <v>0</v>
      </c>
      <c r="I18" s="372">
        <v>0</v>
      </c>
      <c r="J18" s="372">
        <v>0</v>
      </c>
      <c r="K18" s="371">
        <v>4</v>
      </c>
      <c r="L18" s="371">
        <v>2</v>
      </c>
      <c r="M18" s="375"/>
      <c r="N18" s="375"/>
      <c r="O18" s="375"/>
      <c r="P18" s="375"/>
      <c r="Q18" s="375"/>
      <c r="R18" s="375"/>
      <c r="S18" s="375"/>
      <c r="T18" s="375"/>
    </row>
    <row r="19" spans="2:20" ht="15" customHeight="1">
      <c r="B19" s="370" t="s">
        <v>390</v>
      </c>
      <c r="C19" s="371">
        <f t="shared" si="0"/>
        <v>2339</v>
      </c>
      <c r="D19" s="371">
        <f t="shared" si="0"/>
        <v>1625</v>
      </c>
      <c r="E19" s="372">
        <v>2261</v>
      </c>
      <c r="F19" s="372">
        <v>846</v>
      </c>
      <c r="G19" s="371">
        <v>30</v>
      </c>
      <c r="H19" s="371">
        <v>754</v>
      </c>
      <c r="I19" s="372">
        <v>15</v>
      </c>
      <c r="J19" s="372">
        <v>0</v>
      </c>
      <c r="K19" s="371">
        <v>33</v>
      </c>
      <c r="L19" s="371">
        <v>25</v>
      </c>
      <c r="M19" s="375"/>
      <c r="N19" s="375"/>
      <c r="O19" s="375"/>
      <c r="P19" s="375"/>
      <c r="Q19" s="375"/>
      <c r="R19" s="375"/>
      <c r="S19" s="375"/>
      <c r="T19" s="375"/>
    </row>
    <row r="20" spans="2:20" ht="15" customHeight="1">
      <c r="B20" s="370" t="s">
        <v>391</v>
      </c>
      <c r="C20" s="371">
        <f t="shared" si="0"/>
        <v>80</v>
      </c>
      <c r="D20" s="371">
        <f t="shared" si="0"/>
        <v>36</v>
      </c>
      <c r="E20" s="372">
        <v>0</v>
      </c>
      <c r="F20" s="372">
        <v>0</v>
      </c>
      <c r="G20" s="371">
        <v>0</v>
      </c>
      <c r="H20" s="371">
        <v>0</v>
      </c>
      <c r="I20" s="372">
        <v>65</v>
      </c>
      <c r="J20" s="372">
        <v>0</v>
      </c>
      <c r="K20" s="371">
        <v>15</v>
      </c>
      <c r="L20" s="371">
        <v>36</v>
      </c>
      <c r="M20" s="375"/>
      <c r="N20" s="375"/>
      <c r="O20" s="375"/>
      <c r="P20" s="375"/>
      <c r="Q20" s="375"/>
      <c r="R20" s="375"/>
      <c r="S20" s="375"/>
      <c r="T20" s="375"/>
    </row>
    <row r="21" spans="2:20" ht="15" customHeight="1">
      <c r="B21" s="370" t="s">
        <v>392</v>
      </c>
      <c r="C21" s="371">
        <f t="shared" si="0"/>
        <v>97</v>
      </c>
      <c r="D21" s="371">
        <f t="shared" si="0"/>
        <v>37</v>
      </c>
      <c r="E21" s="372">
        <v>0</v>
      </c>
      <c r="F21" s="372">
        <v>0</v>
      </c>
      <c r="G21" s="371">
        <v>0</v>
      </c>
      <c r="H21" s="371">
        <v>0</v>
      </c>
      <c r="I21" s="372">
        <v>0</v>
      </c>
      <c r="J21" s="372">
        <v>16</v>
      </c>
      <c r="K21" s="371">
        <v>97</v>
      </c>
      <c r="L21" s="371">
        <v>21</v>
      </c>
      <c r="M21" s="375"/>
      <c r="N21" s="375"/>
      <c r="O21" s="375"/>
      <c r="P21" s="375"/>
      <c r="Q21" s="375"/>
      <c r="R21" s="375"/>
      <c r="S21" s="375"/>
      <c r="T21" s="375"/>
    </row>
    <row r="22" spans="2:20" ht="15" customHeight="1">
      <c r="B22" s="370" t="s">
        <v>393</v>
      </c>
      <c r="C22" s="371">
        <f t="shared" si="0"/>
        <v>1173</v>
      </c>
      <c r="D22" s="371">
        <f t="shared" si="0"/>
        <v>303</v>
      </c>
      <c r="E22" s="372">
        <v>689</v>
      </c>
      <c r="F22" s="372">
        <v>234</v>
      </c>
      <c r="G22" s="371">
        <v>414</v>
      </c>
      <c r="H22" s="371">
        <v>0</v>
      </c>
      <c r="I22" s="372">
        <v>22</v>
      </c>
      <c r="J22" s="372">
        <v>40</v>
      </c>
      <c r="K22" s="371">
        <v>48</v>
      </c>
      <c r="L22" s="371">
        <v>29</v>
      </c>
      <c r="M22" s="375"/>
      <c r="N22" s="375"/>
      <c r="O22" s="375"/>
      <c r="P22" s="375"/>
      <c r="Q22" s="375"/>
      <c r="R22" s="375"/>
      <c r="S22" s="375"/>
      <c r="T22" s="375"/>
    </row>
    <row r="23" spans="2:20" ht="15" customHeight="1">
      <c r="B23" s="370" t="s">
        <v>394</v>
      </c>
      <c r="C23" s="371">
        <f t="shared" si="0"/>
        <v>24</v>
      </c>
      <c r="D23" s="371">
        <f t="shared" si="0"/>
        <v>0</v>
      </c>
      <c r="E23" s="372">
        <v>0</v>
      </c>
      <c r="F23" s="372">
        <v>0</v>
      </c>
      <c r="G23" s="371">
        <v>0</v>
      </c>
      <c r="H23" s="371">
        <v>0</v>
      </c>
      <c r="I23" s="372">
        <v>0</v>
      </c>
      <c r="J23" s="372">
        <v>0</v>
      </c>
      <c r="K23" s="371">
        <v>24</v>
      </c>
      <c r="L23" s="371">
        <v>0</v>
      </c>
      <c r="M23" s="375"/>
      <c r="N23" s="375"/>
      <c r="O23" s="375"/>
      <c r="P23" s="375"/>
      <c r="Q23" s="375"/>
      <c r="R23" s="375"/>
      <c r="S23" s="375"/>
      <c r="T23" s="375"/>
    </row>
    <row r="24" spans="2:20" ht="15" customHeight="1">
      <c r="B24" s="370" t="s">
        <v>395</v>
      </c>
      <c r="C24" s="371">
        <f t="shared" si="0"/>
        <v>158</v>
      </c>
      <c r="D24" s="371">
        <f t="shared" si="0"/>
        <v>72</v>
      </c>
      <c r="E24" s="372">
        <v>67</v>
      </c>
      <c r="F24" s="372">
        <v>10</v>
      </c>
      <c r="G24" s="371">
        <v>34</v>
      </c>
      <c r="H24" s="371">
        <v>0</v>
      </c>
      <c r="I24" s="372">
        <v>28</v>
      </c>
      <c r="J24" s="372">
        <v>50</v>
      </c>
      <c r="K24" s="371">
        <v>29</v>
      </c>
      <c r="L24" s="371">
        <v>12</v>
      </c>
      <c r="M24" s="375"/>
      <c r="N24" s="375"/>
      <c r="O24" s="375"/>
      <c r="P24" s="375"/>
      <c r="Q24" s="375"/>
      <c r="R24" s="375"/>
      <c r="S24" s="375"/>
      <c r="T24" s="375"/>
    </row>
    <row r="25" spans="2:20" ht="15" customHeight="1">
      <c r="B25" s="370" t="s">
        <v>333</v>
      </c>
      <c r="C25" s="371">
        <f t="shared" ref="C25:D40" si="1">E25+G25+I25+K25</f>
        <v>22968</v>
      </c>
      <c r="D25" s="371">
        <f t="shared" si="1"/>
        <v>781</v>
      </c>
      <c r="E25" s="372">
        <v>16191</v>
      </c>
      <c r="F25" s="372">
        <v>120</v>
      </c>
      <c r="G25" s="371">
        <v>6777</v>
      </c>
      <c r="H25" s="371">
        <v>661</v>
      </c>
      <c r="I25" s="372">
        <v>0</v>
      </c>
      <c r="J25" s="372">
        <v>0</v>
      </c>
      <c r="K25" s="371">
        <v>0</v>
      </c>
      <c r="L25" s="371">
        <v>0</v>
      </c>
      <c r="M25" s="375"/>
      <c r="N25" s="375"/>
      <c r="O25" s="375"/>
      <c r="P25" s="375"/>
      <c r="Q25" s="375"/>
      <c r="R25" s="375"/>
      <c r="S25" s="375"/>
      <c r="T25" s="375"/>
    </row>
    <row r="26" spans="2:20" ht="15" customHeight="1">
      <c r="B26" s="370" t="s">
        <v>396</v>
      </c>
      <c r="C26" s="371">
        <f t="shared" si="1"/>
        <v>1880</v>
      </c>
      <c r="D26" s="371">
        <f t="shared" si="1"/>
        <v>15</v>
      </c>
      <c r="E26" s="372">
        <v>1355</v>
      </c>
      <c r="F26" s="372">
        <v>0</v>
      </c>
      <c r="G26" s="371">
        <v>342</v>
      </c>
      <c r="H26" s="371">
        <v>0</v>
      </c>
      <c r="I26" s="372">
        <v>90</v>
      </c>
      <c r="J26" s="372">
        <v>0</v>
      </c>
      <c r="K26" s="371">
        <v>93</v>
      </c>
      <c r="L26" s="371">
        <v>15</v>
      </c>
      <c r="M26" s="375"/>
      <c r="N26" s="375"/>
      <c r="O26" s="375"/>
      <c r="P26" s="375"/>
      <c r="Q26" s="375"/>
      <c r="R26" s="375"/>
      <c r="S26" s="375"/>
      <c r="T26" s="375"/>
    </row>
    <row r="27" spans="2:20" ht="15" customHeight="1">
      <c r="B27" s="370" t="s">
        <v>397</v>
      </c>
      <c r="C27" s="371">
        <f t="shared" si="1"/>
        <v>77</v>
      </c>
      <c r="D27" s="371">
        <f t="shared" si="1"/>
        <v>7</v>
      </c>
      <c r="E27" s="372">
        <v>21</v>
      </c>
      <c r="F27" s="372">
        <v>0</v>
      </c>
      <c r="G27" s="371">
        <v>7</v>
      </c>
      <c r="H27" s="371">
        <v>0</v>
      </c>
      <c r="I27" s="372">
        <v>20</v>
      </c>
      <c r="J27" s="372">
        <v>0</v>
      </c>
      <c r="K27" s="371">
        <v>29</v>
      </c>
      <c r="L27" s="371">
        <v>7</v>
      </c>
      <c r="M27" s="375"/>
      <c r="N27" s="375"/>
      <c r="O27" s="375"/>
      <c r="P27" s="375"/>
      <c r="Q27" s="375"/>
      <c r="R27" s="375"/>
      <c r="S27" s="375"/>
      <c r="T27" s="375"/>
    </row>
    <row r="28" spans="2:20" ht="15" customHeight="1">
      <c r="B28" s="370" t="s">
        <v>398</v>
      </c>
      <c r="C28" s="371">
        <f t="shared" si="1"/>
        <v>23</v>
      </c>
      <c r="D28" s="371">
        <f t="shared" si="1"/>
        <v>11</v>
      </c>
      <c r="E28" s="372">
        <v>0</v>
      </c>
      <c r="F28" s="372">
        <v>0</v>
      </c>
      <c r="G28" s="371">
        <v>0</v>
      </c>
      <c r="H28" s="371">
        <v>0</v>
      </c>
      <c r="I28" s="372">
        <v>16</v>
      </c>
      <c r="J28" s="372">
        <v>0</v>
      </c>
      <c r="K28" s="371">
        <v>7</v>
      </c>
      <c r="L28" s="371">
        <v>11</v>
      </c>
      <c r="M28" s="375"/>
      <c r="N28" s="375"/>
      <c r="O28" s="375"/>
      <c r="P28" s="375"/>
      <c r="Q28" s="375"/>
      <c r="R28" s="375"/>
      <c r="S28" s="375"/>
      <c r="T28" s="375"/>
    </row>
    <row r="29" spans="2:20" ht="15" customHeight="1">
      <c r="B29" s="370" t="s">
        <v>399</v>
      </c>
      <c r="C29" s="371">
        <f t="shared" si="1"/>
        <v>4538</v>
      </c>
      <c r="D29" s="371">
        <f t="shared" si="1"/>
        <v>4339</v>
      </c>
      <c r="E29" s="372">
        <v>1688</v>
      </c>
      <c r="F29" s="372">
        <v>801</v>
      </c>
      <c r="G29" s="371">
        <v>2790</v>
      </c>
      <c r="H29" s="371">
        <v>3524</v>
      </c>
      <c r="I29" s="372">
        <v>32</v>
      </c>
      <c r="J29" s="372">
        <v>14</v>
      </c>
      <c r="K29" s="371">
        <v>28</v>
      </c>
      <c r="L29" s="371">
        <v>0</v>
      </c>
      <c r="M29" s="375"/>
      <c r="N29" s="375"/>
      <c r="O29" s="375"/>
      <c r="P29" s="375"/>
      <c r="Q29" s="375"/>
      <c r="R29" s="375"/>
      <c r="S29" s="375"/>
      <c r="T29" s="375"/>
    </row>
    <row r="30" spans="2:20" ht="15" customHeight="1">
      <c r="B30" s="370" t="s">
        <v>400</v>
      </c>
      <c r="C30" s="371">
        <f t="shared" si="1"/>
        <v>2687</v>
      </c>
      <c r="D30" s="371">
        <f t="shared" si="1"/>
        <v>405</v>
      </c>
      <c r="E30" s="372">
        <v>2673</v>
      </c>
      <c r="F30" s="372">
        <v>398</v>
      </c>
      <c r="G30" s="371">
        <v>6</v>
      </c>
      <c r="H30" s="371">
        <v>0</v>
      </c>
      <c r="I30" s="372">
        <v>0</v>
      </c>
      <c r="J30" s="372">
        <v>0</v>
      </c>
      <c r="K30" s="371">
        <v>8</v>
      </c>
      <c r="L30" s="371">
        <v>7</v>
      </c>
      <c r="M30" s="375"/>
      <c r="N30" s="375"/>
      <c r="O30" s="375"/>
      <c r="P30" s="375"/>
      <c r="Q30" s="375"/>
      <c r="R30" s="375"/>
      <c r="S30" s="375"/>
      <c r="T30" s="375"/>
    </row>
    <row r="31" spans="2:20" ht="15" customHeight="1">
      <c r="B31" s="370" t="s">
        <v>401</v>
      </c>
      <c r="C31" s="371">
        <f t="shared" si="1"/>
        <v>810</v>
      </c>
      <c r="D31" s="371">
        <f t="shared" si="1"/>
        <v>0</v>
      </c>
      <c r="E31" s="372">
        <v>804</v>
      </c>
      <c r="F31" s="372">
        <v>0</v>
      </c>
      <c r="G31" s="371">
        <v>6</v>
      </c>
      <c r="H31" s="371">
        <v>0</v>
      </c>
      <c r="I31" s="372">
        <v>0</v>
      </c>
      <c r="J31" s="372">
        <v>0</v>
      </c>
      <c r="K31" s="371">
        <v>0</v>
      </c>
      <c r="L31" s="371">
        <v>0</v>
      </c>
      <c r="M31" s="375"/>
      <c r="N31" s="375"/>
      <c r="O31" s="375"/>
      <c r="P31" s="375"/>
      <c r="Q31" s="375"/>
      <c r="R31" s="375"/>
      <c r="S31" s="375"/>
      <c r="T31" s="375"/>
    </row>
    <row r="32" spans="2:20" ht="15" customHeight="1">
      <c r="B32" s="370" t="s">
        <v>402</v>
      </c>
      <c r="C32" s="371">
        <f t="shared" si="1"/>
        <v>7280</v>
      </c>
      <c r="D32" s="371">
        <f t="shared" si="1"/>
        <v>170</v>
      </c>
      <c r="E32" s="372">
        <v>3635</v>
      </c>
      <c r="F32" s="372">
        <v>166</v>
      </c>
      <c r="G32" s="371">
        <v>3645</v>
      </c>
      <c r="H32" s="371">
        <v>0</v>
      </c>
      <c r="I32" s="372">
        <v>0</v>
      </c>
      <c r="J32" s="372">
        <v>0</v>
      </c>
      <c r="K32" s="371">
        <v>0</v>
      </c>
      <c r="L32" s="371">
        <v>4</v>
      </c>
      <c r="M32" s="375"/>
      <c r="N32" s="375"/>
      <c r="O32" s="375"/>
      <c r="P32" s="375"/>
      <c r="Q32" s="375"/>
      <c r="R32" s="375"/>
      <c r="S32" s="375"/>
      <c r="T32" s="375"/>
    </row>
    <row r="33" spans="2:31" ht="15" customHeight="1">
      <c r="B33" s="370" t="s">
        <v>403</v>
      </c>
      <c r="C33" s="371">
        <f t="shared" si="1"/>
        <v>18</v>
      </c>
      <c r="D33" s="371">
        <f t="shared" si="1"/>
        <v>0</v>
      </c>
      <c r="E33" s="372">
        <v>14</v>
      </c>
      <c r="F33" s="372">
        <v>0</v>
      </c>
      <c r="G33" s="371">
        <v>0</v>
      </c>
      <c r="H33" s="371">
        <v>0</v>
      </c>
      <c r="I33" s="372">
        <v>0</v>
      </c>
      <c r="J33" s="372">
        <v>0</v>
      </c>
      <c r="K33" s="371">
        <v>4</v>
      </c>
      <c r="L33" s="371">
        <v>0</v>
      </c>
      <c r="M33" s="375"/>
      <c r="N33" s="375"/>
      <c r="O33" s="375"/>
      <c r="P33" s="375"/>
      <c r="Q33" s="375"/>
      <c r="R33" s="375"/>
      <c r="S33" s="375"/>
      <c r="T33" s="375"/>
    </row>
    <row r="34" spans="2:31" ht="15" customHeight="1">
      <c r="B34" s="370" t="s">
        <v>404</v>
      </c>
      <c r="C34" s="371">
        <f t="shared" si="1"/>
        <v>143</v>
      </c>
      <c r="D34" s="371">
        <f t="shared" si="1"/>
        <v>0</v>
      </c>
      <c r="E34" s="372">
        <v>98</v>
      </c>
      <c r="F34" s="372">
        <v>0</v>
      </c>
      <c r="G34" s="371">
        <v>10</v>
      </c>
      <c r="H34" s="371">
        <v>0</v>
      </c>
      <c r="I34" s="372">
        <v>24</v>
      </c>
      <c r="J34" s="372">
        <v>0</v>
      </c>
      <c r="K34" s="371">
        <v>11</v>
      </c>
      <c r="L34" s="371">
        <v>0</v>
      </c>
      <c r="M34" s="375"/>
      <c r="N34" s="375"/>
      <c r="O34" s="375"/>
      <c r="P34" s="375"/>
      <c r="Q34" s="375"/>
      <c r="R34" s="375"/>
      <c r="S34" s="375"/>
      <c r="T34" s="375"/>
    </row>
    <row r="35" spans="2:31" ht="15" customHeight="1">
      <c r="B35" s="370" t="s">
        <v>405</v>
      </c>
      <c r="C35" s="371">
        <f t="shared" si="1"/>
        <v>296</v>
      </c>
      <c r="D35" s="371">
        <f t="shared" si="1"/>
        <v>29</v>
      </c>
      <c r="E35" s="372">
        <v>0</v>
      </c>
      <c r="F35" s="372">
        <v>0</v>
      </c>
      <c r="G35" s="371">
        <v>272</v>
      </c>
      <c r="H35" s="371">
        <v>0</v>
      </c>
      <c r="I35" s="372">
        <v>0</v>
      </c>
      <c r="J35" s="372">
        <v>29</v>
      </c>
      <c r="K35" s="371">
        <v>24</v>
      </c>
      <c r="L35" s="371">
        <v>0</v>
      </c>
      <c r="M35" s="375"/>
      <c r="N35" s="375"/>
      <c r="O35" s="375"/>
      <c r="P35" s="375"/>
      <c r="Q35" s="375"/>
      <c r="R35" s="375"/>
      <c r="S35" s="375"/>
      <c r="T35" s="375"/>
    </row>
    <row r="36" spans="2:31" ht="15" customHeight="1">
      <c r="B36" s="370" t="s">
        <v>406</v>
      </c>
      <c r="C36" s="371">
        <f t="shared" si="1"/>
        <v>24</v>
      </c>
      <c r="D36" s="371">
        <f t="shared" si="1"/>
        <v>27</v>
      </c>
      <c r="E36" s="372">
        <v>0</v>
      </c>
      <c r="F36" s="372">
        <v>0</v>
      </c>
      <c r="G36" s="371">
        <v>0</v>
      </c>
      <c r="H36" s="371">
        <v>0</v>
      </c>
      <c r="I36" s="372">
        <v>21</v>
      </c>
      <c r="J36" s="372">
        <v>0</v>
      </c>
      <c r="K36" s="371">
        <v>3</v>
      </c>
      <c r="L36" s="371">
        <v>27</v>
      </c>
      <c r="M36" s="375"/>
      <c r="N36" s="375"/>
      <c r="O36" s="375"/>
      <c r="P36" s="375"/>
      <c r="Q36" s="375"/>
      <c r="R36" s="375"/>
      <c r="S36" s="375"/>
      <c r="T36" s="375"/>
    </row>
    <row r="37" spans="2:31" ht="15" customHeight="1">
      <c r="B37" s="370" t="s">
        <v>407</v>
      </c>
      <c r="C37" s="371">
        <f t="shared" si="1"/>
        <v>16</v>
      </c>
      <c r="D37" s="371">
        <f t="shared" si="1"/>
        <v>16</v>
      </c>
      <c r="E37" s="372">
        <v>0</v>
      </c>
      <c r="F37" s="372">
        <v>0</v>
      </c>
      <c r="G37" s="371">
        <v>7</v>
      </c>
      <c r="H37" s="371">
        <v>0</v>
      </c>
      <c r="I37" s="372">
        <v>0</v>
      </c>
      <c r="J37" s="372">
        <v>0</v>
      </c>
      <c r="K37" s="371">
        <v>9</v>
      </c>
      <c r="L37" s="371">
        <v>16</v>
      </c>
      <c r="M37" s="375"/>
      <c r="N37" s="375"/>
      <c r="O37" s="375"/>
      <c r="P37" s="375"/>
      <c r="Q37" s="375"/>
      <c r="R37" s="375"/>
      <c r="S37" s="375"/>
      <c r="T37" s="375"/>
    </row>
    <row r="38" spans="2:31" ht="15" customHeight="1">
      <c r="B38" s="370" t="s">
        <v>408</v>
      </c>
      <c r="C38" s="371">
        <f t="shared" si="1"/>
        <v>12</v>
      </c>
      <c r="D38" s="371">
        <f t="shared" si="1"/>
        <v>0</v>
      </c>
      <c r="E38" s="372">
        <v>0</v>
      </c>
      <c r="F38" s="372">
        <v>0</v>
      </c>
      <c r="G38" s="371">
        <v>0</v>
      </c>
      <c r="H38" s="371">
        <v>0</v>
      </c>
      <c r="I38" s="372">
        <v>0</v>
      </c>
      <c r="J38" s="372">
        <v>0</v>
      </c>
      <c r="K38" s="371">
        <v>12</v>
      </c>
      <c r="L38" s="371">
        <v>0</v>
      </c>
      <c r="M38" s="375"/>
      <c r="N38" s="375"/>
      <c r="O38" s="375"/>
      <c r="P38" s="375"/>
      <c r="Q38" s="375"/>
      <c r="R38" s="375"/>
      <c r="S38" s="375"/>
      <c r="T38" s="375"/>
    </row>
    <row r="39" spans="2:31" ht="15" customHeight="1">
      <c r="B39" s="370" t="s">
        <v>409</v>
      </c>
      <c r="C39" s="371">
        <f t="shared" si="1"/>
        <v>157</v>
      </c>
      <c r="D39" s="371">
        <f t="shared" si="1"/>
        <v>179</v>
      </c>
      <c r="E39" s="372">
        <v>97</v>
      </c>
      <c r="F39" s="372">
        <v>38</v>
      </c>
      <c r="G39" s="371">
        <v>6</v>
      </c>
      <c r="H39" s="371">
        <v>41</v>
      </c>
      <c r="I39" s="372">
        <v>40</v>
      </c>
      <c r="J39" s="372">
        <v>100</v>
      </c>
      <c r="K39" s="371">
        <v>14</v>
      </c>
      <c r="L39" s="371">
        <v>0</v>
      </c>
      <c r="M39" s="375"/>
      <c r="N39" s="375"/>
      <c r="O39" s="375"/>
      <c r="P39" s="375"/>
      <c r="Q39" s="375"/>
      <c r="R39" s="375"/>
      <c r="S39" s="375"/>
      <c r="T39" s="375"/>
    </row>
    <row r="40" spans="2:31" ht="15" customHeight="1">
      <c r="B40" s="376" t="s">
        <v>410</v>
      </c>
      <c r="C40" s="377">
        <f t="shared" si="1"/>
        <v>134584</v>
      </c>
      <c r="D40" s="377">
        <f t="shared" si="1"/>
        <v>13340</v>
      </c>
      <c r="E40" s="377">
        <v>82229</v>
      </c>
      <c r="F40" s="377">
        <v>6368</v>
      </c>
      <c r="G40" s="377">
        <v>51102</v>
      </c>
      <c r="H40" s="377">
        <v>6290</v>
      </c>
      <c r="I40" s="377">
        <v>473</v>
      </c>
      <c r="J40" s="377">
        <v>324</v>
      </c>
      <c r="K40" s="377">
        <v>780</v>
      </c>
      <c r="L40" s="377">
        <v>358</v>
      </c>
      <c r="M40" s="375"/>
      <c r="N40" s="375"/>
      <c r="O40" s="375"/>
      <c r="P40" s="375"/>
      <c r="Q40" s="375"/>
      <c r="R40" s="375"/>
      <c r="S40" s="375"/>
      <c r="T40" s="375"/>
    </row>
    <row r="41" spans="2:31" ht="15" customHeight="1">
      <c r="B41" s="459" t="s">
        <v>411</v>
      </c>
      <c r="C41" s="459"/>
      <c r="D41" s="459"/>
      <c r="E41" s="459"/>
      <c r="F41" s="459"/>
      <c r="G41" s="459"/>
      <c r="H41" s="459"/>
      <c r="I41" s="459"/>
      <c r="J41" s="459"/>
      <c r="K41" s="459"/>
      <c r="L41" s="459"/>
      <c r="M41" s="375"/>
      <c r="N41" s="375"/>
      <c r="O41" s="375"/>
      <c r="P41" s="375"/>
      <c r="Q41" s="375"/>
      <c r="R41" s="375"/>
      <c r="S41" s="375"/>
      <c r="T41" s="375"/>
    </row>
    <row r="42" spans="2:31">
      <c r="M42" s="375"/>
      <c r="N42" s="375"/>
      <c r="O42" s="375"/>
      <c r="P42" s="375"/>
      <c r="Q42" s="375"/>
      <c r="R42" s="375"/>
      <c r="S42" s="375"/>
      <c r="T42" s="375"/>
    </row>
    <row r="43" spans="2:31" ht="26.25" customHeight="1">
      <c r="I43" s="375"/>
      <c r="J43" s="375"/>
      <c r="K43" s="375"/>
      <c r="L43" s="375"/>
      <c r="M43" s="375"/>
      <c r="N43" s="375"/>
      <c r="O43" s="375"/>
      <c r="P43" s="375"/>
      <c r="Q43" s="375"/>
      <c r="R43" s="375"/>
    </row>
    <row r="44" spans="2:31" ht="33" customHeight="1">
      <c r="K44" s="378"/>
      <c r="L44" s="378"/>
      <c r="M44" s="378"/>
      <c r="N44" s="378"/>
      <c r="O44" s="378"/>
      <c r="P44" s="378"/>
      <c r="Q44" s="378"/>
      <c r="R44" s="378"/>
      <c r="S44" s="378"/>
      <c r="T44" s="378"/>
      <c r="U44" s="378"/>
      <c r="V44" s="378"/>
      <c r="W44" s="378"/>
      <c r="X44" s="378"/>
      <c r="Y44" s="378"/>
      <c r="Z44" s="378"/>
      <c r="AA44" s="378"/>
      <c r="AB44" s="378"/>
      <c r="AC44" s="378"/>
      <c r="AD44" s="378"/>
      <c r="AE44" s="378"/>
    </row>
    <row r="45" spans="2:31">
      <c r="B45" s="379"/>
      <c r="C45" s="380"/>
      <c r="D45" s="380"/>
      <c r="E45" s="380"/>
      <c r="F45" s="380"/>
      <c r="G45" s="380"/>
      <c r="H45" s="380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75"/>
    </row>
    <row r="46" spans="2:31">
      <c r="B46" s="373"/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3"/>
      <c r="P46" s="373"/>
      <c r="Q46" s="373"/>
      <c r="R46" s="373"/>
      <c r="S46" s="373"/>
      <c r="T46" s="373"/>
    </row>
    <row r="47" spans="2:31">
      <c r="B47" s="373"/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</row>
    <row r="48" spans="2:31"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  <c r="Q48" s="373"/>
      <c r="R48" s="373"/>
      <c r="S48" s="373"/>
      <c r="T48" s="373"/>
    </row>
    <row r="49" spans="2:20">
      <c r="B49" s="373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</row>
    <row r="50" spans="2:20">
      <c r="B50" s="373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3"/>
      <c r="P50" s="373"/>
      <c r="Q50" s="373"/>
      <c r="R50" s="373"/>
      <c r="S50" s="373"/>
      <c r="T50" s="373"/>
    </row>
    <row r="51" spans="2:20">
      <c r="B51" s="373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</row>
    <row r="52" spans="2:20">
      <c r="B52" s="373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3"/>
      <c r="P52" s="373"/>
      <c r="Q52" s="373"/>
      <c r="R52" s="373"/>
      <c r="S52" s="373"/>
      <c r="T52" s="373"/>
    </row>
    <row r="53" spans="2:20">
      <c r="B53" s="373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3"/>
      <c r="P53" s="373"/>
      <c r="Q53" s="373"/>
      <c r="R53" s="373"/>
      <c r="S53" s="373"/>
      <c r="T53" s="373"/>
    </row>
    <row r="54" spans="2:20">
      <c r="B54" s="373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3"/>
      <c r="P54" s="373"/>
      <c r="Q54" s="373"/>
      <c r="R54" s="373"/>
      <c r="S54" s="373"/>
      <c r="T54" s="373"/>
    </row>
    <row r="55" spans="2:20">
      <c r="B55" s="373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373"/>
      <c r="P55" s="373"/>
      <c r="Q55" s="373"/>
      <c r="R55" s="373"/>
      <c r="S55" s="373"/>
      <c r="T55" s="373"/>
    </row>
    <row r="56" spans="2:20">
      <c r="B56" s="373"/>
      <c r="C56" s="373"/>
      <c r="D56" s="373"/>
      <c r="E56" s="373"/>
      <c r="F56" s="373"/>
      <c r="G56" s="373"/>
      <c r="H56" s="373"/>
      <c r="I56" s="373"/>
      <c r="J56" s="373"/>
      <c r="K56" s="373"/>
      <c r="L56" s="373"/>
      <c r="M56" s="373"/>
      <c r="N56" s="373"/>
      <c r="O56" s="373"/>
      <c r="P56" s="373"/>
      <c r="Q56" s="373"/>
      <c r="R56" s="373"/>
      <c r="S56" s="373"/>
      <c r="T56" s="373"/>
    </row>
    <row r="57" spans="2:20">
      <c r="B57" s="373"/>
      <c r="C57" s="373"/>
      <c r="D57" s="373"/>
      <c r="E57" s="373"/>
      <c r="F57" s="373"/>
      <c r="G57" s="373"/>
      <c r="H57" s="373"/>
      <c r="I57" s="373"/>
      <c r="J57" s="373"/>
      <c r="K57" s="373"/>
      <c r="L57" s="373"/>
      <c r="M57" s="373"/>
      <c r="N57" s="373"/>
      <c r="O57" s="373"/>
      <c r="P57" s="373"/>
      <c r="Q57" s="373"/>
      <c r="R57" s="373"/>
      <c r="S57" s="373"/>
      <c r="T57" s="373"/>
    </row>
    <row r="58" spans="2:20">
      <c r="B58" s="373"/>
      <c r="C58" s="373"/>
      <c r="D58" s="373"/>
      <c r="E58" s="373"/>
      <c r="F58" s="373"/>
      <c r="G58" s="373"/>
      <c r="H58" s="373"/>
      <c r="I58" s="373"/>
      <c r="J58" s="373"/>
      <c r="K58" s="373"/>
      <c r="L58" s="373"/>
      <c r="M58" s="373"/>
      <c r="N58" s="373"/>
      <c r="O58" s="373"/>
      <c r="P58" s="373"/>
      <c r="Q58" s="373"/>
      <c r="R58" s="373"/>
      <c r="S58" s="373"/>
      <c r="T58" s="373"/>
    </row>
    <row r="59" spans="2:20">
      <c r="B59" s="373"/>
      <c r="C59" s="373"/>
      <c r="D59" s="373"/>
      <c r="E59" s="373"/>
      <c r="F59" s="373"/>
      <c r="G59" s="373"/>
      <c r="H59" s="373"/>
      <c r="I59" s="373"/>
      <c r="J59" s="373"/>
      <c r="K59" s="373"/>
      <c r="L59" s="373"/>
      <c r="M59" s="373"/>
      <c r="N59" s="373"/>
      <c r="O59" s="373"/>
      <c r="P59" s="373"/>
      <c r="Q59" s="373"/>
      <c r="R59" s="373"/>
      <c r="S59" s="373"/>
      <c r="T59" s="373"/>
    </row>
    <row r="60" spans="2:20">
      <c r="B60" s="373"/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373"/>
      <c r="S60" s="373"/>
      <c r="T60" s="373"/>
    </row>
    <row r="61" spans="2:20">
      <c r="B61" s="373"/>
      <c r="C61" s="373"/>
      <c r="D61" s="373"/>
      <c r="E61" s="373"/>
      <c r="F61" s="373"/>
      <c r="G61" s="373"/>
      <c r="H61" s="373"/>
      <c r="I61" s="373"/>
      <c r="J61" s="373"/>
      <c r="K61" s="373"/>
      <c r="L61" s="373"/>
      <c r="M61" s="373"/>
      <c r="N61" s="373"/>
      <c r="O61" s="373"/>
      <c r="P61" s="373"/>
      <c r="Q61" s="373"/>
      <c r="R61" s="373"/>
      <c r="S61" s="373"/>
      <c r="T61" s="373"/>
    </row>
    <row r="62" spans="2:20">
      <c r="B62" s="373"/>
      <c r="C62" s="373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</row>
  </sheetData>
  <mergeCells count="9">
    <mergeCell ref="B41:L41"/>
    <mergeCell ref="B5:L5"/>
    <mergeCell ref="B6:L6"/>
    <mergeCell ref="B7:B8"/>
    <mergeCell ref="C7:D7"/>
    <mergeCell ref="E7:F7"/>
    <mergeCell ref="G7:H7"/>
    <mergeCell ref="I7:J7"/>
    <mergeCell ref="K7:L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31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/>
  </sheetPr>
  <dimension ref="B1:AO33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87"/>
    </row>
    <row r="9" spans="41:41">
      <c r="AO9" s="87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58" t="s">
        <v>89</v>
      </c>
    </row>
    <row r="30" spans="2:12" ht="36.75" customHeight="1"/>
    <row r="31" spans="2:12"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</row>
    <row r="33" spans="2:4">
      <c r="B33" s="426"/>
      <c r="C33" s="426"/>
      <c r="D33" s="88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/>
  </sheetPr>
  <dimension ref="B27:L28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1.42578125" style="2"/>
    <col min="2" max="2" width="5.7109375" style="2" customWidth="1"/>
    <col min="3" max="3" width="12.7109375" style="2" customWidth="1"/>
    <col min="4" max="257" width="11.42578125" style="2"/>
    <col min="258" max="258" width="5.7109375" style="2" customWidth="1"/>
    <col min="259" max="259" width="12.7109375" style="2" customWidth="1"/>
    <col min="260" max="513" width="11.42578125" style="2"/>
    <col min="514" max="514" width="5.7109375" style="2" customWidth="1"/>
    <col min="515" max="515" width="12.7109375" style="2" customWidth="1"/>
    <col min="516" max="769" width="11.42578125" style="2"/>
    <col min="770" max="770" width="5.7109375" style="2" customWidth="1"/>
    <col min="771" max="771" width="12.7109375" style="2" customWidth="1"/>
    <col min="772" max="1025" width="11.42578125" style="2"/>
    <col min="1026" max="1026" width="5.7109375" style="2" customWidth="1"/>
    <col min="1027" max="1027" width="12.7109375" style="2" customWidth="1"/>
    <col min="1028" max="1281" width="11.42578125" style="2"/>
    <col min="1282" max="1282" width="5.7109375" style="2" customWidth="1"/>
    <col min="1283" max="1283" width="12.7109375" style="2" customWidth="1"/>
    <col min="1284" max="1537" width="11.42578125" style="2"/>
    <col min="1538" max="1538" width="5.7109375" style="2" customWidth="1"/>
    <col min="1539" max="1539" width="12.7109375" style="2" customWidth="1"/>
    <col min="1540" max="1793" width="11.42578125" style="2"/>
    <col min="1794" max="1794" width="5.7109375" style="2" customWidth="1"/>
    <col min="1795" max="1795" width="12.7109375" style="2" customWidth="1"/>
    <col min="1796" max="2049" width="11.42578125" style="2"/>
    <col min="2050" max="2050" width="5.7109375" style="2" customWidth="1"/>
    <col min="2051" max="2051" width="12.7109375" style="2" customWidth="1"/>
    <col min="2052" max="2305" width="11.42578125" style="2"/>
    <col min="2306" max="2306" width="5.7109375" style="2" customWidth="1"/>
    <col min="2307" max="2307" width="12.7109375" style="2" customWidth="1"/>
    <col min="2308" max="2561" width="11.42578125" style="2"/>
    <col min="2562" max="2562" width="5.7109375" style="2" customWidth="1"/>
    <col min="2563" max="2563" width="12.7109375" style="2" customWidth="1"/>
    <col min="2564" max="2817" width="11.42578125" style="2"/>
    <col min="2818" max="2818" width="5.7109375" style="2" customWidth="1"/>
    <col min="2819" max="2819" width="12.7109375" style="2" customWidth="1"/>
    <col min="2820" max="3073" width="11.42578125" style="2"/>
    <col min="3074" max="3074" width="5.7109375" style="2" customWidth="1"/>
    <col min="3075" max="3075" width="12.7109375" style="2" customWidth="1"/>
    <col min="3076" max="3329" width="11.42578125" style="2"/>
    <col min="3330" max="3330" width="5.7109375" style="2" customWidth="1"/>
    <col min="3331" max="3331" width="12.7109375" style="2" customWidth="1"/>
    <col min="3332" max="3585" width="11.42578125" style="2"/>
    <col min="3586" max="3586" width="5.7109375" style="2" customWidth="1"/>
    <col min="3587" max="3587" width="12.7109375" style="2" customWidth="1"/>
    <col min="3588" max="3841" width="11.42578125" style="2"/>
    <col min="3842" max="3842" width="5.7109375" style="2" customWidth="1"/>
    <col min="3843" max="3843" width="12.7109375" style="2" customWidth="1"/>
    <col min="3844" max="4097" width="11.42578125" style="2"/>
    <col min="4098" max="4098" width="5.7109375" style="2" customWidth="1"/>
    <col min="4099" max="4099" width="12.7109375" style="2" customWidth="1"/>
    <col min="4100" max="4353" width="11.42578125" style="2"/>
    <col min="4354" max="4354" width="5.7109375" style="2" customWidth="1"/>
    <col min="4355" max="4355" width="12.7109375" style="2" customWidth="1"/>
    <col min="4356" max="4609" width="11.42578125" style="2"/>
    <col min="4610" max="4610" width="5.7109375" style="2" customWidth="1"/>
    <col min="4611" max="4611" width="12.7109375" style="2" customWidth="1"/>
    <col min="4612" max="4865" width="11.42578125" style="2"/>
    <col min="4866" max="4866" width="5.7109375" style="2" customWidth="1"/>
    <col min="4867" max="4867" width="12.7109375" style="2" customWidth="1"/>
    <col min="4868" max="5121" width="11.42578125" style="2"/>
    <col min="5122" max="5122" width="5.7109375" style="2" customWidth="1"/>
    <col min="5123" max="5123" width="12.7109375" style="2" customWidth="1"/>
    <col min="5124" max="5377" width="11.42578125" style="2"/>
    <col min="5378" max="5378" width="5.7109375" style="2" customWidth="1"/>
    <col min="5379" max="5379" width="12.7109375" style="2" customWidth="1"/>
    <col min="5380" max="5633" width="11.42578125" style="2"/>
    <col min="5634" max="5634" width="5.7109375" style="2" customWidth="1"/>
    <col min="5635" max="5635" width="12.7109375" style="2" customWidth="1"/>
    <col min="5636" max="5889" width="11.42578125" style="2"/>
    <col min="5890" max="5890" width="5.7109375" style="2" customWidth="1"/>
    <col min="5891" max="5891" width="12.7109375" style="2" customWidth="1"/>
    <col min="5892" max="6145" width="11.42578125" style="2"/>
    <col min="6146" max="6146" width="5.7109375" style="2" customWidth="1"/>
    <col min="6147" max="6147" width="12.7109375" style="2" customWidth="1"/>
    <col min="6148" max="6401" width="11.42578125" style="2"/>
    <col min="6402" max="6402" width="5.7109375" style="2" customWidth="1"/>
    <col min="6403" max="6403" width="12.7109375" style="2" customWidth="1"/>
    <col min="6404" max="6657" width="11.42578125" style="2"/>
    <col min="6658" max="6658" width="5.7109375" style="2" customWidth="1"/>
    <col min="6659" max="6659" width="12.7109375" style="2" customWidth="1"/>
    <col min="6660" max="6913" width="11.42578125" style="2"/>
    <col min="6914" max="6914" width="5.7109375" style="2" customWidth="1"/>
    <col min="6915" max="6915" width="12.7109375" style="2" customWidth="1"/>
    <col min="6916" max="7169" width="11.42578125" style="2"/>
    <col min="7170" max="7170" width="5.7109375" style="2" customWidth="1"/>
    <col min="7171" max="7171" width="12.7109375" style="2" customWidth="1"/>
    <col min="7172" max="7425" width="11.42578125" style="2"/>
    <col min="7426" max="7426" width="5.7109375" style="2" customWidth="1"/>
    <col min="7427" max="7427" width="12.7109375" style="2" customWidth="1"/>
    <col min="7428" max="7681" width="11.42578125" style="2"/>
    <col min="7682" max="7682" width="5.7109375" style="2" customWidth="1"/>
    <col min="7683" max="7683" width="12.7109375" style="2" customWidth="1"/>
    <col min="7684" max="7937" width="11.42578125" style="2"/>
    <col min="7938" max="7938" width="5.7109375" style="2" customWidth="1"/>
    <col min="7939" max="7939" width="12.7109375" style="2" customWidth="1"/>
    <col min="7940" max="8193" width="11.42578125" style="2"/>
    <col min="8194" max="8194" width="5.7109375" style="2" customWidth="1"/>
    <col min="8195" max="8195" width="12.7109375" style="2" customWidth="1"/>
    <col min="8196" max="8449" width="11.42578125" style="2"/>
    <col min="8450" max="8450" width="5.7109375" style="2" customWidth="1"/>
    <col min="8451" max="8451" width="12.7109375" style="2" customWidth="1"/>
    <col min="8452" max="8705" width="11.42578125" style="2"/>
    <col min="8706" max="8706" width="5.7109375" style="2" customWidth="1"/>
    <col min="8707" max="8707" width="12.7109375" style="2" customWidth="1"/>
    <col min="8708" max="8961" width="11.42578125" style="2"/>
    <col min="8962" max="8962" width="5.7109375" style="2" customWidth="1"/>
    <col min="8963" max="8963" width="12.7109375" style="2" customWidth="1"/>
    <col min="8964" max="9217" width="11.42578125" style="2"/>
    <col min="9218" max="9218" width="5.7109375" style="2" customWidth="1"/>
    <col min="9219" max="9219" width="12.7109375" style="2" customWidth="1"/>
    <col min="9220" max="9473" width="11.42578125" style="2"/>
    <col min="9474" max="9474" width="5.7109375" style="2" customWidth="1"/>
    <col min="9475" max="9475" width="12.7109375" style="2" customWidth="1"/>
    <col min="9476" max="9729" width="11.42578125" style="2"/>
    <col min="9730" max="9730" width="5.7109375" style="2" customWidth="1"/>
    <col min="9731" max="9731" width="12.7109375" style="2" customWidth="1"/>
    <col min="9732" max="9985" width="11.42578125" style="2"/>
    <col min="9986" max="9986" width="5.7109375" style="2" customWidth="1"/>
    <col min="9987" max="9987" width="12.7109375" style="2" customWidth="1"/>
    <col min="9988" max="10241" width="11.42578125" style="2"/>
    <col min="10242" max="10242" width="5.7109375" style="2" customWidth="1"/>
    <col min="10243" max="10243" width="12.7109375" style="2" customWidth="1"/>
    <col min="10244" max="10497" width="11.42578125" style="2"/>
    <col min="10498" max="10498" width="5.7109375" style="2" customWidth="1"/>
    <col min="10499" max="10499" width="12.7109375" style="2" customWidth="1"/>
    <col min="10500" max="10753" width="11.42578125" style="2"/>
    <col min="10754" max="10754" width="5.7109375" style="2" customWidth="1"/>
    <col min="10755" max="10755" width="12.7109375" style="2" customWidth="1"/>
    <col min="10756" max="11009" width="11.42578125" style="2"/>
    <col min="11010" max="11010" width="5.7109375" style="2" customWidth="1"/>
    <col min="11011" max="11011" width="12.7109375" style="2" customWidth="1"/>
    <col min="11012" max="11265" width="11.42578125" style="2"/>
    <col min="11266" max="11266" width="5.7109375" style="2" customWidth="1"/>
    <col min="11267" max="11267" width="12.7109375" style="2" customWidth="1"/>
    <col min="11268" max="11521" width="11.42578125" style="2"/>
    <col min="11522" max="11522" width="5.7109375" style="2" customWidth="1"/>
    <col min="11523" max="11523" width="12.7109375" style="2" customWidth="1"/>
    <col min="11524" max="11777" width="11.42578125" style="2"/>
    <col min="11778" max="11778" width="5.7109375" style="2" customWidth="1"/>
    <col min="11779" max="11779" width="12.7109375" style="2" customWidth="1"/>
    <col min="11780" max="12033" width="11.42578125" style="2"/>
    <col min="12034" max="12034" width="5.7109375" style="2" customWidth="1"/>
    <col min="12035" max="12035" width="12.7109375" style="2" customWidth="1"/>
    <col min="12036" max="12289" width="11.42578125" style="2"/>
    <col min="12290" max="12290" width="5.7109375" style="2" customWidth="1"/>
    <col min="12291" max="12291" width="12.7109375" style="2" customWidth="1"/>
    <col min="12292" max="12545" width="11.42578125" style="2"/>
    <col min="12546" max="12546" width="5.7109375" style="2" customWidth="1"/>
    <col min="12547" max="12547" width="12.7109375" style="2" customWidth="1"/>
    <col min="12548" max="12801" width="11.42578125" style="2"/>
    <col min="12802" max="12802" width="5.7109375" style="2" customWidth="1"/>
    <col min="12803" max="12803" width="12.7109375" style="2" customWidth="1"/>
    <col min="12804" max="13057" width="11.42578125" style="2"/>
    <col min="13058" max="13058" width="5.7109375" style="2" customWidth="1"/>
    <col min="13059" max="13059" width="12.7109375" style="2" customWidth="1"/>
    <col min="13060" max="13313" width="11.42578125" style="2"/>
    <col min="13314" max="13314" width="5.7109375" style="2" customWidth="1"/>
    <col min="13315" max="13315" width="12.7109375" style="2" customWidth="1"/>
    <col min="13316" max="13569" width="11.42578125" style="2"/>
    <col min="13570" max="13570" width="5.7109375" style="2" customWidth="1"/>
    <col min="13571" max="13571" width="12.7109375" style="2" customWidth="1"/>
    <col min="13572" max="13825" width="11.42578125" style="2"/>
    <col min="13826" max="13826" width="5.7109375" style="2" customWidth="1"/>
    <col min="13827" max="13827" width="12.7109375" style="2" customWidth="1"/>
    <col min="13828" max="14081" width="11.42578125" style="2"/>
    <col min="14082" max="14082" width="5.7109375" style="2" customWidth="1"/>
    <col min="14083" max="14083" width="12.7109375" style="2" customWidth="1"/>
    <col min="14084" max="14337" width="11.42578125" style="2"/>
    <col min="14338" max="14338" width="5.7109375" style="2" customWidth="1"/>
    <col min="14339" max="14339" width="12.7109375" style="2" customWidth="1"/>
    <col min="14340" max="14593" width="11.42578125" style="2"/>
    <col min="14594" max="14594" width="5.7109375" style="2" customWidth="1"/>
    <col min="14595" max="14595" width="12.7109375" style="2" customWidth="1"/>
    <col min="14596" max="14849" width="11.42578125" style="2"/>
    <col min="14850" max="14850" width="5.7109375" style="2" customWidth="1"/>
    <col min="14851" max="14851" width="12.7109375" style="2" customWidth="1"/>
    <col min="14852" max="15105" width="11.42578125" style="2"/>
    <col min="15106" max="15106" width="5.7109375" style="2" customWidth="1"/>
    <col min="15107" max="15107" width="12.7109375" style="2" customWidth="1"/>
    <col min="15108" max="15361" width="11.42578125" style="2"/>
    <col min="15362" max="15362" width="5.7109375" style="2" customWidth="1"/>
    <col min="15363" max="15363" width="12.7109375" style="2" customWidth="1"/>
    <col min="15364" max="15617" width="11.42578125" style="2"/>
    <col min="15618" max="15618" width="5.7109375" style="2" customWidth="1"/>
    <col min="15619" max="15619" width="12.7109375" style="2" customWidth="1"/>
    <col min="15620" max="15873" width="11.42578125" style="2"/>
    <col min="15874" max="15874" width="5.7109375" style="2" customWidth="1"/>
    <col min="15875" max="15875" width="12.7109375" style="2" customWidth="1"/>
    <col min="15876" max="16129" width="11.42578125" style="2"/>
    <col min="16130" max="16130" width="5.7109375" style="2" customWidth="1"/>
    <col min="16131" max="16131" width="12.7109375" style="2" customWidth="1"/>
    <col min="16132" max="16384" width="11.42578125" style="2"/>
  </cols>
  <sheetData>
    <row r="27" spans="2:12" ht="15" customHeight="1" thickBot="1"/>
    <row r="28" spans="2:12" ht="30" customHeight="1" thickBot="1">
      <c r="B28" s="18"/>
      <c r="C28" s="18"/>
      <c r="D28" s="18"/>
      <c r="E28" s="18"/>
      <c r="F28" s="18"/>
      <c r="G28" s="18"/>
      <c r="H28" s="18"/>
      <c r="I28" s="18"/>
      <c r="J28" s="58" t="s">
        <v>89</v>
      </c>
      <c r="K28" s="18"/>
      <c r="L28" s="18"/>
    </row>
  </sheetData>
  <hyperlinks>
    <hyperlink ref="J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/>
  </sheetPr>
  <dimension ref="B1:Q41"/>
  <sheetViews>
    <sheetView showGridLines="0" showRowColHeaders="0" showOutlineSymbols="0" zoomScaleNormal="100" workbookViewId="0">
      <selection activeCell="B16" sqref="B16"/>
    </sheetView>
  </sheetViews>
  <sheetFormatPr baseColWidth="10" defaultColWidth="16.5703125" defaultRowHeight="12.75"/>
  <cols>
    <col min="1" max="1" width="15.7109375" style="367" customWidth="1"/>
    <col min="2" max="2" width="23.140625" style="367" customWidth="1"/>
    <col min="3" max="12" width="10.7109375" style="367" customWidth="1"/>
    <col min="13" max="13" width="16.5703125" style="367" customWidth="1"/>
    <col min="14" max="14" width="11.140625" style="367" customWidth="1"/>
    <col min="15" max="15" width="9.28515625" style="367" customWidth="1"/>
    <col min="16" max="255" width="16.5703125" style="367"/>
    <col min="256" max="256" width="3.7109375" style="367" customWidth="1"/>
    <col min="257" max="257" width="10.42578125" style="367" customWidth="1"/>
    <col min="258" max="258" width="23.140625" style="367" customWidth="1"/>
    <col min="259" max="259" width="11" style="367" customWidth="1"/>
    <col min="260" max="260" width="8.85546875" style="367" customWidth="1"/>
    <col min="261" max="261" width="10.42578125" style="367" customWidth="1"/>
    <col min="262" max="262" width="8.5703125" style="367" customWidth="1"/>
    <col min="263" max="263" width="9.5703125" style="367" customWidth="1"/>
    <col min="264" max="264" width="9.7109375" style="367" customWidth="1"/>
    <col min="265" max="265" width="9.85546875" style="367" customWidth="1"/>
    <col min="266" max="266" width="10" style="367" customWidth="1"/>
    <col min="267" max="267" width="10.7109375" style="367" customWidth="1"/>
    <col min="268" max="268" width="10.140625" style="367" customWidth="1"/>
    <col min="269" max="269" width="16.5703125" style="367" customWidth="1"/>
    <col min="270" max="270" width="11.140625" style="367" customWidth="1"/>
    <col min="271" max="271" width="9.28515625" style="367" customWidth="1"/>
    <col min="272" max="511" width="16.5703125" style="367"/>
    <col min="512" max="512" width="3.7109375" style="367" customWidth="1"/>
    <col min="513" max="513" width="10.42578125" style="367" customWidth="1"/>
    <col min="514" max="514" width="23.140625" style="367" customWidth="1"/>
    <col min="515" max="515" width="11" style="367" customWidth="1"/>
    <col min="516" max="516" width="8.85546875" style="367" customWidth="1"/>
    <col min="517" max="517" width="10.42578125" style="367" customWidth="1"/>
    <col min="518" max="518" width="8.5703125" style="367" customWidth="1"/>
    <col min="519" max="519" width="9.5703125" style="367" customWidth="1"/>
    <col min="520" max="520" width="9.7109375" style="367" customWidth="1"/>
    <col min="521" max="521" width="9.85546875" style="367" customWidth="1"/>
    <col min="522" max="522" width="10" style="367" customWidth="1"/>
    <col min="523" max="523" width="10.7109375" style="367" customWidth="1"/>
    <col min="524" max="524" width="10.140625" style="367" customWidth="1"/>
    <col min="525" max="525" width="16.5703125" style="367" customWidth="1"/>
    <col min="526" max="526" width="11.140625" style="367" customWidth="1"/>
    <col min="527" max="527" width="9.28515625" style="367" customWidth="1"/>
    <col min="528" max="767" width="16.5703125" style="367"/>
    <col min="768" max="768" width="3.7109375" style="367" customWidth="1"/>
    <col min="769" max="769" width="10.42578125" style="367" customWidth="1"/>
    <col min="770" max="770" width="23.140625" style="367" customWidth="1"/>
    <col min="771" max="771" width="11" style="367" customWidth="1"/>
    <col min="772" max="772" width="8.85546875" style="367" customWidth="1"/>
    <col min="773" max="773" width="10.42578125" style="367" customWidth="1"/>
    <col min="774" max="774" width="8.5703125" style="367" customWidth="1"/>
    <col min="775" max="775" width="9.5703125" style="367" customWidth="1"/>
    <col min="776" max="776" width="9.7109375" style="367" customWidth="1"/>
    <col min="777" max="777" width="9.85546875" style="367" customWidth="1"/>
    <col min="778" max="778" width="10" style="367" customWidth="1"/>
    <col min="779" max="779" width="10.7109375" style="367" customWidth="1"/>
    <col min="780" max="780" width="10.140625" style="367" customWidth="1"/>
    <col min="781" max="781" width="16.5703125" style="367" customWidth="1"/>
    <col min="782" max="782" width="11.140625" style="367" customWidth="1"/>
    <col min="783" max="783" width="9.28515625" style="367" customWidth="1"/>
    <col min="784" max="1023" width="16.5703125" style="367"/>
    <col min="1024" max="1024" width="3.7109375" style="367" customWidth="1"/>
    <col min="1025" max="1025" width="10.42578125" style="367" customWidth="1"/>
    <col min="1026" max="1026" width="23.140625" style="367" customWidth="1"/>
    <col min="1027" max="1027" width="11" style="367" customWidth="1"/>
    <col min="1028" max="1028" width="8.85546875" style="367" customWidth="1"/>
    <col min="1029" max="1029" width="10.42578125" style="367" customWidth="1"/>
    <col min="1030" max="1030" width="8.5703125" style="367" customWidth="1"/>
    <col min="1031" max="1031" width="9.5703125" style="367" customWidth="1"/>
    <col min="1032" max="1032" width="9.7109375" style="367" customWidth="1"/>
    <col min="1033" max="1033" width="9.85546875" style="367" customWidth="1"/>
    <col min="1034" max="1034" width="10" style="367" customWidth="1"/>
    <col min="1035" max="1035" width="10.7109375" style="367" customWidth="1"/>
    <col min="1036" max="1036" width="10.140625" style="367" customWidth="1"/>
    <col min="1037" max="1037" width="16.5703125" style="367" customWidth="1"/>
    <col min="1038" max="1038" width="11.140625" style="367" customWidth="1"/>
    <col min="1039" max="1039" width="9.28515625" style="367" customWidth="1"/>
    <col min="1040" max="1279" width="16.5703125" style="367"/>
    <col min="1280" max="1280" width="3.7109375" style="367" customWidth="1"/>
    <col min="1281" max="1281" width="10.42578125" style="367" customWidth="1"/>
    <col min="1282" max="1282" width="23.140625" style="367" customWidth="1"/>
    <col min="1283" max="1283" width="11" style="367" customWidth="1"/>
    <col min="1284" max="1284" width="8.85546875" style="367" customWidth="1"/>
    <col min="1285" max="1285" width="10.42578125" style="367" customWidth="1"/>
    <col min="1286" max="1286" width="8.5703125" style="367" customWidth="1"/>
    <col min="1287" max="1287" width="9.5703125" style="367" customWidth="1"/>
    <col min="1288" max="1288" width="9.7109375" style="367" customWidth="1"/>
    <col min="1289" max="1289" width="9.85546875" style="367" customWidth="1"/>
    <col min="1290" max="1290" width="10" style="367" customWidth="1"/>
    <col min="1291" max="1291" width="10.7109375" style="367" customWidth="1"/>
    <col min="1292" max="1292" width="10.140625" style="367" customWidth="1"/>
    <col min="1293" max="1293" width="16.5703125" style="367" customWidth="1"/>
    <col min="1294" max="1294" width="11.140625" style="367" customWidth="1"/>
    <col min="1295" max="1295" width="9.28515625" style="367" customWidth="1"/>
    <col min="1296" max="1535" width="16.5703125" style="367"/>
    <col min="1536" max="1536" width="3.7109375" style="367" customWidth="1"/>
    <col min="1537" max="1537" width="10.42578125" style="367" customWidth="1"/>
    <col min="1538" max="1538" width="23.140625" style="367" customWidth="1"/>
    <col min="1539" max="1539" width="11" style="367" customWidth="1"/>
    <col min="1540" max="1540" width="8.85546875" style="367" customWidth="1"/>
    <col min="1541" max="1541" width="10.42578125" style="367" customWidth="1"/>
    <col min="1542" max="1542" width="8.5703125" style="367" customWidth="1"/>
    <col min="1543" max="1543" width="9.5703125" style="367" customWidth="1"/>
    <col min="1544" max="1544" width="9.7109375" style="367" customWidth="1"/>
    <col min="1545" max="1545" width="9.85546875" style="367" customWidth="1"/>
    <col min="1546" max="1546" width="10" style="367" customWidth="1"/>
    <col min="1547" max="1547" width="10.7109375" style="367" customWidth="1"/>
    <col min="1548" max="1548" width="10.140625" style="367" customWidth="1"/>
    <col min="1549" max="1549" width="16.5703125" style="367" customWidth="1"/>
    <col min="1550" max="1550" width="11.140625" style="367" customWidth="1"/>
    <col min="1551" max="1551" width="9.28515625" style="367" customWidth="1"/>
    <col min="1552" max="1791" width="16.5703125" style="367"/>
    <col min="1792" max="1792" width="3.7109375" style="367" customWidth="1"/>
    <col min="1793" max="1793" width="10.42578125" style="367" customWidth="1"/>
    <col min="1794" max="1794" width="23.140625" style="367" customWidth="1"/>
    <col min="1795" max="1795" width="11" style="367" customWidth="1"/>
    <col min="1796" max="1796" width="8.85546875" style="367" customWidth="1"/>
    <col min="1797" max="1797" width="10.42578125" style="367" customWidth="1"/>
    <col min="1798" max="1798" width="8.5703125" style="367" customWidth="1"/>
    <col min="1799" max="1799" width="9.5703125" style="367" customWidth="1"/>
    <col min="1800" max="1800" width="9.7109375" style="367" customWidth="1"/>
    <col min="1801" max="1801" width="9.85546875" style="367" customWidth="1"/>
    <col min="1802" max="1802" width="10" style="367" customWidth="1"/>
    <col min="1803" max="1803" width="10.7109375" style="367" customWidth="1"/>
    <col min="1804" max="1804" width="10.140625" style="367" customWidth="1"/>
    <col min="1805" max="1805" width="16.5703125" style="367" customWidth="1"/>
    <col min="1806" max="1806" width="11.140625" style="367" customWidth="1"/>
    <col min="1807" max="1807" width="9.28515625" style="367" customWidth="1"/>
    <col min="1808" max="2047" width="16.5703125" style="367"/>
    <col min="2048" max="2048" width="3.7109375" style="367" customWidth="1"/>
    <col min="2049" max="2049" width="10.42578125" style="367" customWidth="1"/>
    <col min="2050" max="2050" width="23.140625" style="367" customWidth="1"/>
    <col min="2051" max="2051" width="11" style="367" customWidth="1"/>
    <col min="2052" max="2052" width="8.85546875" style="367" customWidth="1"/>
    <col min="2053" max="2053" width="10.42578125" style="367" customWidth="1"/>
    <col min="2054" max="2054" width="8.5703125" style="367" customWidth="1"/>
    <col min="2055" max="2055" width="9.5703125" style="367" customWidth="1"/>
    <col min="2056" max="2056" width="9.7109375" style="367" customWidth="1"/>
    <col min="2057" max="2057" width="9.85546875" style="367" customWidth="1"/>
    <col min="2058" max="2058" width="10" style="367" customWidth="1"/>
    <col min="2059" max="2059" width="10.7109375" style="367" customWidth="1"/>
    <col min="2060" max="2060" width="10.140625" style="367" customWidth="1"/>
    <col min="2061" max="2061" width="16.5703125" style="367" customWidth="1"/>
    <col min="2062" max="2062" width="11.140625" style="367" customWidth="1"/>
    <col min="2063" max="2063" width="9.28515625" style="367" customWidth="1"/>
    <col min="2064" max="2303" width="16.5703125" style="367"/>
    <col min="2304" max="2304" width="3.7109375" style="367" customWidth="1"/>
    <col min="2305" max="2305" width="10.42578125" style="367" customWidth="1"/>
    <col min="2306" max="2306" width="23.140625" style="367" customWidth="1"/>
    <col min="2307" max="2307" width="11" style="367" customWidth="1"/>
    <col min="2308" max="2308" width="8.85546875" style="367" customWidth="1"/>
    <col min="2309" max="2309" width="10.42578125" style="367" customWidth="1"/>
    <col min="2310" max="2310" width="8.5703125" style="367" customWidth="1"/>
    <col min="2311" max="2311" width="9.5703125" style="367" customWidth="1"/>
    <col min="2312" max="2312" width="9.7109375" style="367" customWidth="1"/>
    <col min="2313" max="2313" width="9.85546875" style="367" customWidth="1"/>
    <col min="2314" max="2314" width="10" style="367" customWidth="1"/>
    <col min="2315" max="2315" width="10.7109375" style="367" customWidth="1"/>
    <col min="2316" max="2316" width="10.140625" style="367" customWidth="1"/>
    <col min="2317" max="2317" width="16.5703125" style="367" customWidth="1"/>
    <col min="2318" max="2318" width="11.140625" style="367" customWidth="1"/>
    <col min="2319" max="2319" width="9.28515625" style="367" customWidth="1"/>
    <col min="2320" max="2559" width="16.5703125" style="367"/>
    <col min="2560" max="2560" width="3.7109375" style="367" customWidth="1"/>
    <col min="2561" max="2561" width="10.42578125" style="367" customWidth="1"/>
    <col min="2562" max="2562" width="23.140625" style="367" customWidth="1"/>
    <col min="2563" max="2563" width="11" style="367" customWidth="1"/>
    <col min="2564" max="2564" width="8.85546875" style="367" customWidth="1"/>
    <col min="2565" max="2565" width="10.42578125" style="367" customWidth="1"/>
    <col min="2566" max="2566" width="8.5703125" style="367" customWidth="1"/>
    <col min="2567" max="2567" width="9.5703125" style="367" customWidth="1"/>
    <col min="2568" max="2568" width="9.7109375" style="367" customWidth="1"/>
    <col min="2569" max="2569" width="9.85546875" style="367" customWidth="1"/>
    <col min="2570" max="2570" width="10" style="367" customWidth="1"/>
    <col min="2571" max="2571" width="10.7109375" style="367" customWidth="1"/>
    <col min="2572" max="2572" width="10.140625" style="367" customWidth="1"/>
    <col min="2573" max="2573" width="16.5703125" style="367" customWidth="1"/>
    <col min="2574" max="2574" width="11.140625" style="367" customWidth="1"/>
    <col min="2575" max="2575" width="9.28515625" style="367" customWidth="1"/>
    <col min="2576" max="2815" width="16.5703125" style="367"/>
    <col min="2816" max="2816" width="3.7109375" style="367" customWidth="1"/>
    <col min="2817" max="2817" width="10.42578125" style="367" customWidth="1"/>
    <col min="2818" max="2818" width="23.140625" style="367" customWidth="1"/>
    <col min="2819" max="2819" width="11" style="367" customWidth="1"/>
    <col min="2820" max="2820" width="8.85546875" style="367" customWidth="1"/>
    <col min="2821" max="2821" width="10.42578125" style="367" customWidth="1"/>
    <col min="2822" max="2822" width="8.5703125" style="367" customWidth="1"/>
    <col min="2823" max="2823" width="9.5703125" style="367" customWidth="1"/>
    <col min="2824" max="2824" width="9.7109375" style="367" customWidth="1"/>
    <col min="2825" max="2825" width="9.85546875" style="367" customWidth="1"/>
    <col min="2826" max="2826" width="10" style="367" customWidth="1"/>
    <col min="2827" max="2827" width="10.7109375" style="367" customWidth="1"/>
    <col min="2828" max="2828" width="10.140625" style="367" customWidth="1"/>
    <col min="2829" max="2829" width="16.5703125" style="367" customWidth="1"/>
    <col min="2830" max="2830" width="11.140625" style="367" customWidth="1"/>
    <col min="2831" max="2831" width="9.28515625" style="367" customWidth="1"/>
    <col min="2832" max="3071" width="16.5703125" style="367"/>
    <col min="3072" max="3072" width="3.7109375" style="367" customWidth="1"/>
    <col min="3073" max="3073" width="10.42578125" style="367" customWidth="1"/>
    <col min="3074" max="3074" width="23.140625" style="367" customWidth="1"/>
    <col min="3075" max="3075" width="11" style="367" customWidth="1"/>
    <col min="3076" max="3076" width="8.85546875" style="367" customWidth="1"/>
    <col min="3077" max="3077" width="10.42578125" style="367" customWidth="1"/>
    <col min="3078" max="3078" width="8.5703125" style="367" customWidth="1"/>
    <col min="3079" max="3079" width="9.5703125" style="367" customWidth="1"/>
    <col min="3080" max="3080" width="9.7109375" style="367" customWidth="1"/>
    <col min="3081" max="3081" width="9.85546875" style="367" customWidth="1"/>
    <col min="3082" max="3082" width="10" style="367" customWidth="1"/>
    <col min="3083" max="3083" width="10.7109375" style="367" customWidth="1"/>
    <col min="3084" max="3084" width="10.140625" style="367" customWidth="1"/>
    <col min="3085" max="3085" width="16.5703125" style="367" customWidth="1"/>
    <col min="3086" max="3086" width="11.140625" style="367" customWidth="1"/>
    <col min="3087" max="3087" width="9.28515625" style="367" customWidth="1"/>
    <col min="3088" max="3327" width="16.5703125" style="367"/>
    <col min="3328" max="3328" width="3.7109375" style="367" customWidth="1"/>
    <col min="3329" max="3329" width="10.42578125" style="367" customWidth="1"/>
    <col min="3330" max="3330" width="23.140625" style="367" customWidth="1"/>
    <col min="3331" max="3331" width="11" style="367" customWidth="1"/>
    <col min="3332" max="3332" width="8.85546875" style="367" customWidth="1"/>
    <col min="3333" max="3333" width="10.42578125" style="367" customWidth="1"/>
    <col min="3334" max="3334" width="8.5703125" style="367" customWidth="1"/>
    <col min="3335" max="3335" width="9.5703125" style="367" customWidth="1"/>
    <col min="3336" max="3336" width="9.7109375" style="367" customWidth="1"/>
    <col min="3337" max="3337" width="9.85546875" style="367" customWidth="1"/>
    <col min="3338" max="3338" width="10" style="367" customWidth="1"/>
    <col min="3339" max="3339" width="10.7109375" style="367" customWidth="1"/>
    <col min="3340" max="3340" width="10.140625" style="367" customWidth="1"/>
    <col min="3341" max="3341" width="16.5703125" style="367" customWidth="1"/>
    <col min="3342" max="3342" width="11.140625" style="367" customWidth="1"/>
    <col min="3343" max="3343" width="9.28515625" style="367" customWidth="1"/>
    <col min="3344" max="3583" width="16.5703125" style="367"/>
    <col min="3584" max="3584" width="3.7109375" style="367" customWidth="1"/>
    <col min="3585" max="3585" width="10.42578125" style="367" customWidth="1"/>
    <col min="3586" max="3586" width="23.140625" style="367" customWidth="1"/>
    <col min="3587" max="3587" width="11" style="367" customWidth="1"/>
    <col min="3588" max="3588" width="8.85546875" style="367" customWidth="1"/>
    <col min="3589" max="3589" width="10.42578125" style="367" customWidth="1"/>
    <col min="3590" max="3590" width="8.5703125" style="367" customWidth="1"/>
    <col min="3591" max="3591" width="9.5703125" style="367" customWidth="1"/>
    <col min="3592" max="3592" width="9.7109375" style="367" customWidth="1"/>
    <col min="3593" max="3593" width="9.85546875" style="367" customWidth="1"/>
    <col min="3594" max="3594" width="10" style="367" customWidth="1"/>
    <col min="3595" max="3595" width="10.7109375" style="367" customWidth="1"/>
    <col min="3596" max="3596" width="10.140625" style="367" customWidth="1"/>
    <col min="3597" max="3597" width="16.5703125" style="367" customWidth="1"/>
    <col min="3598" max="3598" width="11.140625" style="367" customWidth="1"/>
    <col min="3599" max="3599" width="9.28515625" style="367" customWidth="1"/>
    <col min="3600" max="3839" width="16.5703125" style="367"/>
    <col min="3840" max="3840" width="3.7109375" style="367" customWidth="1"/>
    <col min="3841" max="3841" width="10.42578125" style="367" customWidth="1"/>
    <col min="3842" max="3842" width="23.140625" style="367" customWidth="1"/>
    <col min="3843" max="3843" width="11" style="367" customWidth="1"/>
    <col min="3844" max="3844" width="8.85546875" style="367" customWidth="1"/>
    <col min="3845" max="3845" width="10.42578125" style="367" customWidth="1"/>
    <col min="3846" max="3846" width="8.5703125" style="367" customWidth="1"/>
    <col min="3847" max="3847" width="9.5703125" style="367" customWidth="1"/>
    <col min="3848" max="3848" width="9.7109375" style="367" customWidth="1"/>
    <col min="3849" max="3849" width="9.85546875" style="367" customWidth="1"/>
    <col min="3850" max="3850" width="10" style="367" customWidth="1"/>
    <col min="3851" max="3851" width="10.7109375" style="367" customWidth="1"/>
    <col min="3852" max="3852" width="10.140625" style="367" customWidth="1"/>
    <col min="3853" max="3853" width="16.5703125" style="367" customWidth="1"/>
    <col min="3854" max="3854" width="11.140625" style="367" customWidth="1"/>
    <col min="3855" max="3855" width="9.28515625" style="367" customWidth="1"/>
    <col min="3856" max="4095" width="16.5703125" style="367"/>
    <col min="4096" max="4096" width="3.7109375" style="367" customWidth="1"/>
    <col min="4097" max="4097" width="10.42578125" style="367" customWidth="1"/>
    <col min="4098" max="4098" width="23.140625" style="367" customWidth="1"/>
    <col min="4099" max="4099" width="11" style="367" customWidth="1"/>
    <col min="4100" max="4100" width="8.85546875" style="367" customWidth="1"/>
    <col min="4101" max="4101" width="10.42578125" style="367" customWidth="1"/>
    <col min="4102" max="4102" width="8.5703125" style="367" customWidth="1"/>
    <col min="4103" max="4103" width="9.5703125" style="367" customWidth="1"/>
    <col min="4104" max="4104" width="9.7109375" style="367" customWidth="1"/>
    <col min="4105" max="4105" width="9.85546875" style="367" customWidth="1"/>
    <col min="4106" max="4106" width="10" style="367" customWidth="1"/>
    <col min="4107" max="4107" width="10.7109375" style="367" customWidth="1"/>
    <col min="4108" max="4108" width="10.140625" style="367" customWidth="1"/>
    <col min="4109" max="4109" width="16.5703125" style="367" customWidth="1"/>
    <col min="4110" max="4110" width="11.140625" style="367" customWidth="1"/>
    <col min="4111" max="4111" width="9.28515625" style="367" customWidth="1"/>
    <col min="4112" max="4351" width="16.5703125" style="367"/>
    <col min="4352" max="4352" width="3.7109375" style="367" customWidth="1"/>
    <col min="4353" max="4353" width="10.42578125" style="367" customWidth="1"/>
    <col min="4354" max="4354" width="23.140625" style="367" customWidth="1"/>
    <col min="4355" max="4355" width="11" style="367" customWidth="1"/>
    <col min="4356" max="4356" width="8.85546875" style="367" customWidth="1"/>
    <col min="4357" max="4357" width="10.42578125" style="367" customWidth="1"/>
    <col min="4358" max="4358" width="8.5703125" style="367" customWidth="1"/>
    <col min="4359" max="4359" width="9.5703125" style="367" customWidth="1"/>
    <col min="4360" max="4360" width="9.7109375" style="367" customWidth="1"/>
    <col min="4361" max="4361" width="9.85546875" style="367" customWidth="1"/>
    <col min="4362" max="4362" width="10" style="367" customWidth="1"/>
    <col min="4363" max="4363" width="10.7109375" style="367" customWidth="1"/>
    <col min="4364" max="4364" width="10.140625" style="367" customWidth="1"/>
    <col min="4365" max="4365" width="16.5703125" style="367" customWidth="1"/>
    <col min="4366" max="4366" width="11.140625" style="367" customWidth="1"/>
    <col min="4367" max="4367" width="9.28515625" style="367" customWidth="1"/>
    <col min="4368" max="4607" width="16.5703125" style="367"/>
    <col min="4608" max="4608" width="3.7109375" style="367" customWidth="1"/>
    <col min="4609" max="4609" width="10.42578125" style="367" customWidth="1"/>
    <col min="4610" max="4610" width="23.140625" style="367" customWidth="1"/>
    <col min="4611" max="4611" width="11" style="367" customWidth="1"/>
    <col min="4612" max="4612" width="8.85546875" style="367" customWidth="1"/>
    <col min="4613" max="4613" width="10.42578125" style="367" customWidth="1"/>
    <col min="4614" max="4614" width="8.5703125" style="367" customWidth="1"/>
    <col min="4615" max="4615" width="9.5703125" style="367" customWidth="1"/>
    <col min="4616" max="4616" width="9.7109375" style="367" customWidth="1"/>
    <col min="4617" max="4617" width="9.85546875" style="367" customWidth="1"/>
    <col min="4618" max="4618" width="10" style="367" customWidth="1"/>
    <col min="4619" max="4619" width="10.7109375" style="367" customWidth="1"/>
    <col min="4620" max="4620" width="10.140625" style="367" customWidth="1"/>
    <col min="4621" max="4621" width="16.5703125" style="367" customWidth="1"/>
    <col min="4622" max="4622" width="11.140625" style="367" customWidth="1"/>
    <col min="4623" max="4623" width="9.28515625" style="367" customWidth="1"/>
    <col min="4624" max="4863" width="16.5703125" style="367"/>
    <col min="4864" max="4864" width="3.7109375" style="367" customWidth="1"/>
    <col min="4865" max="4865" width="10.42578125" style="367" customWidth="1"/>
    <col min="4866" max="4866" width="23.140625" style="367" customWidth="1"/>
    <col min="4867" max="4867" width="11" style="367" customWidth="1"/>
    <col min="4868" max="4868" width="8.85546875" style="367" customWidth="1"/>
    <col min="4869" max="4869" width="10.42578125" style="367" customWidth="1"/>
    <col min="4870" max="4870" width="8.5703125" style="367" customWidth="1"/>
    <col min="4871" max="4871" width="9.5703125" style="367" customWidth="1"/>
    <col min="4872" max="4872" width="9.7109375" style="367" customWidth="1"/>
    <col min="4873" max="4873" width="9.85546875" style="367" customWidth="1"/>
    <col min="4874" max="4874" width="10" style="367" customWidth="1"/>
    <col min="4875" max="4875" width="10.7109375" style="367" customWidth="1"/>
    <col min="4876" max="4876" width="10.140625" style="367" customWidth="1"/>
    <col min="4877" max="4877" width="16.5703125" style="367" customWidth="1"/>
    <col min="4878" max="4878" width="11.140625" style="367" customWidth="1"/>
    <col min="4879" max="4879" width="9.28515625" style="367" customWidth="1"/>
    <col min="4880" max="5119" width="16.5703125" style="367"/>
    <col min="5120" max="5120" width="3.7109375" style="367" customWidth="1"/>
    <col min="5121" max="5121" width="10.42578125" style="367" customWidth="1"/>
    <col min="5122" max="5122" width="23.140625" style="367" customWidth="1"/>
    <col min="5123" max="5123" width="11" style="367" customWidth="1"/>
    <col min="5124" max="5124" width="8.85546875" style="367" customWidth="1"/>
    <col min="5125" max="5125" width="10.42578125" style="367" customWidth="1"/>
    <col min="5126" max="5126" width="8.5703125" style="367" customWidth="1"/>
    <col min="5127" max="5127" width="9.5703125" style="367" customWidth="1"/>
    <col min="5128" max="5128" width="9.7109375" style="367" customWidth="1"/>
    <col min="5129" max="5129" width="9.85546875" style="367" customWidth="1"/>
    <col min="5130" max="5130" width="10" style="367" customWidth="1"/>
    <col min="5131" max="5131" width="10.7109375" style="367" customWidth="1"/>
    <col min="5132" max="5132" width="10.140625" style="367" customWidth="1"/>
    <col min="5133" max="5133" width="16.5703125" style="367" customWidth="1"/>
    <col min="5134" max="5134" width="11.140625" style="367" customWidth="1"/>
    <col min="5135" max="5135" width="9.28515625" style="367" customWidth="1"/>
    <col min="5136" max="5375" width="16.5703125" style="367"/>
    <col min="5376" max="5376" width="3.7109375" style="367" customWidth="1"/>
    <col min="5377" max="5377" width="10.42578125" style="367" customWidth="1"/>
    <col min="5378" max="5378" width="23.140625" style="367" customWidth="1"/>
    <col min="5379" max="5379" width="11" style="367" customWidth="1"/>
    <col min="5380" max="5380" width="8.85546875" style="367" customWidth="1"/>
    <col min="5381" max="5381" width="10.42578125" style="367" customWidth="1"/>
    <col min="5382" max="5382" width="8.5703125" style="367" customWidth="1"/>
    <col min="5383" max="5383" width="9.5703125" style="367" customWidth="1"/>
    <col min="5384" max="5384" width="9.7109375" style="367" customWidth="1"/>
    <col min="5385" max="5385" width="9.85546875" style="367" customWidth="1"/>
    <col min="5386" max="5386" width="10" style="367" customWidth="1"/>
    <col min="5387" max="5387" width="10.7109375" style="367" customWidth="1"/>
    <col min="5388" max="5388" width="10.140625" style="367" customWidth="1"/>
    <col min="5389" max="5389" width="16.5703125" style="367" customWidth="1"/>
    <col min="5390" max="5390" width="11.140625" style="367" customWidth="1"/>
    <col min="5391" max="5391" width="9.28515625" style="367" customWidth="1"/>
    <col min="5392" max="5631" width="16.5703125" style="367"/>
    <col min="5632" max="5632" width="3.7109375" style="367" customWidth="1"/>
    <col min="5633" max="5633" width="10.42578125" style="367" customWidth="1"/>
    <col min="5634" max="5634" width="23.140625" style="367" customWidth="1"/>
    <col min="5635" max="5635" width="11" style="367" customWidth="1"/>
    <col min="5636" max="5636" width="8.85546875" style="367" customWidth="1"/>
    <col min="5637" max="5637" width="10.42578125" style="367" customWidth="1"/>
    <col min="5638" max="5638" width="8.5703125" style="367" customWidth="1"/>
    <col min="5639" max="5639" width="9.5703125" style="367" customWidth="1"/>
    <col min="5640" max="5640" width="9.7109375" style="367" customWidth="1"/>
    <col min="5641" max="5641" width="9.85546875" style="367" customWidth="1"/>
    <col min="5642" max="5642" width="10" style="367" customWidth="1"/>
    <col min="5643" max="5643" width="10.7109375" style="367" customWidth="1"/>
    <col min="5644" max="5644" width="10.140625" style="367" customWidth="1"/>
    <col min="5645" max="5645" width="16.5703125" style="367" customWidth="1"/>
    <col min="5646" max="5646" width="11.140625" style="367" customWidth="1"/>
    <col min="5647" max="5647" width="9.28515625" style="367" customWidth="1"/>
    <col min="5648" max="5887" width="16.5703125" style="367"/>
    <col min="5888" max="5888" width="3.7109375" style="367" customWidth="1"/>
    <col min="5889" max="5889" width="10.42578125" style="367" customWidth="1"/>
    <col min="5890" max="5890" width="23.140625" style="367" customWidth="1"/>
    <col min="5891" max="5891" width="11" style="367" customWidth="1"/>
    <col min="5892" max="5892" width="8.85546875" style="367" customWidth="1"/>
    <col min="5893" max="5893" width="10.42578125" style="367" customWidth="1"/>
    <col min="5894" max="5894" width="8.5703125" style="367" customWidth="1"/>
    <col min="5895" max="5895" width="9.5703125" style="367" customWidth="1"/>
    <col min="5896" max="5896" width="9.7109375" style="367" customWidth="1"/>
    <col min="5897" max="5897" width="9.85546875" style="367" customWidth="1"/>
    <col min="5898" max="5898" width="10" style="367" customWidth="1"/>
    <col min="5899" max="5899" width="10.7109375" style="367" customWidth="1"/>
    <col min="5900" max="5900" width="10.140625" style="367" customWidth="1"/>
    <col min="5901" max="5901" width="16.5703125" style="367" customWidth="1"/>
    <col min="5902" max="5902" width="11.140625" style="367" customWidth="1"/>
    <col min="5903" max="5903" width="9.28515625" style="367" customWidth="1"/>
    <col min="5904" max="6143" width="16.5703125" style="367"/>
    <col min="6144" max="6144" width="3.7109375" style="367" customWidth="1"/>
    <col min="6145" max="6145" width="10.42578125" style="367" customWidth="1"/>
    <col min="6146" max="6146" width="23.140625" style="367" customWidth="1"/>
    <col min="6147" max="6147" width="11" style="367" customWidth="1"/>
    <col min="6148" max="6148" width="8.85546875" style="367" customWidth="1"/>
    <col min="6149" max="6149" width="10.42578125" style="367" customWidth="1"/>
    <col min="6150" max="6150" width="8.5703125" style="367" customWidth="1"/>
    <col min="6151" max="6151" width="9.5703125" style="367" customWidth="1"/>
    <col min="6152" max="6152" width="9.7109375" style="367" customWidth="1"/>
    <col min="6153" max="6153" width="9.85546875" style="367" customWidth="1"/>
    <col min="6154" max="6154" width="10" style="367" customWidth="1"/>
    <col min="6155" max="6155" width="10.7109375" style="367" customWidth="1"/>
    <col min="6156" max="6156" width="10.140625" style="367" customWidth="1"/>
    <col min="6157" max="6157" width="16.5703125" style="367" customWidth="1"/>
    <col min="6158" max="6158" width="11.140625" style="367" customWidth="1"/>
    <col min="6159" max="6159" width="9.28515625" style="367" customWidth="1"/>
    <col min="6160" max="6399" width="16.5703125" style="367"/>
    <col min="6400" max="6400" width="3.7109375" style="367" customWidth="1"/>
    <col min="6401" max="6401" width="10.42578125" style="367" customWidth="1"/>
    <col min="6402" max="6402" width="23.140625" style="367" customWidth="1"/>
    <col min="6403" max="6403" width="11" style="367" customWidth="1"/>
    <col min="6404" max="6404" width="8.85546875" style="367" customWidth="1"/>
    <col min="6405" max="6405" width="10.42578125" style="367" customWidth="1"/>
    <col min="6406" max="6406" width="8.5703125" style="367" customWidth="1"/>
    <col min="6407" max="6407" width="9.5703125" style="367" customWidth="1"/>
    <col min="6408" max="6408" width="9.7109375" style="367" customWidth="1"/>
    <col min="6409" max="6409" width="9.85546875" style="367" customWidth="1"/>
    <col min="6410" max="6410" width="10" style="367" customWidth="1"/>
    <col min="6411" max="6411" width="10.7109375" style="367" customWidth="1"/>
    <col min="6412" max="6412" width="10.140625" style="367" customWidth="1"/>
    <col min="6413" max="6413" width="16.5703125" style="367" customWidth="1"/>
    <col min="6414" max="6414" width="11.140625" style="367" customWidth="1"/>
    <col min="6415" max="6415" width="9.28515625" style="367" customWidth="1"/>
    <col min="6416" max="6655" width="16.5703125" style="367"/>
    <col min="6656" max="6656" width="3.7109375" style="367" customWidth="1"/>
    <col min="6657" max="6657" width="10.42578125" style="367" customWidth="1"/>
    <col min="6658" max="6658" width="23.140625" style="367" customWidth="1"/>
    <col min="6659" max="6659" width="11" style="367" customWidth="1"/>
    <col min="6660" max="6660" width="8.85546875" style="367" customWidth="1"/>
    <col min="6661" max="6661" width="10.42578125" style="367" customWidth="1"/>
    <col min="6662" max="6662" width="8.5703125" style="367" customWidth="1"/>
    <col min="6663" max="6663" width="9.5703125" style="367" customWidth="1"/>
    <col min="6664" max="6664" width="9.7109375" style="367" customWidth="1"/>
    <col min="6665" max="6665" width="9.85546875" style="367" customWidth="1"/>
    <col min="6666" max="6666" width="10" style="367" customWidth="1"/>
    <col min="6667" max="6667" width="10.7109375" style="367" customWidth="1"/>
    <col min="6668" max="6668" width="10.140625" style="367" customWidth="1"/>
    <col min="6669" max="6669" width="16.5703125" style="367" customWidth="1"/>
    <col min="6670" max="6670" width="11.140625" style="367" customWidth="1"/>
    <col min="6671" max="6671" width="9.28515625" style="367" customWidth="1"/>
    <col min="6672" max="6911" width="16.5703125" style="367"/>
    <col min="6912" max="6912" width="3.7109375" style="367" customWidth="1"/>
    <col min="6913" max="6913" width="10.42578125" style="367" customWidth="1"/>
    <col min="6914" max="6914" width="23.140625" style="367" customWidth="1"/>
    <col min="6915" max="6915" width="11" style="367" customWidth="1"/>
    <col min="6916" max="6916" width="8.85546875" style="367" customWidth="1"/>
    <col min="6917" max="6917" width="10.42578125" style="367" customWidth="1"/>
    <col min="6918" max="6918" width="8.5703125" style="367" customWidth="1"/>
    <col min="6919" max="6919" width="9.5703125" style="367" customWidth="1"/>
    <col min="6920" max="6920" width="9.7109375" style="367" customWidth="1"/>
    <col min="6921" max="6921" width="9.85546875" style="367" customWidth="1"/>
    <col min="6922" max="6922" width="10" style="367" customWidth="1"/>
    <col min="6923" max="6923" width="10.7109375" style="367" customWidth="1"/>
    <col min="6924" max="6924" width="10.140625" style="367" customWidth="1"/>
    <col min="6925" max="6925" width="16.5703125" style="367" customWidth="1"/>
    <col min="6926" max="6926" width="11.140625" style="367" customWidth="1"/>
    <col min="6927" max="6927" width="9.28515625" style="367" customWidth="1"/>
    <col min="6928" max="7167" width="16.5703125" style="367"/>
    <col min="7168" max="7168" width="3.7109375" style="367" customWidth="1"/>
    <col min="7169" max="7169" width="10.42578125" style="367" customWidth="1"/>
    <col min="7170" max="7170" width="23.140625" style="367" customWidth="1"/>
    <col min="7171" max="7171" width="11" style="367" customWidth="1"/>
    <col min="7172" max="7172" width="8.85546875" style="367" customWidth="1"/>
    <col min="7173" max="7173" width="10.42578125" style="367" customWidth="1"/>
    <col min="7174" max="7174" width="8.5703125" style="367" customWidth="1"/>
    <col min="7175" max="7175" width="9.5703125" style="367" customWidth="1"/>
    <col min="7176" max="7176" width="9.7109375" style="367" customWidth="1"/>
    <col min="7177" max="7177" width="9.85546875" style="367" customWidth="1"/>
    <col min="7178" max="7178" width="10" style="367" customWidth="1"/>
    <col min="7179" max="7179" width="10.7109375" style="367" customWidth="1"/>
    <col min="7180" max="7180" width="10.140625" style="367" customWidth="1"/>
    <col min="7181" max="7181" width="16.5703125" style="367" customWidth="1"/>
    <col min="7182" max="7182" width="11.140625" style="367" customWidth="1"/>
    <col min="7183" max="7183" width="9.28515625" style="367" customWidth="1"/>
    <col min="7184" max="7423" width="16.5703125" style="367"/>
    <col min="7424" max="7424" width="3.7109375" style="367" customWidth="1"/>
    <col min="7425" max="7425" width="10.42578125" style="367" customWidth="1"/>
    <col min="7426" max="7426" width="23.140625" style="367" customWidth="1"/>
    <col min="7427" max="7427" width="11" style="367" customWidth="1"/>
    <col min="7428" max="7428" width="8.85546875" style="367" customWidth="1"/>
    <col min="7429" max="7429" width="10.42578125" style="367" customWidth="1"/>
    <col min="7430" max="7430" width="8.5703125" style="367" customWidth="1"/>
    <col min="7431" max="7431" width="9.5703125" style="367" customWidth="1"/>
    <col min="7432" max="7432" width="9.7109375" style="367" customWidth="1"/>
    <col min="7433" max="7433" width="9.85546875" style="367" customWidth="1"/>
    <col min="7434" max="7434" width="10" style="367" customWidth="1"/>
    <col min="7435" max="7435" width="10.7109375" style="367" customWidth="1"/>
    <col min="7436" max="7436" width="10.140625" style="367" customWidth="1"/>
    <col min="7437" max="7437" width="16.5703125" style="367" customWidth="1"/>
    <col min="7438" max="7438" width="11.140625" style="367" customWidth="1"/>
    <col min="7439" max="7439" width="9.28515625" style="367" customWidth="1"/>
    <col min="7440" max="7679" width="16.5703125" style="367"/>
    <col min="7680" max="7680" width="3.7109375" style="367" customWidth="1"/>
    <col min="7681" max="7681" width="10.42578125" style="367" customWidth="1"/>
    <col min="7682" max="7682" width="23.140625" style="367" customWidth="1"/>
    <col min="7683" max="7683" width="11" style="367" customWidth="1"/>
    <col min="7684" max="7684" width="8.85546875" style="367" customWidth="1"/>
    <col min="7685" max="7685" width="10.42578125" style="367" customWidth="1"/>
    <col min="7686" max="7686" width="8.5703125" style="367" customWidth="1"/>
    <col min="7687" max="7687" width="9.5703125" style="367" customWidth="1"/>
    <col min="7688" max="7688" width="9.7109375" style="367" customWidth="1"/>
    <col min="7689" max="7689" width="9.85546875" style="367" customWidth="1"/>
    <col min="7690" max="7690" width="10" style="367" customWidth="1"/>
    <col min="7691" max="7691" width="10.7109375" style="367" customWidth="1"/>
    <col min="7692" max="7692" width="10.140625" style="367" customWidth="1"/>
    <col min="7693" max="7693" width="16.5703125" style="367" customWidth="1"/>
    <col min="7694" max="7694" width="11.140625" style="367" customWidth="1"/>
    <col min="7695" max="7695" width="9.28515625" style="367" customWidth="1"/>
    <col min="7696" max="7935" width="16.5703125" style="367"/>
    <col min="7936" max="7936" width="3.7109375" style="367" customWidth="1"/>
    <col min="7937" max="7937" width="10.42578125" style="367" customWidth="1"/>
    <col min="7938" max="7938" width="23.140625" style="367" customWidth="1"/>
    <col min="7939" max="7939" width="11" style="367" customWidth="1"/>
    <col min="7940" max="7940" width="8.85546875" style="367" customWidth="1"/>
    <col min="7941" max="7941" width="10.42578125" style="367" customWidth="1"/>
    <col min="7942" max="7942" width="8.5703125" style="367" customWidth="1"/>
    <col min="7943" max="7943" width="9.5703125" style="367" customWidth="1"/>
    <col min="7944" max="7944" width="9.7109375" style="367" customWidth="1"/>
    <col min="7945" max="7945" width="9.85546875" style="367" customWidth="1"/>
    <col min="7946" max="7946" width="10" style="367" customWidth="1"/>
    <col min="7947" max="7947" width="10.7109375" style="367" customWidth="1"/>
    <col min="7948" max="7948" width="10.140625" style="367" customWidth="1"/>
    <col min="7949" max="7949" width="16.5703125" style="367" customWidth="1"/>
    <col min="7950" max="7950" width="11.140625" style="367" customWidth="1"/>
    <col min="7951" max="7951" width="9.28515625" style="367" customWidth="1"/>
    <col min="7952" max="8191" width="16.5703125" style="367"/>
    <col min="8192" max="8192" width="3.7109375" style="367" customWidth="1"/>
    <col min="8193" max="8193" width="10.42578125" style="367" customWidth="1"/>
    <col min="8194" max="8194" width="23.140625" style="367" customWidth="1"/>
    <col min="8195" max="8195" width="11" style="367" customWidth="1"/>
    <col min="8196" max="8196" width="8.85546875" style="367" customWidth="1"/>
    <col min="8197" max="8197" width="10.42578125" style="367" customWidth="1"/>
    <col min="8198" max="8198" width="8.5703125" style="367" customWidth="1"/>
    <col min="8199" max="8199" width="9.5703125" style="367" customWidth="1"/>
    <col min="8200" max="8200" width="9.7109375" style="367" customWidth="1"/>
    <col min="8201" max="8201" width="9.85546875" style="367" customWidth="1"/>
    <col min="8202" max="8202" width="10" style="367" customWidth="1"/>
    <col min="8203" max="8203" width="10.7109375" style="367" customWidth="1"/>
    <col min="8204" max="8204" width="10.140625" style="367" customWidth="1"/>
    <col min="8205" max="8205" width="16.5703125" style="367" customWidth="1"/>
    <col min="8206" max="8206" width="11.140625" style="367" customWidth="1"/>
    <col min="8207" max="8207" width="9.28515625" style="367" customWidth="1"/>
    <col min="8208" max="8447" width="16.5703125" style="367"/>
    <col min="8448" max="8448" width="3.7109375" style="367" customWidth="1"/>
    <col min="8449" max="8449" width="10.42578125" style="367" customWidth="1"/>
    <col min="8450" max="8450" width="23.140625" style="367" customWidth="1"/>
    <col min="8451" max="8451" width="11" style="367" customWidth="1"/>
    <col min="8452" max="8452" width="8.85546875" style="367" customWidth="1"/>
    <col min="8453" max="8453" width="10.42578125" style="367" customWidth="1"/>
    <col min="8454" max="8454" width="8.5703125" style="367" customWidth="1"/>
    <col min="8455" max="8455" width="9.5703125" style="367" customWidth="1"/>
    <col min="8456" max="8456" width="9.7109375" style="367" customWidth="1"/>
    <col min="8457" max="8457" width="9.85546875" style="367" customWidth="1"/>
    <col min="8458" max="8458" width="10" style="367" customWidth="1"/>
    <col min="8459" max="8459" width="10.7109375" style="367" customWidth="1"/>
    <col min="8460" max="8460" width="10.140625" style="367" customWidth="1"/>
    <col min="8461" max="8461" width="16.5703125" style="367" customWidth="1"/>
    <col min="8462" max="8462" width="11.140625" style="367" customWidth="1"/>
    <col min="8463" max="8463" width="9.28515625" style="367" customWidth="1"/>
    <col min="8464" max="8703" width="16.5703125" style="367"/>
    <col min="8704" max="8704" width="3.7109375" style="367" customWidth="1"/>
    <col min="8705" max="8705" width="10.42578125" style="367" customWidth="1"/>
    <col min="8706" max="8706" width="23.140625" style="367" customWidth="1"/>
    <col min="8707" max="8707" width="11" style="367" customWidth="1"/>
    <col min="8708" max="8708" width="8.85546875" style="367" customWidth="1"/>
    <col min="8709" max="8709" width="10.42578125" style="367" customWidth="1"/>
    <col min="8710" max="8710" width="8.5703125" style="367" customWidth="1"/>
    <col min="8711" max="8711" width="9.5703125" style="367" customWidth="1"/>
    <col min="8712" max="8712" width="9.7109375" style="367" customWidth="1"/>
    <col min="8713" max="8713" width="9.85546875" style="367" customWidth="1"/>
    <col min="8714" max="8714" width="10" style="367" customWidth="1"/>
    <col min="8715" max="8715" width="10.7109375" style="367" customWidth="1"/>
    <col min="8716" max="8716" width="10.140625" style="367" customWidth="1"/>
    <col min="8717" max="8717" width="16.5703125" style="367" customWidth="1"/>
    <col min="8718" max="8718" width="11.140625" style="367" customWidth="1"/>
    <col min="8719" max="8719" width="9.28515625" style="367" customWidth="1"/>
    <col min="8720" max="8959" width="16.5703125" style="367"/>
    <col min="8960" max="8960" width="3.7109375" style="367" customWidth="1"/>
    <col min="8961" max="8961" width="10.42578125" style="367" customWidth="1"/>
    <col min="8962" max="8962" width="23.140625" style="367" customWidth="1"/>
    <col min="8963" max="8963" width="11" style="367" customWidth="1"/>
    <col min="8964" max="8964" width="8.85546875" style="367" customWidth="1"/>
    <col min="8965" max="8965" width="10.42578125" style="367" customWidth="1"/>
    <col min="8966" max="8966" width="8.5703125" style="367" customWidth="1"/>
    <col min="8967" max="8967" width="9.5703125" style="367" customWidth="1"/>
    <col min="8968" max="8968" width="9.7109375" style="367" customWidth="1"/>
    <col min="8969" max="8969" width="9.85546875" style="367" customWidth="1"/>
    <col min="8970" max="8970" width="10" style="367" customWidth="1"/>
    <col min="8971" max="8971" width="10.7109375" style="367" customWidth="1"/>
    <col min="8972" max="8972" width="10.140625" style="367" customWidth="1"/>
    <col min="8973" max="8973" width="16.5703125" style="367" customWidth="1"/>
    <col min="8974" max="8974" width="11.140625" style="367" customWidth="1"/>
    <col min="8975" max="8975" width="9.28515625" style="367" customWidth="1"/>
    <col min="8976" max="9215" width="16.5703125" style="367"/>
    <col min="9216" max="9216" width="3.7109375" style="367" customWidth="1"/>
    <col min="9217" max="9217" width="10.42578125" style="367" customWidth="1"/>
    <col min="9218" max="9218" width="23.140625" style="367" customWidth="1"/>
    <col min="9219" max="9219" width="11" style="367" customWidth="1"/>
    <col min="9220" max="9220" width="8.85546875" style="367" customWidth="1"/>
    <col min="9221" max="9221" width="10.42578125" style="367" customWidth="1"/>
    <col min="9222" max="9222" width="8.5703125" style="367" customWidth="1"/>
    <col min="9223" max="9223" width="9.5703125" style="367" customWidth="1"/>
    <col min="9224" max="9224" width="9.7109375" style="367" customWidth="1"/>
    <col min="9225" max="9225" width="9.85546875" style="367" customWidth="1"/>
    <col min="9226" max="9226" width="10" style="367" customWidth="1"/>
    <col min="9227" max="9227" width="10.7109375" style="367" customWidth="1"/>
    <col min="9228" max="9228" width="10.140625" style="367" customWidth="1"/>
    <col min="9229" max="9229" width="16.5703125" style="367" customWidth="1"/>
    <col min="9230" max="9230" width="11.140625" style="367" customWidth="1"/>
    <col min="9231" max="9231" width="9.28515625" style="367" customWidth="1"/>
    <col min="9232" max="9471" width="16.5703125" style="367"/>
    <col min="9472" max="9472" width="3.7109375" style="367" customWidth="1"/>
    <col min="9473" max="9473" width="10.42578125" style="367" customWidth="1"/>
    <col min="9474" max="9474" width="23.140625" style="367" customWidth="1"/>
    <col min="9475" max="9475" width="11" style="367" customWidth="1"/>
    <col min="9476" max="9476" width="8.85546875" style="367" customWidth="1"/>
    <col min="9477" max="9477" width="10.42578125" style="367" customWidth="1"/>
    <col min="9478" max="9478" width="8.5703125" style="367" customWidth="1"/>
    <col min="9479" max="9479" width="9.5703125" style="367" customWidth="1"/>
    <col min="9480" max="9480" width="9.7109375" style="367" customWidth="1"/>
    <col min="9481" max="9481" width="9.85546875" style="367" customWidth="1"/>
    <col min="9482" max="9482" width="10" style="367" customWidth="1"/>
    <col min="9483" max="9483" width="10.7109375" style="367" customWidth="1"/>
    <col min="9484" max="9484" width="10.140625" style="367" customWidth="1"/>
    <col min="9485" max="9485" width="16.5703125" style="367" customWidth="1"/>
    <col min="9486" max="9486" width="11.140625" style="367" customWidth="1"/>
    <col min="9487" max="9487" width="9.28515625" style="367" customWidth="1"/>
    <col min="9488" max="9727" width="16.5703125" style="367"/>
    <col min="9728" max="9728" width="3.7109375" style="367" customWidth="1"/>
    <col min="9729" max="9729" width="10.42578125" style="367" customWidth="1"/>
    <col min="9730" max="9730" width="23.140625" style="367" customWidth="1"/>
    <col min="9731" max="9731" width="11" style="367" customWidth="1"/>
    <col min="9732" max="9732" width="8.85546875" style="367" customWidth="1"/>
    <col min="9733" max="9733" width="10.42578125" style="367" customWidth="1"/>
    <col min="9734" max="9734" width="8.5703125" style="367" customWidth="1"/>
    <col min="9735" max="9735" width="9.5703125" style="367" customWidth="1"/>
    <col min="9736" max="9736" width="9.7109375" style="367" customWidth="1"/>
    <col min="9737" max="9737" width="9.85546875" style="367" customWidth="1"/>
    <col min="9738" max="9738" width="10" style="367" customWidth="1"/>
    <col min="9739" max="9739" width="10.7109375" style="367" customWidth="1"/>
    <col min="9740" max="9740" width="10.140625" style="367" customWidth="1"/>
    <col min="9741" max="9741" width="16.5703125" style="367" customWidth="1"/>
    <col min="9742" max="9742" width="11.140625" style="367" customWidth="1"/>
    <col min="9743" max="9743" width="9.28515625" style="367" customWidth="1"/>
    <col min="9744" max="9983" width="16.5703125" style="367"/>
    <col min="9984" max="9984" width="3.7109375" style="367" customWidth="1"/>
    <col min="9985" max="9985" width="10.42578125" style="367" customWidth="1"/>
    <col min="9986" max="9986" width="23.140625" style="367" customWidth="1"/>
    <col min="9987" max="9987" width="11" style="367" customWidth="1"/>
    <col min="9988" max="9988" width="8.85546875" style="367" customWidth="1"/>
    <col min="9989" max="9989" width="10.42578125" style="367" customWidth="1"/>
    <col min="9990" max="9990" width="8.5703125" style="367" customWidth="1"/>
    <col min="9991" max="9991" width="9.5703125" style="367" customWidth="1"/>
    <col min="9992" max="9992" width="9.7109375" style="367" customWidth="1"/>
    <col min="9993" max="9993" width="9.85546875" style="367" customWidth="1"/>
    <col min="9994" max="9994" width="10" style="367" customWidth="1"/>
    <col min="9995" max="9995" width="10.7109375" style="367" customWidth="1"/>
    <col min="9996" max="9996" width="10.140625" style="367" customWidth="1"/>
    <col min="9997" max="9997" width="16.5703125" style="367" customWidth="1"/>
    <col min="9998" max="9998" width="11.140625" style="367" customWidth="1"/>
    <col min="9999" max="9999" width="9.28515625" style="367" customWidth="1"/>
    <col min="10000" max="10239" width="16.5703125" style="367"/>
    <col min="10240" max="10240" width="3.7109375" style="367" customWidth="1"/>
    <col min="10241" max="10241" width="10.42578125" style="367" customWidth="1"/>
    <col min="10242" max="10242" width="23.140625" style="367" customWidth="1"/>
    <col min="10243" max="10243" width="11" style="367" customWidth="1"/>
    <col min="10244" max="10244" width="8.85546875" style="367" customWidth="1"/>
    <col min="10245" max="10245" width="10.42578125" style="367" customWidth="1"/>
    <col min="10246" max="10246" width="8.5703125" style="367" customWidth="1"/>
    <col min="10247" max="10247" width="9.5703125" style="367" customWidth="1"/>
    <col min="10248" max="10248" width="9.7109375" style="367" customWidth="1"/>
    <col min="10249" max="10249" width="9.85546875" style="367" customWidth="1"/>
    <col min="10250" max="10250" width="10" style="367" customWidth="1"/>
    <col min="10251" max="10251" width="10.7109375" style="367" customWidth="1"/>
    <col min="10252" max="10252" width="10.140625" style="367" customWidth="1"/>
    <col min="10253" max="10253" width="16.5703125" style="367" customWidth="1"/>
    <col min="10254" max="10254" width="11.140625" style="367" customWidth="1"/>
    <col min="10255" max="10255" width="9.28515625" style="367" customWidth="1"/>
    <col min="10256" max="10495" width="16.5703125" style="367"/>
    <col min="10496" max="10496" width="3.7109375" style="367" customWidth="1"/>
    <col min="10497" max="10497" width="10.42578125" style="367" customWidth="1"/>
    <col min="10498" max="10498" width="23.140625" style="367" customWidth="1"/>
    <col min="10499" max="10499" width="11" style="367" customWidth="1"/>
    <col min="10500" max="10500" width="8.85546875" style="367" customWidth="1"/>
    <col min="10501" max="10501" width="10.42578125" style="367" customWidth="1"/>
    <col min="10502" max="10502" width="8.5703125" style="367" customWidth="1"/>
    <col min="10503" max="10503" width="9.5703125" style="367" customWidth="1"/>
    <col min="10504" max="10504" width="9.7109375" style="367" customWidth="1"/>
    <col min="10505" max="10505" width="9.85546875" style="367" customWidth="1"/>
    <col min="10506" max="10506" width="10" style="367" customWidth="1"/>
    <col min="10507" max="10507" width="10.7109375" style="367" customWidth="1"/>
    <col min="10508" max="10508" width="10.140625" style="367" customWidth="1"/>
    <col min="10509" max="10509" width="16.5703125" style="367" customWidth="1"/>
    <col min="10510" max="10510" width="11.140625" style="367" customWidth="1"/>
    <col min="10511" max="10511" width="9.28515625" style="367" customWidth="1"/>
    <col min="10512" max="10751" width="16.5703125" style="367"/>
    <col min="10752" max="10752" width="3.7109375" style="367" customWidth="1"/>
    <col min="10753" max="10753" width="10.42578125" style="367" customWidth="1"/>
    <col min="10754" max="10754" width="23.140625" style="367" customWidth="1"/>
    <col min="10755" max="10755" width="11" style="367" customWidth="1"/>
    <col min="10756" max="10756" width="8.85546875" style="367" customWidth="1"/>
    <col min="10757" max="10757" width="10.42578125" style="367" customWidth="1"/>
    <col min="10758" max="10758" width="8.5703125" style="367" customWidth="1"/>
    <col min="10759" max="10759" width="9.5703125" style="367" customWidth="1"/>
    <col min="10760" max="10760" width="9.7109375" style="367" customWidth="1"/>
    <col min="10761" max="10761" width="9.85546875" style="367" customWidth="1"/>
    <col min="10762" max="10762" width="10" style="367" customWidth="1"/>
    <col min="10763" max="10763" width="10.7109375" style="367" customWidth="1"/>
    <col min="10764" max="10764" width="10.140625" style="367" customWidth="1"/>
    <col min="10765" max="10765" width="16.5703125" style="367" customWidth="1"/>
    <col min="10766" max="10766" width="11.140625" style="367" customWidth="1"/>
    <col min="10767" max="10767" width="9.28515625" style="367" customWidth="1"/>
    <col min="10768" max="11007" width="16.5703125" style="367"/>
    <col min="11008" max="11008" width="3.7109375" style="367" customWidth="1"/>
    <col min="11009" max="11009" width="10.42578125" style="367" customWidth="1"/>
    <col min="11010" max="11010" width="23.140625" style="367" customWidth="1"/>
    <col min="11011" max="11011" width="11" style="367" customWidth="1"/>
    <col min="11012" max="11012" width="8.85546875" style="367" customWidth="1"/>
    <col min="11013" max="11013" width="10.42578125" style="367" customWidth="1"/>
    <col min="11014" max="11014" width="8.5703125" style="367" customWidth="1"/>
    <col min="11015" max="11015" width="9.5703125" style="367" customWidth="1"/>
    <col min="11016" max="11016" width="9.7109375" style="367" customWidth="1"/>
    <col min="11017" max="11017" width="9.85546875" style="367" customWidth="1"/>
    <col min="11018" max="11018" width="10" style="367" customWidth="1"/>
    <col min="11019" max="11019" width="10.7109375" style="367" customWidth="1"/>
    <col min="11020" max="11020" width="10.140625" style="367" customWidth="1"/>
    <col min="11021" max="11021" width="16.5703125" style="367" customWidth="1"/>
    <col min="11022" max="11022" width="11.140625" style="367" customWidth="1"/>
    <col min="11023" max="11023" width="9.28515625" style="367" customWidth="1"/>
    <col min="11024" max="11263" width="16.5703125" style="367"/>
    <col min="11264" max="11264" width="3.7109375" style="367" customWidth="1"/>
    <col min="11265" max="11265" width="10.42578125" style="367" customWidth="1"/>
    <col min="11266" max="11266" width="23.140625" style="367" customWidth="1"/>
    <col min="11267" max="11267" width="11" style="367" customWidth="1"/>
    <col min="11268" max="11268" width="8.85546875" style="367" customWidth="1"/>
    <col min="11269" max="11269" width="10.42578125" style="367" customWidth="1"/>
    <col min="11270" max="11270" width="8.5703125" style="367" customWidth="1"/>
    <col min="11271" max="11271" width="9.5703125" style="367" customWidth="1"/>
    <col min="11272" max="11272" width="9.7109375" style="367" customWidth="1"/>
    <col min="11273" max="11273" width="9.85546875" style="367" customWidth="1"/>
    <col min="11274" max="11274" width="10" style="367" customWidth="1"/>
    <col min="11275" max="11275" width="10.7109375" style="367" customWidth="1"/>
    <col min="11276" max="11276" width="10.140625" style="367" customWidth="1"/>
    <col min="11277" max="11277" width="16.5703125" style="367" customWidth="1"/>
    <col min="11278" max="11278" width="11.140625" style="367" customWidth="1"/>
    <col min="11279" max="11279" width="9.28515625" style="367" customWidth="1"/>
    <col min="11280" max="11519" width="16.5703125" style="367"/>
    <col min="11520" max="11520" width="3.7109375" style="367" customWidth="1"/>
    <col min="11521" max="11521" width="10.42578125" style="367" customWidth="1"/>
    <col min="11522" max="11522" width="23.140625" style="367" customWidth="1"/>
    <col min="11523" max="11523" width="11" style="367" customWidth="1"/>
    <col min="11524" max="11524" width="8.85546875" style="367" customWidth="1"/>
    <col min="11525" max="11525" width="10.42578125" style="367" customWidth="1"/>
    <col min="11526" max="11526" width="8.5703125" style="367" customWidth="1"/>
    <col min="11527" max="11527" width="9.5703125" style="367" customWidth="1"/>
    <col min="11528" max="11528" width="9.7109375" style="367" customWidth="1"/>
    <col min="11529" max="11529" width="9.85546875" style="367" customWidth="1"/>
    <col min="11530" max="11530" width="10" style="367" customWidth="1"/>
    <col min="11531" max="11531" width="10.7109375" style="367" customWidth="1"/>
    <col min="11532" max="11532" width="10.140625" style="367" customWidth="1"/>
    <col min="11533" max="11533" width="16.5703125" style="367" customWidth="1"/>
    <col min="11534" max="11534" width="11.140625" style="367" customWidth="1"/>
    <col min="11535" max="11535" width="9.28515625" style="367" customWidth="1"/>
    <col min="11536" max="11775" width="16.5703125" style="367"/>
    <col min="11776" max="11776" width="3.7109375" style="367" customWidth="1"/>
    <col min="11777" max="11777" width="10.42578125" style="367" customWidth="1"/>
    <col min="11778" max="11778" width="23.140625" style="367" customWidth="1"/>
    <col min="11779" max="11779" width="11" style="367" customWidth="1"/>
    <col min="11780" max="11780" width="8.85546875" style="367" customWidth="1"/>
    <col min="11781" max="11781" width="10.42578125" style="367" customWidth="1"/>
    <col min="11782" max="11782" width="8.5703125" style="367" customWidth="1"/>
    <col min="11783" max="11783" width="9.5703125" style="367" customWidth="1"/>
    <col min="11784" max="11784" width="9.7109375" style="367" customWidth="1"/>
    <col min="11785" max="11785" width="9.85546875" style="367" customWidth="1"/>
    <col min="11786" max="11786" width="10" style="367" customWidth="1"/>
    <col min="11787" max="11787" width="10.7109375" style="367" customWidth="1"/>
    <col min="11788" max="11788" width="10.140625" style="367" customWidth="1"/>
    <col min="11789" max="11789" width="16.5703125" style="367" customWidth="1"/>
    <col min="11790" max="11790" width="11.140625" style="367" customWidth="1"/>
    <col min="11791" max="11791" width="9.28515625" style="367" customWidth="1"/>
    <col min="11792" max="12031" width="16.5703125" style="367"/>
    <col min="12032" max="12032" width="3.7109375" style="367" customWidth="1"/>
    <col min="12033" max="12033" width="10.42578125" style="367" customWidth="1"/>
    <col min="12034" max="12034" width="23.140625" style="367" customWidth="1"/>
    <col min="12035" max="12035" width="11" style="367" customWidth="1"/>
    <col min="12036" max="12036" width="8.85546875" style="367" customWidth="1"/>
    <col min="12037" max="12037" width="10.42578125" style="367" customWidth="1"/>
    <col min="12038" max="12038" width="8.5703125" style="367" customWidth="1"/>
    <col min="12039" max="12039" width="9.5703125" style="367" customWidth="1"/>
    <col min="12040" max="12040" width="9.7109375" style="367" customWidth="1"/>
    <col min="12041" max="12041" width="9.85546875" style="367" customWidth="1"/>
    <col min="12042" max="12042" width="10" style="367" customWidth="1"/>
    <col min="12043" max="12043" width="10.7109375" style="367" customWidth="1"/>
    <col min="12044" max="12044" width="10.140625" style="367" customWidth="1"/>
    <col min="12045" max="12045" width="16.5703125" style="367" customWidth="1"/>
    <col min="12046" max="12046" width="11.140625" style="367" customWidth="1"/>
    <col min="12047" max="12047" width="9.28515625" style="367" customWidth="1"/>
    <col min="12048" max="12287" width="16.5703125" style="367"/>
    <col min="12288" max="12288" width="3.7109375" style="367" customWidth="1"/>
    <col min="12289" max="12289" width="10.42578125" style="367" customWidth="1"/>
    <col min="12290" max="12290" width="23.140625" style="367" customWidth="1"/>
    <col min="12291" max="12291" width="11" style="367" customWidth="1"/>
    <col min="12292" max="12292" width="8.85546875" style="367" customWidth="1"/>
    <col min="12293" max="12293" width="10.42578125" style="367" customWidth="1"/>
    <col min="12294" max="12294" width="8.5703125" style="367" customWidth="1"/>
    <col min="12295" max="12295" width="9.5703125" style="367" customWidth="1"/>
    <col min="12296" max="12296" width="9.7109375" style="367" customWidth="1"/>
    <col min="12297" max="12297" width="9.85546875" style="367" customWidth="1"/>
    <col min="12298" max="12298" width="10" style="367" customWidth="1"/>
    <col min="12299" max="12299" width="10.7109375" style="367" customWidth="1"/>
    <col min="12300" max="12300" width="10.140625" style="367" customWidth="1"/>
    <col min="12301" max="12301" width="16.5703125" style="367" customWidth="1"/>
    <col min="12302" max="12302" width="11.140625" style="367" customWidth="1"/>
    <col min="12303" max="12303" width="9.28515625" style="367" customWidth="1"/>
    <col min="12304" max="12543" width="16.5703125" style="367"/>
    <col min="12544" max="12544" width="3.7109375" style="367" customWidth="1"/>
    <col min="12545" max="12545" width="10.42578125" style="367" customWidth="1"/>
    <col min="12546" max="12546" width="23.140625" style="367" customWidth="1"/>
    <col min="12547" max="12547" width="11" style="367" customWidth="1"/>
    <col min="12548" max="12548" width="8.85546875" style="367" customWidth="1"/>
    <col min="12549" max="12549" width="10.42578125" style="367" customWidth="1"/>
    <col min="12550" max="12550" width="8.5703125" style="367" customWidth="1"/>
    <col min="12551" max="12551" width="9.5703125" style="367" customWidth="1"/>
    <col min="12552" max="12552" width="9.7109375" style="367" customWidth="1"/>
    <col min="12553" max="12553" width="9.85546875" style="367" customWidth="1"/>
    <col min="12554" max="12554" width="10" style="367" customWidth="1"/>
    <col min="12555" max="12555" width="10.7109375" style="367" customWidth="1"/>
    <col min="12556" max="12556" width="10.140625" style="367" customWidth="1"/>
    <col min="12557" max="12557" width="16.5703125" style="367" customWidth="1"/>
    <col min="12558" max="12558" width="11.140625" style="367" customWidth="1"/>
    <col min="12559" max="12559" width="9.28515625" style="367" customWidth="1"/>
    <col min="12560" max="12799" width="16.5703125" style="367"/>
    <col min="12800" max="12800" width="3.7109375" style="367" customWidth="1"/>
    <col min="12801" max="12801" width="10.42578125" style="367" customWidth="1"/>
    <col min="12802" max="12802" width="23.140625" style="367" customWidth="1"/>
    <col min="12803" max="12803" width="11" style="367" customWidth="1"/>
    <col min="12804" max="12804" width="8.85546875" style="367" customWidth="1"/>
    <col min="12805" max="12805" width="10.42578125" style="367" customWidth="1"/>
    <col min="12806" max="12806" width="8.5703125" style="367" customWidth="1"/>
    <col min="12807" max="12807" width="9.5703125" style="367" customWidth="1"/>
    <col min="12808" max="12808" width="9.7109375" style="367" customWidth="1"/>
    <col min="12809" max="12809" width="9.85546875" style="367" customWidth="1"/>
    <col min="12810" max="12810" width="10" style="367" customWidth="1"/>
    <col min="12811" max="12811" width="10.7109375" style="367" customWidth="1"/>
    <col min="12812" max="12812" width="10.140625" style="367" customWidth="1"/>
    <col min="12813" max="12813" width="16.5703125" style="367" customWidth="1"/>
    <col min="12814" max="12814" width="11.140625" style="367" customWidth="1"/>
    <col min="12815" max="12815" width="9.28515625" style="367" customWidth="1"/>
    <col min="12816" max="13055" width="16.5703125" style="367"/>
    <col min="13056" max="13056" width="3.7109375" style="367" customWidth="1"/>
    <col min="13057" max="13057" width="10.42578125" style="367" customWidth="1"/>
    <col min="13058" max="13058" width="23.140625" style="367" customWidth="1"/>
    <col min="13059" max="13059" width="11" style="367" customWidth="1"/>
    <col min="13060" max="13060" width="8.85546875" style="367" customWidth="1"/>
    <col min="13061" max="13061" width="10.42578125" style="367" customWidth="1"/>
    <col min="13062" max="13062" width="8.5703125" style="367" customWidth="1"/>
    <col min="13063" max="13063" width="9.5703125" style="367" customWidth="1"/>
    <col min="13064" max="13064" width="9.7109375" style="367" customWidth="1"/>
    <col min="13065" max="13065" width="9.85546875" style="367" customWidth="1"/>
    <col min="13066" max="13066" width="10" style="367" customWidth="1"/>
    <col min="13067" max="13067" width="10.7109375" style="367" customWidth="1"/>
    <col min="13068" max="13068" width="10.140625" style="367" customWidth="1"/>
    <col min="13069" max="13069" width="16.5703125" style="367" customWidth="1"/>
    <col min="13070" max="13070" width="11.140625" style="367" customWidth="1"/>
    <col min="13071" max="13071" width="9.28515625" style="367" customWidth="1"/>
    <col min="13072" max="13311" width="16.5703125" style="367"/>
    <col min="13312" max="13312" width="3.7109375" style="367" customWidth="1"/>
    <col min="13313" max="13313" width="10.42578125" style="367" customWidth="1"/>
    <col min="13314" max="13314" width="23.140625" style="367" customWidth="1"/>
    <col min="13315" max="13315" width="11" style="367" customWidth="1"/>
    <col min="13316" max="13316" width="8.85546875" style="367" customWidth="1"/>
    <col min="13317" max="13317" width="10.42578125" style="367" customWidth="1"/>
    <col min="13318" max="13318" width="8.5703125" style="367" customWidth="1"/>
    <col min="13319" max="13319" width="9.5703125" style="367" customWidth="1"/>
    <col min="13320" max="13320" width="9.7109375" style="367" customWidth="1"/>
    <col min="13321" max="13321" width="9.85546875" style="367" customWidth="1"/>
    <col min="13322" max="13322" width="10" style="367" customWidth="1"/>
    <col min="13323" max="13323" width="10.7109375" style="367" customWidth="1"/>
    <col min="13324" max="13324" width="10.140625" style="367" customWidth="1"/>
    <col min="13325" max="13325" width="16.5703125" style="367" customWidth="1"/>
    <col min="13326" max="13326" width="11.140625" style="367" customWidth="1"/>
    <col min="13327" max="13327" width="9.28515625" style="367" customWidth="1"/>
    <col min="13328" max="13567" width="16.5703125" style="367"/>
    <col min="13568" max="13568" width="3.7109375" style="367" customWidth="1"/>
    <col min="13569" max="13569" width="10.42578125" style="367" customWidth="1"/>
    <col min="13570" max="13570" width="23.140625" style="367" customWidth="1"/>
    <col min="13571" max="13571" width="11" style="367" customWidth="1"/>
    <col min="13572" max="13572" width="8.85546875" style="367" customWidth="1"/>
    <col min="13573" max="13573" width="10.42578125" style="367" customWidth="1"/>
    <col min="13574" max="13574" width="8.5703125" style="367" customWidth="1"/>
    <col min="13575" max="13575" width="9.5703125" style="367" customWidth="1"/>
    <col min="13576" max="13576" width="9.7109375" style="367" customWidth="1"/>
    <col min="13577" max="13577" width="9.85546875" style="367" customWidth="1"/>
    <col min="13578" max="13578" width="10" style="367" customWidth="1"/>
    <col min="13579" max="13579" width="10.7109375" style="367" customWidth="1"/>
    <col min="13580" max="13580" width="10.140625" style="367" customWidth="1"/>
    <col min="13581" max="13581" width="16.5703125" style="367" customWidth="1"/>
    <col min="13582" max="13582" width="11.140625" style="367" customWidth="1"/>
    <col min="13583" max="13583" width="9.28515625" style="367" customWidth="1"/>
    <col min="13584" max="13823" width="16.5703125" style="367"/>
    <col min="13824" max="13824" width="3.7109375" style="367" customWidth="1"/>
    <col min="13825" max="13825" width="10.42578125" style="367" customWidth="1"/>
    <col min="13826" max="13826" width="23.140625" style="367" customWidth="1"/>
    <col min="13827" max="13827" width="11" style="367" customWidth="1"/>
    <col min="13828" max="13828" width="8.85546875" style="367" customWidth="1"/>
    <col min="13829" max="13829" width="10.42578125" style="367" customWidth="1"/>
    <col min="13830" max="13830" width="8.5703125" style="367" customWidth="1"/>
    <col min="13831" max="13831" width="9.5703125" style="367" customWidth="1"/>
    <col min="13832" max="13832" width="9.7109375" style="367" customWidth="1"/>
    <col min="13833" max="13833" width="9.85546875" style="367" customWidth="1"/>
    <col min="13834" max="13834" width="10" style="367" customWidth="1"/>
    <col min="13835" max="13835" width="10.7109375" style="367" customWidth="1"/>
    <col min="13836" max="13836" width="10.140625" style="367" customWidth="1"/>
    <col min="13837" max="13837" width="16.5703125" style="367" customWidth="1"/>
    <col min="13838" max="13838" width="11.140625" style="367" customWidth="1"/>
    <col min="13839" max="13839" width="9.28515625" style="367" customWidth="1"/>
    <col min="13840" max="14079" width="16.5703125" style="367"/>
    <col min="14080" max="14080" width="3.7109375" style="367" customWidth="1"/>
    <col min="14081" max="14081" width="10.42578125" style="367" customWidth="1"/>
    <col min="14082" max="14082" width="23.140625" style="367" customWidth="1"/>
    <col min="14083" max="14083" width="11" style="367" customWidth="1"/>
    <col min="14084" max="14084" width="8.85546875" style="367" customWidth="1"/>
    <col min="14085" max="14085" width="10.42578125" style="367" customWidth="1"/>
    <col min="14086" max="14086" width="8.5703125" style="367" customWidth="1"/>
    <col min="14087" max="14087" width="9.5703125" style="367" customWidth="1"/>
    <col min="14088" max="14088" width="9.7109375" style="367" customWidth="1"/>
    <col min="14089" max="14089" width="9.85546875" style="367" customWidth="1"/>
    <col min="14090" max="14090" width="10" style="367" customWidth="1"/>
    <col min="14091" max="14091" width="10.7109375" style="367" customWidth="1"/>
    <col min="14092" max="14092" width="10.140625" style="367" customWidth="1"/>
    <col min="14093" max="14093" width="16.5703125" style="367" customWidth="1"/>
    <col min="14094" max="14094" width="11.140625" style="367" customWidth="1"/>
    <col min="14095" max="14095" width="9.28515625" style="367" customWidth="1"/>
    <col min="14096" max="14335" width="16.5703125" style="367"/>
    <col min="14336" max="14336" width="3.7109375" style="367" customWidth="1"/>
    <col min="14337" max="14337" width="10.42578125" style="367" customWidth="1"/>
    <col min="14338" max="14338" width="23.140625" style="367" customWidth="1"/>
    <col min="14339" max="14339" width="11" style="367" customWidth="1"/>
    <col min="14340" max="14340" width="8.85546875" style="367" customWidth="1"/>
    <col min="14341" max="14341" width="10.42578125" style="367" customWidth="1"/>
    <col min="14342" max="14342" width="8.5703125" style="367" customWidth="1"/>
    <col min="14343" max="14343" width="9.5703125" style="367" customWidth="1"/>
    <col min="14344" max="14344" width="9.7109375" style="367" customWidth="1"/>
    <col min="14345" max="14345" width="9.85546875" style="367" customWidth="1"/>
    <col min="14346" max="14346" width="10" style="367" customWidth="1"/>
    <col min="14347" max="14347" width="10.7109375" style="367" customWidth="1"/>
    <col min="14348" max="14348" width="10.140625" style="367" customWidth="1"/>
    <col min="14349" max="14349" width="16.5703125" style="367" customWidth="1"/>
    <col min="14350" max="14350" width="11.140625" style="367" customWidth="1"/>
    <col min="14351" max="14351" width="9.28515625" style="367" customWidth="1"/>
    <col min="14352" max="14591" width="16.5703125" style="367"/>
    <col min="14592" max="14592" width="3.7109375" style="367" customWidth="1"/>
    <col min="14593" max="14593" width="10.42578125" style="367" customWidth="1"/>
    <col min="14594" max="14594" width="23.140625" style="367" customWidth="1"/>
    <col min="14595" max="14595" width="11" style="367" customWidth="1"/>
    <col min="14596" max="14596" width="8.85546875" style="367" customWidth="1"/>
    <col min="14597" max="14597" width="10.42578125" style="367" customWidth="1"/>
    <col min="14598" max="14598" width="8.5703125" style="367" customWidth="1"/>
    <col min="14599" max="14599" width="9.5703125" style="367" customWidth="1"/>
    <col min="14600" max="14600" width="9.7109375" style="367" customWidth="1"/>
    <col min="14601" max="14601" width="9.85546875" style="367" customWidth="1"/>
    <col min="14602" max="14602" width="10" style="367" customWidth="1"/>
    <col min="14603" max="14603" width="10.7109375" style="367" customWidth="1"/>
    <col min="14604" max="14604" width="10.140625" style="367" customWidth="1"/>
    <col min="14605" max="14605" width="16.5703125" style="367" customWidth="1"/>
    <col min="14606" max="14606" width="11.140625" style="367" customWidth="1"/>
    <col min="14607" max="14607" width="9.28515625" style="367" customWidth="1"/>
    <col min="14608" max="14847" width="16.5703125" style="367"/>
    <col min="14848" max="14848" width="3.7109375" style="367" customWidth="1"/>
    <col min="14849" max="14849" width="10.42578125" style="367" customWidth="1"/>
    <col min="14850" max="14850" width="23.140625" style="367" customWidth="1"/>
    <col min="14851" max="14851" width="11" style="367" customWidth="1"/>
    <col min="14852" max="14852" width="8.85546875" style="367" customWidth="1"/>
    <col min="14853" max="14853" width="10.42578125" style="367" customWidth="1"/>
    <col min="14854" max="14854" width="8.5703125" style="367" customWidth="1"/>
    <col min="14855" max="14855" width="9.5703125" style="367" customWidth="1"/>
    <col min="14856" max="14856" width="9.7109375" style="367" customWidth="1"/>
    <col min="14857" max="14857" width="9.85546875" style="367" customWidth="1"/>
    <col min="14858" max="14858" width="10" style="367" customWidth="1"/>
    <col min="14859" max="14859" width="10.7109375" style="367" customWidth="1"/>
    <col min="14860" max="14860" width="10.140625" style="367" customWidth="1"/>
    <col min="14861" max="14861" width="16.5703125" style="367" customWidth="1"/>
    <col min="14862" max="14862" width="11.140625" style="367" customWidth="1"/>
    <col min="14863" max="14863" width="9.28515625" style="367" customWidth="1"/>
    <col min="14864" max="15103" width="16.5703125" style="367"/>
    <col min="15104" max="15104" width="3.7109375" style="367" customWidth="1"/>
    <col min="15105" max="15105" width="10.42578125" style="367" customWidth="1"/>
    <col min="15106" max="15106" width="23.140625" style="367" customWidth="1"/>
    <col min="15107" max="15107" width="11" style="367" customWidth="1"/>
    <col min="15108" max="15108" width="8.85546875" style="367" customWidth="1"/>
    <col min="15109" max="15109" width="10.42578125" style="367" customWidth="1"/>
    <col min="15110" max="15110" width="8.5703125" style="367" customWidth="1"/>
    <col min="15111" max="15111" width="9.5703125" style="367" customWidth="1"/>
    <col min="15112" max="15112" width="9.7109375" style="367" customWidth="1"/>
    <col min="15113" max="15113" width="9.85546875" style="367" customWidth="1"/>
    <col min="15114" max="15114" width="10" style="367" customWidth="1"/>
    <col min="15115" max="15115" width="10.7109375" style="367" customWidth="1"/>
    <col min="15116" max="15116" width="10.140625" style="367" customWidth="1"/>
    <col min="15117" max="15117" width="16.5703125" style="367" customWidth="1"/>
    <col min="15118" max="15118" width="11.140625" style="367" customWidth="1"/>
    <col min="15119" max="15119" width="9.28515625" style="367" customWidth="1"/>
    <col min="15120" max="15359" width="16.5703125" style="367"/>
    <col min="15360" max="15360" width="3.7109375" style="367" customWidth="1"/>
    <col min="15361" max="15361" width="10.42578125" style="367" customWidth="1"/>
    <col min="15362" max="15362" width="23.140625" style="367" customWidth="1"/>
    <col min="15363" max="15363" width="11" style="367" customWidth="1"/>
    <col min="15364" max="15364" width="8.85546875" style="367" customWidth="1"/>
    <col min="15365" max="15365" width="10.42578125" style="367" customWidth="1"/>
    <col min="15366" max="15366" width="8.5703125" style="367" customWidth="1"/>
    <col min="15367" max="15367" width="9.5703125" style="367" customWidth="1"/>
    <col min="15368" max="15368" width="9.7109375" style="367" customWidth="1"/>
    <col min="15369" max="15369" width="9.85546875" style="367" customWidth="1"/>
    <col min="15370" max="15370" width="10" style="367" customWidth="1"/>
    <col min="15371" max="15371" width="10.7109375" style="367" customWidth="1"/>
    <col min="15372" max="15372" width="10.140625" style="367" customWidth="1"/>
    <col min="15373" max="15373" width="16.5703125" style="367" customWidth="1"/>
    <col min="15374" max="15374" width="11.140625" style="367" customWidth="1"/>
    <col min="15375" max="15375" width="9.28515625" style="367" customWidth="1"/>
    <col min="15376" max="15615" width="16.5703125" style="367"/>
    <col min="15616" max="15616" width="3.7109375" style="367" customWidth="1"/>
    <col min="15617" max="15617" width="10.42578125" style="367" customWidth="1"/>
    <col min="15618" max="15618" width="23.140625" style="367" customWidth="1"/>
    <col min="15619" max="15619" width="11" style="367" customWidth="1"/>
    <col min="15620" max="15620" width="8.85546875" style="367" customWidth="1"/>
    <col min="15621" max="15621" width="10.42578125" style="367" customWidth="1"/>
    <col min="15622" max="15622" width="8.5703125" style="367" customWidth="1"/>
    <col min="15623" max="15623" width="9.5703125" style="367" customWidth="1"/>
    <col min="15624" max="15624" width="9.7109375" style="367" customWidth="1"/>
    <col min="15625" max="15625" width="9.85546875" style="367" customWidth="1"/>
    <col min="15626" max="15626" width="10" style="367" customWidth="1"/>
    <col min="15627" max="15627" width="10.7109375" style="367" customWidth="1"/>
    <col min="15628" max="15628" width="10.140625" style="367" customWidth="1"/>
    <col min="15629" max="15629" width="16.5703125" style="367" customWidth="1"/>
    <col min="15630" max="15630" width="11.140625" style="367" customWidth="1"/>
    <col min="15631" max="15631" width="9.28515625" style="367" customWidth="1"/>
    <col min="15632" max="15871" width="16.5703125" style="367"/>
    <col min="15872" max="15872" width="3.7109375" style="367" customWidth="1"/>
    <col min="15873" max="15873" width="10.42578125" style="367" customWidth="1"/>
    <col min="15874" max="15874" width="23.140625" style="367" customWidth="1"/>
    <col min="15875" max="15875" width="11" style="367" customWidth="1"/>
    <col min="15876" max="15876" width="8.85546875" style="367" customWidth="1"/>
    <col min="15877" max="15877" width="10.42578125" style="367" customWidth="1"/>
    <col min="15878" max="15878" width="8.5703125" style="367" customWidth="1"/>
    <col min="15879" max="15879" width="9.5703125" style="367" customWidth="1"/>
    <col min="15880" max="15880" width="9.7109375" style="367" customWidth="1"/>
    <col min="15881" max="15881" width="9.85546875" style="367" customWidth="1"/>
    <col min="15882" max="15882" width="10" style="367" customWidth="1"/>
    <col min="15883" max="15883" width="10.7109375" style="367" customWidth="1"/>
    <col min="15884" max="15884" width="10.140625" style="367" customWidth="1"/>
    <col min="15885" max="15885" width="16.5703125" style="367" customWidth="1"/>
    <col min="15886" max="15886" width="11.140625" style="367" customWidth="1"/>
    <col min="15887" max="15887" width="9.28515625" style="367" customWidth="1"/>
    <col min="15888" max="16127" width="16.5703125" style="367"/>
    <col min="16128" max="16128" width="3.7109375" style="367" customWidth="1"/>
    <col min="16129" max="16129" width="10.42578125" style="367" customWidth="1"/>
    <col min="16130" max="16130" width="23.140625" style="367" customWidth="1"/>
    <col min="16131" max="16131" width="11" style="367" customWidth="1"/>
    <col min="16132" max="16132" width="8.85546875" style="367" customWidth="1"/>
    <col min="16133" max="16133" width="10.42578125" style="367" customWidth="1"/>
    <col min="16134" max="16134" width="8.5703125" style="367" customWidth="1"/>
    <col min="16135" max="16135" width="9.5703125" style="367" customWidth="1"/>
    <col min="16136" max="16136" width="9.7109375" style="367" customWidth="1"/>
    <col min="16137" max="16137" width="9.85546875" style="367" customWidth="1"/>
    <col min="16138" max="16138" width="10" style="367" customWidth="1"/>
    <col min="16139" max="16139" width="10.7109375" style="367" customWidth="1"/>
    <col min="16140" max="16140" width="10.140625" style="367" customWidth="1"/>
    <col min="16141" max="16141" width="16.5703125" style="367" customWidth="1"/>
    <col min="16142" max="16142" width="11.140625" style="367" customWidth="1"/>
    <col min="16143" max="16143" width="9.28515625" style="367" customWidth="1"/>
    <col min="16144" max="16384" width="16.5703125" style="367"/>
  </cols>
  <sheetData>
    <row r="1" spans="2:17" ht="15" customHeight="1"/>
    <row r="2" spans="2:17" ht="15" customHeight="1"/>
    <row r="3" spans="2:17" ht="15" customHeight="1"/>
    <row r="4" spans="2:17" ht="15" customHeight="1"/>
    <row r="5" spans="2:17" s="368" customFormat="1" ht="36" customHeight="1">
      <c r="B5" s="441" t="s">
        <v>412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</row>
    <row r="6" spans="2:17" s="368" customFormat="1" ht="15" customHeight="1">
      <c r="B6" s="460" t="s">
        <v>269</v>
      </c>
      <c r="C6" s="461" t="s">
        <v>413</v>
      </c>
      <c r="D6" s="461"/>
      <c r="E6" s="430" t="s">
        <v>414</v>
      </c>
      <c r="F6" s="430"/>
      <c r="G6" s="461" t="s">
        <v>415</v>
      </c>
      <c r="H6" s="461"/>
      <c r="I6" s="430" t="s">
        <v>416</v>
      </c>
      <c r="J6" s="430"/>
      <c r="K6" s="461" t="s">
        <v>417</v>
      </c>
      <c r="L6" s="461"/>
    </row>
    <row r="7" spans="2:17" s="368" customFormat="1" ht="30" customHeight="1">
      <c r="B7" s="460"/>
      <c r="C7" s="25" t="s">
        <v>374</v>
      </c>
      <c r="D7" s="244" t="s">
        <v>418</v>
      </c>
      <c r="E7" s="23" t="s">
        <v>374</v>
      </c>
      <c r="F7" s="369" t="s">
        <v>418</v>
      </c>
      <c r="G7" s="321" t="s">
        <v>374</v>
      </c>
      <c r="H7" s="244" t="s">
        <v>418</v>
      </c>
      <c r="I7" s="23" t="s">
        <v>374</v>
      </c>
      <c r="J7" s="369" t="s">
        <v>418</v>
      </c>
      <c r="K7" s="321" t="s">
        <v>374</v>
      </c>
      <c r="L7" s="244" t="s">
        <v>418</v>
      </c>
    </row>
    <row r="8" spans="2:17" ht="15" customHeight="1">
      <c r="B8" s="370" t="s">
        <v>334</v>
      </c>
      <c r="C8" s="371">
        <v>47304</v>
      </c>
      <c r="D8" s="32">
        <v>0.35148308862866312</v>
      </c>
      <c r="E8" s="372">
        <v>33818</v>
      </c>
      <c r="F8" s="381">
        <v>0.41126609833513722</v>
      </c>
      <c r="G8" s="371">
        <v>13450</v>
      </c>
      <c r="H8" s="32">
        <v>0.26319909201205433</v>
      </c>
      <c r="I8" s="372">
        <v>22</v>
      </c>
      <c r="J8" s="382">
        <v>4.6511627906976744E-2</v>
      </c>
      <c r="K8" s="371">
        <v>14</v>
      </c>
      <c r="L8" s="32">
        <v>1.7948717948717947E-2</v>
      </c>
      <c r="M8" s="383"/>
      <c r="N8" s="383"/>
    </row>
    <row r="9" spans="2:17" ht="15" customHeight="1">
      <c r="B9" s="370" t="s">
        <v>382</v>
      </c>
      <c r="C9" s="371">
        <v>17</v>
      </c>
      <c r="D9" s="32">
        <v>1.2631516376389467E-4</v>
      </c>
      <c r="E9" s="372">
        <v>0</v>
      </c>
      <c r="F9" s="384">
        <v>0</v>
      </c>
      <c r="G9" s="371">
        <v>0</v>
      </c>
      <c r="H9" s="385">
        <v>0</v>
      </c>
      <c r="I9" s="372">
        <v>0</v>
      </c>
      <c r="J9" s="386" t="s">
        <v>67</v>
      </c>
      <c r="K9" s="371">
        <v>17</v>
      </c>
      <c r="L9" s="32">
        <v>2.1794871794871794E-2</v>
      </c>
      <c r="M9" s="383"/>
      <c r="N9" s="383"/>
    </row>
    <row r="10" spans="2:17" ht="15" customHeight="1">
      <c r="B10" s="370" t="s">
        <v>383</v>
      </c>
      <c r="C10" s="371">
        <v>111</v>
      </c>
      <c r="D10" s="32">
        <v>8.2476371634072399E-4</v>
      </c>
      <c r="E10" s="372">
        <v>18</v>
      </c>
      <c r="F10" s="381">
        <v>2.1890087438738157E-4</v>
      </c>
      <c r="G10" s="371">
        <v>20</v>
      </c>
      <c r="H10" s="32">
        <v>3.913741145160659E-4</v>
      </c>
      <c r="I10" s="372">
        <v>0</v>
      </c>
      <c r="J10" s="386" t="s">
        <v>67</v>
      </c>
      <c r="K10" s="371">
        <v>73</v>
      </c>
      <c r="L10" s="32">
        <v>9.358974358974359E-2</v>
      </c>
      <c r="M10" s="383"/>
      <c r="N10" s="383"/>
    </row>
    <row r="11" spans="2:17" ht="15" customHeight="1">
      <c r="B11" s="370" t="s">
        <v>335</v>
      </c>
      <c r="C11" s="371">
        <v>39491</v>
      </c>
      <c r="D11" s="32">
        <v>0.29343012542352731</v>
      </c>
      <c r="E11" s="372">
        <v>16604</v>
      </c>
      <c r="F11" s="381">
        <v>0.20192389546267131</v>
      </c>
      <c r="G11" s="371">
        <v>22867</v>
      </c>
      <c r="H11" s="32">
        <v>0.44747759383194396</v>
      </c>
      <c r="I11" s="372">
        <v>0</v>
      </c>
      <c r="J11" s="386" t="s">
        <v>67</v>
      </c>
      <c r="K11" s="371">
        <v>20</v>
      </c>
      <c r="L11" s="32">
        <v>2.564102564102564E-2</v>
      </c>
      <c r="M11" s="383"/>
      <c r="N11" s="383"/>
    </row>
    <row r="12" spans="2:17" ht="15" customHeight="1">
      <c r="B12" s="370" t="s">
        <v>384</v>
      </c>
      <c r="C12" s="371">
        <v>268</v>
      </c>
      <c r="D12" s="32">
        <v>1.9913214052190453E-3</v>
      </c>
      <c r="E12" s="372">
        <v>234</v>
      </c>
      <c r="F12" s="384">
        <v>0</v>
      </c>
      <c r="G12" s="371">
        <v>0</v>
      </c>
      <c r="H12" s="385">
        <v>0</v>
      </c>
      <c r="I12" s="372">
        <v>0</v>
      </c>
      <c r="J12" s="386" t="s">
        <v>67</v>
      </c>
      <c r="K12" s="371">
        <v>34</v>
      </c>
      <c r="L12" s="32">
        <v>4.3589743589743588E-2</v>
      </c>
      <c r="M12" s="383"/>
      <c r="N12" s="383"/>
    </row>
    <row r="13" spans="2:17" ht="15" customHeight="1">
      <c r="B13" s="370" t="s">
        <v>385</v>
      </c>
      <c r="C13" s="371">
        <v>1026</v>
      </c>
      <c r="D13" s="32">
        <v>7.6234916483385838E-3</v>
      </c>
      <c r="E13" s="372">
        <v>986</v>
      </c>
      <c r="F13" s="381">
        <v>1.1990903452553235E-2</v>
      </c>
      <c r="G13" s="371">
        <v>28</v>
      </c>
      <c r="H13" s="32">
        <v>5.4792376032249232E-4</v>
      </c>
      <c r="I13" s="372">
        <v>0</v>
      </c>
      <c r="J13" s="386" t="s">
        <v>67</v>
      </c>
      <c r="K13" s="371">
        <v>12</v>
      </c>
      <c r="L13" s="32">
        <v>1.5384615384615385E-2</v>
      </c>
      <c r="M13" s="383"/>
      <c r="N13" s="383"/>
    </row>
    <row r="14" spans="2:17" ht="15" customHeight="1">
      <c r="B14" s="370" t="s">
        <v>386</v>
      </c>
      <c r="C14" s="371">
        <v>20</v>
      </c>
      <c r="D14" s="32">
        <v>1.4860607501634667E-4</v>
      </c>
      <c r="E14" s="372">
        <v>0</v>
      </c>
      <c r="F14" s="384">
        <v>0</v>
      </c>
      <c r="G14" s="371">
        <v>0</v>
      </c>
      <c r="H14" s="385">
        <v>0</v>
      </c>
      <c r="I14" s="372">
        <v>0</v>
      </c>
      <c r="J14" s="386" t="s">
        <v>67</v>
      </c>
      <c r="K14" s="371">
        <v>20</v>
      </c>
      <c r="L14" s="32">
        <v>2.564102564102564E-2</v>
      </c>
      <c r="M14" s="383"/>
      <c r="N14" s="383"/>
      <c r="O14" s="383"/>
      <c r="P14" s="383"/>
      <c r="Q14" s="383"/>
    </row>
    <row r="15" spans="2:17" ht="15" customHeight="1">
      <c r="B15" s="370" t="s">
        <v>387</v>
      </c>
      <c r="C15" s="371">
        <v>163</v>
      </c>
      <c r="D15" s="32">
        <v>1.2111395113832254E-3</v>
      </c>
      <c r="E15" s="372">
        <v>46</v>
      </c>
      <c r="F15" s="381">
        <v>5.594133456566418E-4</v>
      </c>
      <c r="G15" s="371">
        <v>4</v>
      </c>
      <c r="H15" s="32">
        <v>7.8274822903213185E-5</v>
      </c>
      <c r="I15" s="372">
        <v>78</v>
      </c>
      <c r="J15" s="382">
        <v>0.16490486257928119</v>
      </c>
      <c r="K15" s="371">
        <v>35</v>
      </c>
      <c r="L15" s="32">
        <v>4.4871794871794872E-2</v>
      </c>
      <c r="M15" s="383"/>
      <c r="N15" s="383"/>
      <c r="O15" s="383"/>
      <c r="P15" s="383"/>
      <c r="Q15" s="383"/>
    </row>
    <row r="16" spans="2:17" ht="15" customHeight="1">
      <c r="B16" s="370" t="s">
        <v>388</v>
      </c>
      <c r="C16" s="371">
        <v>1380</v>
      </c>
      <c r="D16" s="32">
        <v>1.025381917612792E-2</v>
      </c>
      <c r="E16" s="372">
        <v>930</v>
      </c>
      <c r="F16" s="381">
        <v>1.1309878510014715E-2</v>
      </c>
      <c r="G16" s="371">
        <v>387</v>
      </c>
      <c r="H16" s="32">
        <v>7.5730891158858754E-3</v>
      </c>
      <c r="I16" s="372">
        <v>0</v>
      </c>
      <c r="J16" s="382">
        <v>0</v>
      </c>
      <c r="K16" s="371">
        <v>63</v>
      </c>
      <c r="L16" s="32">
        <v>8.0769230769230774E-2</v>
      </c>
      <c r="M16" s="383"/>
      <c r="N16" s="383"/>
      <c r="O16" s="383"/>
      <c r="P16" s="383"/>
      <c r="Q16" s="383"/>
    </row>
    <row r="17" spans="2:17" ht="15" customHeight="1">
      <c r="B17" s="370" t="s">
        <v>389</v>
      </c>
      <c r="C17" s="371">
        <v>4</v>
      </c>
      <c r="D17" s="32">
        <v>2.9721215003269334E-5</v>
      </c>
      <c r="E17" s="372">
        <v>0</v>
      </c>
      <c r="F17" s="384">
        <v>0</v>
      </c>
      <c r="G17" s="371">
        <v>0</v>
      </c>
      <c r="H17" s="385">
        <v>0</v>
      </c>
      <c r="I17" s="372">
        <v>0</v>
      </c>
      <c r="J17" s="386" t="s">
        <v>67</v>
      </c>
      <c r="K17" s="371">
        <v>4</v>
      </c>
      <c r="L17" s="32">
        <v>5.1282051282051282E-3</v>
      </c>
      <c r="M17" s="383"/>
      <c r="N17" s="383"/>
      <c r="O17" s="383"/>
      <c r="P17" s="383"/>
      <c r="Q17" s="383"/>
    </row>
    <row r="18" spans="2:17" ht="15" customHeight="1">
      <c r="B18" s="370" t="s">
        <v>390</v>
      </c>
      <c r="C18" s="371">
        <v>2339</v>
      </c>
      <c r="D18" s="32">
        <v>1.7379480473161742E-2</v>
      </c>
      <c r="E18" s="372">
        <v>2261</v>
      </c>
      <c r="F18" s="381">
        <v>2.7496382054992764E-2</v>
      </c>
      <c r="G18" s="371">
        <v>30</v>
      </c>
      <c r="H18" s="32">
        <v>5.870611717740989E-4</v>
      </c>
      <c r="I18" s="372">
        <v>15</v>
      </c>
      <c r="J18" s="382">
        <v>3.1712473572938688E-2</v>
      </c>
      <c r="K18" s="371">
        <v>33</v>
      </c>
      <c r="L18" s="32">
        <v>4.230769230769231E-2</v>
      </c>
      <c r="M18" s="383"/>
      <c r="N18" s="383"/>
      <c r="O18" s="383"/>
      <c r="P18" s="383"/>
      <c r="Q18" s="383"/>
    </row>
    <row r="19" spans="2:17" ht="15" customHeight="1">
      <c r="B19" s="370" t="s">
        <v>391</v>
      </c>
      <c r="C19" s="371">
        <v>80</v>
      </c>
      <c r="D19" s="32">
        <v>5.9442430006538668E-4</v>
      </c>
      <c r="E19" s="372">
        <v>0</v>
      </c>
      <c r="F19" s="384">
        <v>0</v>
      </c>
      <c r="G19" s="371">
        <v>0</v>
      </c>
      <c r="H19" s="387" t="s">
        <v>67</v>
      </c>
      <c r="I19" s="372">
        <v>65</v>
      </c>
      <c r="J19" s="382">
        <v>0.13742071881606766</v>
      </c>
      <c r="K19" s="371">
        <v>15</v>
      </c>
      <c r="L19" s="32">
        <v>1.9230769230769232E-2</v>
      </c>
      <c r="M19" s="383"/>
      <c r="N19" s="383"/>
      <c r="O19" s="383"/>
      <c r="P19" s="383"/>
      <c r="Q19" s="383"/>
    </row>
    <row r="20" spans="2:17" ht="15" customHeight="1">
      <c r="B20" s="370" t="s">
        <v>392</v>
      </c>
      <c r="C20" s="371">
        <v>97</v>
      </c>
      <c r="D20" s="32">
        <v>7.2073946382928138E-4</v>
      </c>
      <c r="E20" s="372">
        <v>0</v>
      </c>
      <c r="F20" s="384">
        <v>0</v>
      </c>
      <c r="G20" s="371">
        <v>0</v>
      </c>
      <c r="H20" s="387" t="s">
        <v>67</v>
      </c>
      <c r="I20" s="372">
        <v>0</v>
      </c>
      <c r="J20" s="386" t="s">
        <v>67</v>
      </c>
      <c r="K20" s="371">
        <v>97</v>
      </c>
      <c r="L20" s="32">
        <v>0.12435897435897436</v>
      </c>
      <c r="M20" s="383"/>
      <c r="N20" s="383"/>
      <c r="O20" s="383"/>
      <c r="P20" s="383"/>
      <c r="Q20" s="383"/>
    </row>
    <row r="21" spans="2:17" ht="15" customHeight="1">
      <c r="B21" s="370" t="s">
        <v>393</v>
      </c>
      <c r="C21" s="371">
        <v>1173</v>
      </c>
      <c r="D21" s="32">
        <v>8.7157462997087317E-3</v>
      </c>
      <c r="E21" s="372">
        <v>689</v>
      </c>
      <c r="F21" s="381">
        <v>8.3790390251614402E-3</v>
      </c>
      <c r="G21" s="371">
        <v>414</v>
      </c>
      <c r="H21" s="32">
        <v>8.1014441704825649E-3</v>
      </c>
      <c r="I21" s="372">
        <v>22</v>
      </c>
      <c r="J21" s="382">
        <v>4.6511627906976744E-2</v>
      </c>
      <c r="K21" s="371">
        <v>48</v>
      </c>
      <c r="L21" s="32">
        <v>6.1538461538461542E-2</v>
      </c>
      <c r="M21" s="383"/>
      <c r="N21" s="383"/>
      <c r="O21" s="383"/>
      <c r="P21" s="383"/>
      <c r="Q21" s="383"/>
    </row>
    <row r="22" spans="2:17" ht="15" customHeight="1">
      <c r="B22" s="370" t="s">
        <v>394</v>
      </c>
      <c r="C22" s="371">
        <v>24</v>
      </c>
      <c r="D22" s="32">
        <v>1.78327290019616E-4</v>
      </c>
      <c r="E22" s="372">
        <v>0</v>
      </c>
      <c r="F22" s="384">
        <v>0</v>
      </c>
      <c r="G22" s="371">
        <v>0</v>
      </c>
      <c r="H22" s="387" t="s">
        <v>67</v>
      </c>
      <c r="I22" s="372">
        <v>0</v>
      </c>
      <c r="J22" s="386" t="s">
        <v>67</v>
      </c>
      <c r="K22" s="371">
        <v>24</v>
      </c>
      <c r="L22" s="32">
        <v>3.0769230769230771E-2</v>
      </c>
      <c r="M22" s="383"/>
      <c r="N22" s="383"/>
      <c r="O22" s="383"/>
      <c r="P22" s="383"/>
      <c r="Q22" s="383"/>
    </row>
    <row r="23" spans="2:17" ht="15" customHeight="1">
      <c r="B23" s="370" t="s">
        <v>395</v>
      </c>
      <c r="C23" s="371">
        <v>158</v>
      </c>
      <c r="D23" s="32">
        <v>1.1739879926291386E-3</v>
      </c>
      <c r="E23" s="372">
        <v>67</v>
      </c>
      <c r="F23" s="381">
        <v>8.1479769910858702E-4</v>
      </c>
      <c r="G23" s="371">
        <v>34</v>
      </c>
      <c r="H23" s="32">
        <v>6.6533599467731206E-4</v>
      </c>
      <c r="I23" s="372">
        <v>28</v>
      </c>
      <c r="J23" s="382">
        <v>5.9196617336152217E-2</v>
      </c>
      <c r="K23" s="371">
        <v>29</v>
      </c>
      <c r="L23" s="32">
        <v>3.7179487179487179E-2</v>
      </c>
      <c r="M23" s="383"/>
      <c r="N23" s="383"/>
      <c r="O23" s="383"/>
      <c r="P23" s="383"/>
      <c r="Q23" s="383"/>
    </row>
    <row r="24" spans="2:17" ht="15" customHeight="1">
      <c r="B24" s="370" t="s">
        <v>333</v>
      </c>
      <c r="C24" s="371">
        <v>22968</v>
      </c>
      <c r="D24" s="32">
        <v>0.1706592165487725</v>
      </c>
      <c r="E24" s="372">
        <v>16191</v>
      </c>
      <c r="F24" s="381">
        <v>0.19690133651144973</v>
      </c>
      <c r="G24" s="371">
        <v>6777</v>
      </c>
      <c r="H24" s="32">
        <v>0.13261711870376894</v>
      </c>
      <c r="I24" s="372">
        <v>0</v>
      </c>
      <c r="J24" s="386" t="s">
        <v>67</v>
      </c>
      <c r="K24" s="371">
        <v>0</v>
      </c>
      <c r="L24" s="333" t="s">
        <v>67</v>
      </c>
      <c r="M24" s="383"/>
      <c r="N24" s="383"/>
      <c r="O24" s="383"/>
      <c r="P24" s="383"/>
      <c r="Q24" s="383"/>
    </row>
    <row r="25" spans="2:17" ht="15" customHeight="1">
      <c r="B25" s="370" t="s">
        <v>396</v>
      </c>
      <c r="C25" s="371">
        <v>1880</v>
      </c>
      <c r="D25" s="32">
        <v>1.3968971051536588E-2</v>
      </c>
      <c r="E25" s="372">
        <v>1355</v>
      </c>
      <c r="F25" s="381">
        <v>1.6478371377494559E-2</v>
      </c>
      <c r="G25" s="371">
        <v>342</v>
      </c>
      <c r="H25" s="32">
        <v>6.6924973582247272E-3</v>
      </c>
      <c r="I25" s="372">
        <v>90</v>
      </c>
      <c r="J25" s="382">
        <v>0.19027484143763213</v>
      </c>
      <c r="K25" s="371">
        <v>93</v>
      </c>
      <c r="L25" s="32">
        <v>0.11923076923076924</v>
      </c>
      <c r="M25" s="383"/>
      <c r="N25" s="383"/>
      <c r="O25" s="383"/>
      <c r="P25" s="383"/>
      <c r="Q25" s="383"/>
    </row>
    <row r="26" spans="2:17" ht="15" customHeight="1">
      <c r="B26" s="370" t="s">
        <v>397</v>
      </c>
      <c r="C26" s="371">
        <v>77</v>
      </c>
      <c r="D26" s="32">
        <v>5.7213338881293471E-4</v>
      </c>
      <c r="E26" s="372">
        <v>21</v>
      </c>
      <c r="F26" s="381">
        <v>2.5538435345194517E-4</v>
      </c>
      <c r="G26" s="371">
        <v>7</v>
      </c>
      <c r="H26" s="32">
        <v>1.3698094008062308E-4</v>
      </c>
      <c r="I26" s="372">
        <v>20</v>
      </c>
      <c r="J26" s="382">
        <v>4.2283298097251586E-2</v>
      </c>
      <c r="K26" s="371">
        <v>29</v>
      </c>
      <c r="L26" s="32">
        <v>3.7179487179487179E-2</v>
      </c>
      <c r="M26" s="383"/>
      <c r="N26" s="383"/>
      <c r="O26" s="383"/>
      <c r="P26" s="383"/>
      <c r="Q26" s="383"/>
    </row>
    <row r="27" spans="2:17" ht="15" customHeight="1">
      <c r="B27" s="370" t="s">
        <v>398</v>
      </c>
      <c r="C27" s="371">
        <v>23</v>
      </c>
      <c r="D27" s="32">
        <v>1.7089698626879867E-4</v>
      </c>
      <c r="E27" s="372">
        <v>0</v>
      </c>
      <c r="F27" s="384">
        <v>0</v>
      </c>
      <c r="G27" s="371">
        <v>0</v>
      </c>
      <c r="H27" s="387" t="s">
        <v>67</v>
      </c>
      <c r="I27" s="372">
        <v>16</v>
      </c>
      <c r="J27" s="382">
        <v>3.382663847780127E-2</v>
      </c>
      <c r="K27" s="371">
        <v>7</v>
      </c>
      <c r="L27" s="32">
        <v>8.9743589743589737E-3</v>
      </c>
      <c r="M27" s="383"/>
      <c r="N27" s="383"/>
      <c r="O27" s="383"/>
      <c r="P27" s="383"/>
      <c r="Q27" s="383"/>
    </row>
    <row r="28" spans="2:17" ht="15" customHeight="1">
      <c r="B28" s="370" t="s">
        <v>399</v>
      </c>
      <c r="C28" s="371">
        <v>4538</v>
      </c>
      <c r="D28" s="32">
        <v>3.3718718421209062E-2</v>
      </c>
      <c r="E28" s="372">
        <v>1688</v>
      </c>
      <c r="F28" s="381">
        <v>2.0528037553661116E-2</v>
      </c>
      <c r="G28" s="371">
        <v>2790</v>
      </c>
      <c r="H28" s="32">
        <v>5.4596688974991196E-2</v>
      </c>
      <c r="I28" s="372">
        <v>32</v>
      </c>
      <c r="J28" s="386" t="s">
        <v>67</v>
      </c>
      <c r="K28" s="371">
        <v>28</v>
      </c>
      <c r="L28" s="32">
        <v>3.5897435897435895E-2</v>
      </c>
      <c r="M28" s="383"/>
      <c r="N28" s="383"/>
      <c r="O28" s="383"/>
      <c r="P28" s="383"/>
      <c r="Q28" s="383"/>
    </row>
    <row r="29" spans="2:17" ht="15" customHeight="1">
      <c r="B29" s="370" t="s">
        <v>400</v>
      </c>
      <c r="C29" s="371">
        <v>2687</v>
      </c>
      <c r="D29" s="32">
        <v>1.9965226178446174E-2</v>
      </c>
      <c r="E29" s="372">
        <v>2673</v>
      </c>
      <c r="F29" s="381">
        <v>3.2506779846526168E-2</v>
      </c>
      <c r="G29" s="371">
        <v>6</v>
      </c>
      <c r="H29" s="32">
        <v>1.1741223435481978E-4</v>
      </c>
      <c r="I29" s="372">
        <v>0</v>
      </c>
      <c r="J29" s="386" t="s">
        <v>67</v>
      </c>
      <c r="K29" s="371">
        <v>8</v>
      </c>
      <c r="L29" s="32">
        <v>1.0256410256410256E-2</v>
      </c>
      <c r="M29" s="383"/>
      <c r="N29" s="383"/>
      <c r="O29" s="383"/>
      <c r="P29" s="383"/>
      <c r="Q29" s="383"/>
    </row>
    <row r="30" spans="2:17" ht="15" customHeight="1">
      <c r="B30" s="370" t="s">
        <v>401</v>
      </c>
      <c r="C30" s="371">
        <v>810</v>
      </c>
      <c r="D30" s="32">
        <v>6.01854603816204E-3</v>
      </c>
      <c r="E30" s="372">
        <v>804</v>
      </c>
      <c r="F30" s="381">
        <v>9.7775723893030447E-3</v>
      </c>
      <c r="G30" s="371">
        <v>6</v>
      </c>
      <c r="H30" s="32">
        <v>1.1741223435481978E-4</v>
      </c>
      <c r="I30" s="372">
        <v>0</v>
      </c>
      <c r="J30" s="386" t="s">
        <v>67</v>
      </c>
      <c r="K30" s="371">
        <v>0</v>
      </c>
      <c r="L30" s="333" t="s">
        <v>67</v>
      </c>
      <c r="M30" s="383"/>
      <c r="N30" s="383"/>
      <c r="O30" s="383"/>
      <c r="P30" s="383"/>
      <c r="Q30" s="383"/>
    </row>
    <row r="31" spans="2:17" ht="15" customHeight="1">
      <c r="B31" s="370" t="s">
        <v>402</v>
      </c>
      <c r="C31" s="371">
        <v>7280</v>
      </c>
      <c r="D31" s="32">
        <v>5.4092611305950188E-2</v>
      </c>
      <c r="E31" s="372">
        <v>3635</v>
      </c>
      <c r="F31" s="381">
        <v>4.4205815466562888E-2</v>
      </c>
      <c r="G31" s="371">
        <v>3645</v>
      </c>
      <c r="H31" s="32">
        <v>7.1327932370553015E-2</v>
      </c>
      <c r="I31" s="372">
        <v>0</v>
      </c>
      <c r="J31" s="386" t="s">
        <v>67</v>
      </c>
      <c r="K31" s="371">
        <v>0</v>
      </c>
      <c r="L31" s="333" t="s">
        <v>67</v>
      </c>
      <c r="M31" s="383"/>
      <c r="N31" s="383"/>
      <c r="O31" s="383"/>
      <c r="P31" s="383"/>
      <c r="Q31" s="383"/>
    </row>
    <row r="32" spans="2:17" ht="15" customHeight="1">
      <c r="B32" s="370" t="s">
        <v>403</v>
      </c>
      <c r="C32" s="371">
        <v>18</v>
      </c>
      <c r="D32" s="32">
        <v>1.33745467514712E-4</v>
      </c>
      <c r="E32" s="372">
        <v>14</v>
      </c>
      <c r="F32" s="381">
        <v>1.7025623563463011E-4</v>
      </c>
      <c r="G32" s="371">
        <v>0</v>
      </c>
      <c r="H32" s="387" t="s">
        <v>67</v>
      </c>
      <c r="I32" s="372">
        <v>0</v>
      </c>
      <c r="J32" s="386" t="s">
        <v>67</v>
      </c>
      <c r="K32" s="371">
        <v>4</v>
      </c>
      <c r="L32" s="32">
        <v>5.1282051282051282E-3</v>
      </c>
      <c r="M32" s="383"/>
      <c r="N32" s="383"/>
      <c r="O32" s="383"/>
      <c r="P32" s="383"/>
      <c r="Q32" s="383"/>
    </row>
    <row r="33" spans="2:17" ht="15" customHeight="1">
      <c r="B33" s="370" t="s">
        <v>404</v>
      </c>
      <c r="C33" s="371">
        <v>143</v>
      </c>
      <c r="D33" s="32">
        <v>1.0625334363668787E-3</v>
      </c>
      <c r="E33" s="372">
        <v>98</v>
      </c>
      <c r="F33" s="381">
        <v>10</v>
      </c>
      <c r="G33" s="371">
        <v>10</v>
      </c>
      <c r="H33" s="32">
        <v>1.9568705725803295E-4</v>
      </c>
      <c r="I33" s="372">
        <v>24</v>
      </c>
      <c r="J33" s="386" t="s">
        <v>67</v>
      </c>
      <c r="K33" s="371">
        <v>11</v>
      </c>
      <c r="L33" s="333" t="s">
        <v>67</v>
      </c>
      <c r="M33" s="383"/>
      <c r="N33" s="383"/>
      <c r="O33" s="383"/>
      <c r="P33" s="383"/>
      <c r="Q33" s="383"/>
    </row>
    <row r="34" spans="2:17" ht="15" customHeight="1">
      <c r="B34" s="370" t="s">
        <v>405</v>
      </c>
      <c r="C34" s="371">
        <v>296</v>
      </c>
      <c r="D34" s="32">
        <v>2.1993699102419305E-3</v>
      </c>
      <c r="E34" s="372">
        <v>0</v>
      </c>
      <c r="F34" s="381">
        <v>272</v>
      </c>
      <c r="G34" s="371">
        <v>272</v>
      </c>
      <c r="H34" s="32">
        <v>5.3226879574184965E-3</v>
      </c>
      <c r="I34" s="372">
        <v>0</v>
      </c>
      <c r="J34" s="386" t="s">
        <v>67</v>
      </c>
      <c r="K34" s="371">
        <v>24</v>
      </c>
      <c r="L34" s="32">
        <v>3.0769230769230771E-2</v>
      </c>
      <c r="M34" s="383"/>
      <c r="N34" s="383"/>
      <c r="O34" s="383"/>
      <c r="P34" s="383"/>
      <c r="Q34" s="383"/>
    </row>
    <row r="35" spans="2:17" ht="15" customHeight="1">
      <c r="B35" s="370" t="s">
        <v>406</v>
      </c>
      <c r="C35" s="371">
        <v>24</v>
      </c>
      <c r="D35" s="32">
        <v>1.78327290019616E-4</v>
      </c>
      <c r="E35" s="372">
        <v>0</v>
      </c>
      <c r="F35" s="381">
        <v>0</v>
      </c>
      <c r="G35" s="371">
        <v>0</v>
      </c>
      <c r="H35" s="387" t="s">
        <v>67</v>
      </c>
      <c r="I35" s="372">
        <v>21</v>
      </c>
      <c r="J35" s="382">
        <v>4.4397463002114168E-2</v>
      </c>
      <c r="K35" s="371">
        <v>3</v>
      </c>
      <c r="L35" s="333" t="s">
        <v>67</v>
      </c>
      <c r="M35" s="383"/>
      <c r="N35" s="383"/>
      <c r="O35" s="383"/>
      <c r="P35" s="383"/>
      <c r="Q35" s="383"/>
    </row>
    <row r="36" spans="2:17" ht="15" customHeight="1">
      <c r="B36" s="370" t="s">
        <v>407</v>
      </c>
      <c r="C36" s="371">
        <v>16</v>
      </c>
      <c r="D36" s="32">
        <v>1.1888486001307734E-4</v>
      </c>
      <c r="E36" s="372">
        <v>0</v>
      </c>
      <c r="F36" s="381">
        <v>7</v>
      </c>
      <c r="G36" s="371">
        <v>7</v>
      </c>
      <c r="H36" s="32">
        <v>1.3698094008062308E-4</v>
      </c>
      <c r="I36" s="372">
        <v>0</v>
      </c>
      <c r="J36" s="386" t="s">
        <v>67</v>
      </c>
      <c r="K36" s="371">
        <v>9</v>
      </c>
      <c r="L36" s="32">
        <v>1.1538461538461539E-2</v>
      </c>
      <c r="M36" s="383"/>
      <c r="N36" s="383"/>
      <c r="O36" s="383"/>
      <c r="P36" s="383"/>
      <c r="Q36" s="383"/>
    </row>
    <row r="37" spans="2:17" ht="15" customHeight="1">
      <c r="B37" s="370" t="s">
        <v>408</v>
      </c>
      <c r="C37" s="371">
        <v>12</v>
      </c>
      <c r="D37" s="32">
        <v>8.9163645009808002E-5</v>
      </c>
      <c r="E37" s="372">
        <v>0</v>
      </c>
      <c r="F37" s="381">
        <v>0</v>
      </c>
      <c r="G37" s="371">
        <v>0</v>
      </c>
      <c r="H37" s="387" t="s">
        <v>67</v>
      </c>
      <c r="I37" s="372">
        <v>0</v>
      </c>
      <c r="J37" s="386" t="s">
        <v>67</v>
      </c>
      <c r="K37" s="371">
        <v>12</v>
      </c>
      <c r="L37" s="32">
        <v>1.5384615384615385E-2</v>
      </c>
      <c r="M37" s="383"/>
      <c r="N37" s="383"/>
      <c r="O37" s="383"/>
      <c r="P37" s="383"/>
      <c r="Q37" s="383"/>
    </row>
    <row r="38" spans="2:17" ht="15" customHeight="1">
      <c r="B38" s="370" t="s">
        <v>409</v>
      </c>
      <c r="C38" s="371">
        <v>157</v>
      </c>
      <c r="D38" s="32">
        <v>1.1665576888783213E-3</v>
      </c>
      <c r="E38" s="372">
        <v>97</v>
      </c>
      <c r="F38" s="381">
        <v>1.179632489754223E-3</v>
      </c>
      <c r="G38" s="371">
        <v>6</v>
      </c>
      <c r="H38" s="32">
        <v>1.1741223435481978E-4</v>
      </c>
      <c r="I38" s="372">
        <v>40</v>
      </c>
      <c r="J38" s="382">
        <v>8.4566596194503171E-2</v>
      </c>
      <c r="K38" s="371">
        <v>14</v>
      </c>
      <c r="L38" s="32">
        <v>1.7948717948717947E-2</v>
      </c>
      <c r="M38" s="383"/>
      <c r="N38" s="383"/>
      <c r="O38" s="383"/>
      <c r="P38" s="383"/>
      <c r="Q38" s="383"/>
    </row>
    <row r="39" spans="2:17" ht="15" customHeight="1">
      <c r="B39" s="376" t="s">
        <v>410</v>
      </c>
      <c r="C39" s="377">
        <v>134584</v>
      </c>
      <c r="D39" s="175">
        <v>1</v>
      </c>
      <c r="E39" s="377">
        <v>82229</v>
      </c>
      <c r="F39" s="175">
        <v>1</v>
      </c>
      <c r="G39" s="377">
        <v>51102</v>
      </c>
      <c r="H39" s="388">
        <v>1</v>
      </c>
      <c r="I39" s="377">
        <v>473</v>
      </c>
      <c r="J39" s="388">
        <v>1</v>
      </c>
      <c r="K39" s="377">
        <v>780</v>
      </c>
      <c r="L39" s="175">
        <v>1</v>
      </c>
    </row>
    <row r="40" spans="2:17" ht="30" customHeight="1">
      <c r="B40" s="459" t="s">
        <v>419</v>
      </c>
      <c r="C40" s="459"/>
      <c r="D40" s="459"/>
      <c r="E40" s="459"/>
      <c r="F40" s="459"/>
      <c r="G40" s="459"/>
      <c r="H40" s="459"/>
      <c r="I40" s="459"/>
      <c r="J40" s="459"/>
      <c r="K40" s="459"/>
      <c r="L40" s="459"/>
    </row>
    <row r="41" spans="2:17">
      <c r="B41" s="389" t="s">
        <v>420</v>
      </c>
    </row>
  </sheetData>
  <mergeCells count="8">
    <mergeCell ref="B40:L40"/>
    <mergeCell ref="B5:L5"/>
    <mergeCell ref="B6:B7"/>
    <mergeCell ref="C6:D6"/>
    <mergeCell ref="E6:F6"/>
    <mergeCell ref="G6:H6"/>
    <mergeCell ref="I6:J6"/>
    <mergeCell ref="K6:L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noviembre 2010)</oddHeader>
    <oddFooter>&amp;CTurismo de Tenerife&amp;R&amp;P</oddFooter>
  </headerFooter>
  <colBreaks count="1" manualBreakCount="1">
    <brk id="12" max="39" man="1"/>
  </colBreak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/>
  </sheetPr>
  <dimension ref="A1:J91"/>
  <sheetViews>
    <sheetView showGridLines="0" showRowColHeaders="0" showOutlineSymbols="0" zoomScaleNormal="100" workbookViewId="0">
      <selection activeCell="B16" sqref="B16"/>
    </sheetView>
  </sheetViews>
  <sheetFormatPr baseColWidth="10" defaultColWidth="16.5703125" defaultRowHeight="12.75"/>
  <cols>
    <col min="1" max="1" width="15.7109375" style="367" customWidth="1"/>
    <col min="2" max="2" width="25.7109375" style="367" customWidth="1"/>
    <col min="3" max="4" width="10.7109375" style="367" customWidth="1"/>
    <col min="5" max="5" width="9.7109375" style="367" customWidth="1"/>
    <col min="6" max="6" width="25.7109375" style="367" customWidth="1"/>
    <col min="7" max="8" width="10.7109375" style="367" customWidth="1"/>
    <col min="9" max="255" width="16.5703125" style="367"/>
    <col min="256" max="257" width="14.28515625" style="367" customWidth="1"/>
    <col min="258" max="258" width="25.7109375" style="367" customWidth="1"/>
    <col min="259" max="259" width="13.85546875" style="367" customWidth="1"/>
    <col min="260" max="260" width="13.7109375" style="367" customWidth="1"/>
    <col min="261" max="263" width="9.7109375" style="367" customWidth="1"/>
    <col min="264" max="511" width="16.5703125" style="367"/>
    <col min="512" max="513" width="14.28515625" style="367" customWidth="1"/>
    <col min="514" max="514" width="25.7109375" style="367" customWidth="1"/>
    <col min="515" max="515" width="13.85546875" style="367" customWidth="1"/>
    <col min="516" max="516" width="13.7109375" style="367" customWidth="1"/>
    <col min="517" max="519" width="9.7109375" style="367" customWidth="1"/>
    <col min="520" max="767" width="16.5703125" style="367"/>
    <col min="768" max="769" width="14.28515625" style="367" customWidth="1"/>
    <col min="770" max="770" width="25.7109375" style="367" customWidth="1"/>
    <col min="771" max="771" width="13.85546875" style="367" customWidth="1"/>
    <col min="772" max="772" width="13.7109375" style="367" customWidth="1"/>
    <col min="773" max="775" width="9.7109375" style="367" customWidth="1"/>
    <col min="776" max="1023" width="16.5703125" style="367"/>
    <col min="1024" max="1025" width="14.28515625" style="367" customWidth="1"/>
    <col min="1026" max="1026" width="25.7109375" style="367" customWidth="1"/>
    <col min="1027" max="1027" width="13.85546875" style="367" customWidth="1"/>
    <col min="1028" max="1028" width="13.7109375" style="367" customWidth="1"/>
    <col min="1029" max="1031" width="9.7109375" style="367" customWidth="1"/>
    <col min="1032" max="1279" width="16.5703125" style="367"/>
    <col min="1280" max="1281" width="14.28515625" style="367" customWidth="1"/>
    <col min="1282" max="1282" width="25.7109375" style="367" customWidth="1"/>
    <col min="1283" max="1283" width="13.85546875" style="367" customWidth="1"/>
    <col min="1284" max="1284" width="13.7109375" style="367" customWidth="1"/>
    <col min="1285" max="1287" width="9.7109375" style="367" customWidth="1"/>
    <col min="1288" max="1535" width="16.5703125" style="367"/>
    <col min="1536" max="1537" width="14.28515625" style="367" customWidth="1"/>
    <col min="1538" max="1538" width="25.7109375" style="367" customWidth="1"/>
    <col min="1539" max="1539" width="13.85546875" style="367" customWidth="1"/>
    <col min="1540" max="1540" width="13.7109375" style="367" customWidth="1"/>
    <col min="1541" max="1543" width="9.7109375" style="367" customWidth="1"/>
    <col min="1544" max="1791" width="16.5703125" style="367"/>
    <col min="1792" max="1793" width="14.28515625" style="367" customWidth="1"/>
    <col min="1794" max="1794" width="25.7109375" style="367" customWidth="1"/>
    <col min="1795" max="1795" width="13.85546875" style="367" customWidth="1"/>
    <col min="1796" max="1796" width="13.7109375" style="367" customWidth="1"/>
    <col min="1797" max="1799" width="9.7109375" style="367" customWidth="1"/>
    <col min="1800" max="2047" width="16.5703125" style="367"/>
    <col min="2048" max="2049" width="14.28515625" style="367" customWidth="1"/>
    <col min="2050" max="2050" width="25.7109375" style="367" customWidth="1"/>
    <col min="2051" max="2051" width="13.85546875" style="367" customWidth="1"/>
    <col min="2052" max="2052" width="13.7109375" style="367" customWidth="1"/>
    <col min="2053" max="2055" width="9.7109375" style="367" customWidth="1"/>
    <col min="2056" max="2303" width="16.5703125" style="367"/>
    <col min="2304" max="2305" width="14.28515625" style="367" customWidth="1"/>
    <col min="2306" max="2306" width="25.7109375" style="367" customWidth="1"/>
    <col min="2307" max="2307" width="13.85546875" style="367" customWidth="1"/>
    <col min="2308" max="2308" width="13.7109375" style="367" customWidth="1"/>
    <col min="2309" max="2311" width="9.7109375" style="367" customWidth="1"/>
    <col min="2312" max="2559" width="16.5703125" style="367"/>
    <col min="2560" max="2561" width="14.28515625" style="367" customWidth="1"/>
    <col min="2562" max="2562" width="25.7109375" style="367" customWidth="1"/>
    <col min="2563" max="2563" width="13.85546875" style="367" customWidth="1"/>
    <col min="2564" max="2564" width="13.7109375" style="367" customWidth="1"/>
    <col min="2565" max="2567" width="9.7109375" style="367" customWidth="1"/>
    <col min="2568" max="2815" width="16.5703125" style="367"/>
    <col min="2816" max="2817" width="14.28515625" style="367" customWidth="1"/>
    <col min="2818" max="2818" width="25.7109375" style="367" customWidth="1"/>
    <col min="2819" max="2819" width="13.85546875" style="367" customWidth="1"/>
    <col min="2820" max="2820" width="13.7109375" style="367" customWidth="1"/>
    <col min="2821" max="2823" width="9.7109375" style="367" customWidth="1"/>
    <col min="2824" max="3071" width="16.5703125" style="367"/>
    <col min="3072" max="3073" width="14.28515625" style="367" customWidth="1"/>
    <col min="3074" max="3074" width="25.7109375" style="367" customWidth="1"/>
    <col min="3075" max="3075" width="13.85546875" style="367" customWidth="1"/>
    <col min="3076" max="3076" width="13.7109375" style="367" customWidth="1"/>
    <col min="3077" max="3079" width="9.7109375" style="367" customWidth="1"/>
    <col min="3080" max="3327" width="16.5703125" style="367"/>
    <col min="3328" max="3329" width="14.28515625" style="367" customWidth="1"/>
    <col min="3330" max="3330" width="25.7109375" style="367" customWidth="1"/>
    <col min="3331" max="3331" width="13.85546875" style="367" customWidth="1"/>
    <col min="3332" max="3332" width="13.7109375" style="367" customWidth="1"/>
    <col min="3333" max="3335" width="9.7109375" style="367" customWidth="1"/>
    <col min="3336" max="3583" width="16.5703125" style="367"/>
    <col min="3584" max="3585" width="14.28515625" style="367" customWidth="1"/>
    <col min="3586" max="3586" width="25.7109375" style="367" customWidth="1"/>
    <col min="3587" max="3587" width="13.85546875" style="367" customWidth="1"/>
    <col min="3588" max="3588" width="13.7109375" style="367" customWidth="1"/>
    <col min="3589" max="3591" width="9.7109375" style="367" customWidth="1"/>
    <col min="3592" max="3839" width="16.5703125" style="367"/>
    <col min="3840" max="3841" width="14.28515625" style="367" customWidth="1"/>
    <col min="3842" max="3842" width="25.7109375" style="367" customWidth="1"/>
    <col min="3843" max="3843" width="13.85546875" style="367" customWidth="1"/>
    <col min="3844" max="3844" width="13.7109375" style="367" customWidth="1"/>
    <col min="3845" max="3847" width="9.7109375" style="367" customWidth="1"/>
    <col min="3848" max="4095" width="16.5703125" style="367"/>
    <col min="4096" max="4097" width="14.28515625" style="367" customWidth="1"/>
    <col min="4098" max="4098" width="25.7109375" style="367" customWidth="1"/>
    <col min="4099" max="4099" width="13.85546875" style="367" customWidth="1"/>
    <col min="4100" max="4100" width="13.7109375" style="367" customWidth="1"/>
    <col min="4101" max="4103" width="9.7109375" style="367" customWidth="1"/>
    <col min="4104" max="4351" width="16.5703125" style="367"/>
    <col min="4352" max="4353" width="14.28515625" style="367" customWidth="1"/>
    <col min="4354" max="4354" width="25.7109375" style="367" customWidth="1"/>
    <col min="4355" max="4355" width="13.85546875" style="367" customWidth="1"/>
    <col min="4356" max="4356" width="13.7109375" style="367" customWidth="1"/>
    <col min="4357" max="4359" width="9.7109375" style="367" customWidth="1"/>
    <col min="4360" max="4607" width="16.5703125" style="367"/>
    <col min="4608" max="4609" width="14.28515625" style="367" customWidth="1"/>
    <col min="4610" max="4610" width="25.7109375" style="367" customWidth="1"/>
    <col min="4611" max="4611" width="13.85546875" style="367" customWidth="1"/>
    <col min="4612" max="4612" width="13.7109375" style="367" customWidth="1"/>
    <col min="4613" max="4615" width="9.7109375" style="367" customWidth="1"/>
    <col min="4616" max="4863" width="16.5703125" style="367"/>
    <col min="4864" max="4865" width="14.28515625" style="367" customWidth="1"/>
    <col min="4866" max="4866" width="25.7109375" style="367" customWidth="1"/>
    <col min="4867" max="4867" width="13.85546875" style="367" customWidth="1"/>
    <col min="4868" max="4868" width="13.7109375" style="367" customWidth="1"/>
    <col min="4869" max="4871" width="9.7109375" style="367" customWidth="1"/>
    <col min="4872" max="5119" width="16.5703125" style="367"/>
    <col min="5120" max="5121" width="14.28515625" style="367" customWidth="1"/>
    <col min="5122" max="5122" width="25.7109375" style="367" customWidth="1"/>
    <col min="5123" max="5123" width="13.85546875" style="367" customWidth="1"/>
    <col min="5124" max="5124" width="13.7109375" style="367" customWidth="1"/>
    <col min="5125" max="5127" width="9.7109375" style="367" customWidth="1"/>
    <col min="5128" max="5375" width="16.5703125" style="367"/>
    <col min="5376" max="5377" width="14.28515625" style="367" customWidth="1"/>
    <col min="5378" max="5378" width="25.7109375" style="367" customWidth="1"/>
    <col min="5379" max="5379" width="13.85546875" style="367" customWidth="1"/>
    <col min="5380" max="5380" width="13.7109375" style="367" customWidth="1"/>
    <col min="5381" max="5383" width="9.7109375" style="367" customWidth="1"/>
    <col min="5384" max="5631" width="16.5703125" style="367"/>
    <col min="5632" max="5633" width="14.28515625" style="367" customWidth="1"/>
    <col min="5634" max="5634" width="25.7109375" style="367" customWidth="1"/>
    <col min="5635" max="5635" width="13.85546875" style="367" customWidth="1"/>
    <col min="5636" max="5636" width="13.7109375" style="367" customWidth="1"/>
    <col min="5637" max="5639" width="9.7109375" style="367" customWidth="1"/>
    <col min="5640" max="5887" width="16.5703125" style="367"/>
    <col min="5888" max="5889" width="14.28515625" style="367" customWidth="1"/>
    <col min="5890" max="5890" width="25.7109375" style="367" customWidth="1"/>
    <col min="5891" max="5891" width="13.85546875" style="367" customWidth="1"/>
    <col min="5892" max="5892" width="13.7109375" style="367" customWidth="1"/>
    <col min="5893" max="5895" width="9.7109375" style="367" customWidth="1"/>
    <col min="5896" max="6143" width="16.5703125" style="367"/>
    <col min="6144" max="6145" width="14.28515625" style="367" customWidth="1"/>
    <col min="6146" max="6146" width="25.7109375" style="367" customWidth="1"/>
    <col min="6147" max="6147" width="13.85546875" style="367" customWidth="1"/>
    <col min="6148" max="6148" width="13.7109375" style="367" customWidth="1"/>
    <col min="6149" max="6151" width="9.7109375" style="367" customWidth="1"/>
    <col min="6152" max="6399" width="16.5703125" style="367"/>
    <col min="6400" max="6401" width="14.28515625" style="367" customWidth="1"/>
    <col min="6402" max="6402" width="25.7109375" style="367" customWidth="1"/>
    <col min="6403" max="6403" width="13.85546875" style="367" customWidth="1"/>
    <col min="6404" max="6404" width="13.7109375" style="367" customWidth="1"/>
    <col min="6405" max="6407" width="9.7109375" style="367" customWidth="1"/>
    <col min="6408" max="6655" width="16.5703125" style="367"/>
    <col min="6656" max="6657" width="14.28515625" style="367" customWidth="1"/>
    <col min="6658" max="6658" width="25.7109375" style="367" customWidth="1"/>
    <col min="6659" max="6659" width="13.85546875" style="367" customWidth="1"/>
    <col min="6660" max="6660" width="13.7109375" style="367" customWidth="1"/>
    <col min="6661" max="6663" width="9.7109375" style="367" customWidth="1"/>
    <col min="6664" max="6911" width="16.5703125" style="367"/>
    <col min="6912" max="6913" width="14.28515625" style="367" customWidth="1"/>
    <col min="6914" max="6914" width="25.7109375" style="367" customWidth="1"/>
    <col min="6915" max="6915" width="13.85546875" style="367" customWidth="1"/>
    <col min="6916" max="6916" width="13.7109375" style="367" customWidth="1"/>
    <col min="6917" max="6919" width="9.7109375" style="367" customWidth="1"/>
    <col min="6920" max="7167" width="16.5703125" style="367"/>
    <col min="7168" max="7169" width="14.28515625" style="367" customWidth="1"/>
    <col min="7170" max="7170" width="25.7109375" style="367" customWidth="1"/>
    <col min="7171" max="7171" width="13.85546875" style="367" customWidth="1"/>
    <col min="7172" max="7172" width="13.7109375" style="367" customWidth="1"/>
    <col min="7173" max="7175" width="9.7109375" style="367" customWidth="1"/>
    <col min="7176" max="7423" width="16.5703125" style="367"/>
    <col min="7424" max="7425" width="14.28515625" style="367" customWidth="1"/>
    <col min="7426" max="7426" width="25.7109375" style="367" customWidth="1"/>
    <col min="7427" max="7427" width="13.85546875" style="367" customWidth="1"/>
    <col min="7428" max="7428" width="13.7109375" style="367" customWidth="1"/>
    <col min="7429" max="7431" width="9.7109375" style="367" customWidth="1"/>
    <col min="7432" max="7679" width="16.5703125" style="367"/>
    <col min="7680" max="7681" width="14.28515625" style="367" customWidth="1"/>
    <col min="7682" max="7682" width="25.7109375" style="367" customWidth="1"/>
    <col min="7683" max="7683" width="13.85546875" style="367" customWidth="1"/>
    <col min="7684" max="7684" width="13.7109375" style="367" customWidth="1"/>
    <col min="7685" max="7687" width="9.7109375" style="367" customWidth="1"/>
    <col min="7688" max="7935" width="16.5703125" style="367"/>
    <col min="7936" max="7937" width="14.28515625" style="367" customWidth="1"/>
    <col min="7938" max="7938" width="25.7109375" style="367" customWidth="1"/>
    <col min="7939" max="7939" width="13.85546875" style="367" customWidth="1"/>
    <col min="7940" max="7940" width="13.7109375" style="367" customWidth="1"/>
    <col min="7941" max="7943" width="9.7109375" style="367" customWidth="1"/>
    <col min="7944" max="8191" width="16.5703125" style="367"/>
    <col min="8192" max="8193" width="14.28515625" style="367" customWidth="1"/>
    <col min="8194" max="8194" width="25.7109375" style="367" customWidth="1"/>
    <col min="8195" max="8195" width="13.85546875" style="367" customWidth="1"/>
    <col min="8196" max="8196" width="13.7109375" style="367" customWidth="1"/>
    <col min="8197" max="8199" width="9.7109375" style="367" customWidth="1"/>
    <col min="8200" max="8447" width="16.5703125" style="367"/>
    <col min="8448" max="8449" width="14.28515625" style="367" customWidth="1"/>
    <col min="8450" max="8450" width="25.7109375" style="367" customWidth="1"/>
    <col min="8451" max="8451" width="13.85546875" style="367" customWidth="1"/>
    <col min="8452" max="8452" width="13.7109375" style="367" customWidth="1"/>
    <col min="8453" max="8455" width="9.7109375" style="367" customWidth="1"/>
    <col min="8456" max="8703" width="16.5703125" style="367"/>
    <col min="8704" max="8705" width="14.28515625" style="367" customWidth="1"/>
    <col min="8706" max="8706" width="25.7109375" style="367" customWidth="1"/>
    <col min="8707" max="8707" width="13.85546875" style="367" customWidth="1"/>
    <col min="8708" max="8708" width="13.7109375" style="367" customWidth="1"/>
    <col min="8709" max="8711" width="9.7109375" style="367" customWidth="1"/>
    <col min="8712" max="8959" width="16.5703125" style="367"/>
    <col min="8960" max="8961" width="14.28515625" style="367" customWidth="1"/>
    <col min="8962" max="8962" width="25.7109375" style="367" customWidth="1"/>
    <col min="8963" max="8963" width="13.85546875" style="367" customWidth="1"/>
    <col min="8964" max="8964" width="13.7109375" style="367" customWidth="1"/>
    <col min="8965" max="8967" width="9.7109375" style="367" customWidth="1"/>
    <col min="8968" max="9215" width="16.5703125" style="367"/>
    <col min="9216" max="9217" width="14.28515625" style="367" customWidth="1"/>
    <col min="9218" max="9218" width="25.7109375" style="367" customWidth="1"/>
    <col min="9219" max="9219" width="13.85546875" style="367" customWidth="1"/>
    <col min="9220" max="9220" width="13.7109375" style="367" customWidth="1"/>
    <col min="9221" max="9223" width="9.7109375" style="367" customWidth="1"/>
    <col min="9224" max="9471" width="16.5703125" style="367"/>
    <col min="9472" max="9473" width="14.28515625" style="367" customWidth="1"/>
    <col min="9474" max="9474" width="25.7109375" style="367" customWidth="1"/>
    <col min="9475" max="9475" width="13.85546875" style="367" customWidth="1"/>
    <col min="9476" max="9476" width="13.7109375" style="367" customWidth="1"/>
    <col min="9477" max="9479" width="9.7109375" style="367" customWidth="1"/>
    <col min="9480" max="9727" width="16.5703125" style="367"/>
    <col min="9728" max="9729" width="14.28515625" style="367" customWidth="1"/>
    <col min="9730" max="9730" width="25.7109375" style="367" customWidth="1"/>
    <col min="9731" max="9731" width="13.85546875" style="367" customWidth="1"/>
    <col min="9732" max="9732" width="13.7109375" style="367" customWidth="1"/>
    <col min="9733" max="9735" width="9.7109375" style="367" customWidth="1"/>
    <col min="9736" max="9983" width="16.5703125" style="367"/>
    <col min="9984" max="9985" width="14.28515625" style="367" customWidth="1"/>
    <col min="9986" max="9986" width="25.7109375" style="367" customWidth="1"/>
    <col min="9987" max="9987" width="13.85546875" style="367" customWidth="1"/>
    <col min="9988" max="9988" width="13.7109375" style="367" customWidth="1"/>
    <col min="9989" max="9991" width="9.7109375" style="367" customWidth="1"/>
    <col min="9992" max="10239" width="16.5703125" style="367"/>
    <col min="10240" max="10241" width="14.28515625" style="367" customWidth="1"/>
    <col min="10242" max="10242" width="25.7109375" style="367" customWidth="1"/>
    <col min="10243" max="10243" width="13.85546875" style="367" customWidth="1"/>
    <col min="10244" max="10244" width="13.7109375" style="367" customWidth="1"/>
    <col min="10245" max="10247" width="9.7109375" style="367" customWidth="1"/>
    <col min="10248" max="10495" width="16.5703125" style="367"/>
    <col min="10496" max="10497" width="14.28515625" style="367" customWidth="1"/>
    <col min="10498" max="10498" width="25.7109375" style="367" customWidth="1"/>
    <col min="10499" max="10499" width="13.85546875" style="367" customWidth="1"/>
    <col min="10500" max="10500" width="13.7109375" style="367" customWidth="1"/>
    <col min="10501" max="10503" width="9.7109375" style="367" customWidth="1"/>
    <col min="10504" max="10751" width="16.5703125" style="367"/>
    <col min="10752" max="10753" width="14.28515625" style="367" customWidth="1"/>
    <col min="10754" max="10754" width="25.7109375" style="367" customWidth="1"/>
    <col min="10755" max="10755" width="13.85546875" style="367" customWidth="1"/>
    <col min="10756" max="10756" width="13.7109375" style="367" customWidth="1"/>
    <col min="10757" max="10759" width="9.7109375" style="367" customWidth="1"/>
    <col min="10760" max="11007" width="16.5703125" style="367"/>
    <col min="11008" max="11009" width="14.28515625" style="367" customWidth="1"/>
    <col min="11010" max="11010" width="25.7109375" style="367" customWidth="1"/>
    <col min="11011" max="11011" width="13.85546875" style="367" customWidth="1"/>
    <col min="11012" max="11012" width="13.7109375" style="367" customWidth="1"/>
    <col min="11013" max="11015" width="9.7109375" style="367" customWidth="1"/>
    <col min="11016" max="11263" width="16.5703125" style="367"/>
    <col min="11264" max="11265" width="14.28515625" style="367" customWidth="1"/>
    <col min="11266" max="11266" width="25.7109375" style="367" customWidth="1"/>
    <col min="11267" max="11267" width="13.85546875" style="367" customWidth="1"/>
    <col min="11268" max="11268" width="13.7109375" style="367" customWidth="1"/>
    <col min="11269" max="11271" width="9.7109375" style="367" customWidth="1"/>
    <col min="11272" max="11519" width="16.5703125" style="367"/>
    <col min="11520" max="11521" width="14.28515625" style="367" customWidth="1"/>
    <col min="11522" max="11522" width="25.7109375" style="367" customWidth="1"/>
    <col min="11523" max="11523" width="13.85546875" style="367" customWidth="1"/>
    <col min="11524" max="11524" width="13.7109375" style="367" customWidth="1"/>
    <col min="11525" max="11527" width="9.7109375" style="367" customWidth="1"/>
    <col min="11528" max="11775" width="16.5703125" style="367"/>
    <col min="11776" max="11777" width="14.28515625" style="367" customWidth="1"/>
    <col min="11778" max="11778" width="25.7109375" style="367" customWidth="1"/>
    <col min="11779" max="11779" width="13.85546875" style="367" customWidth="1"/>
    <col min="11780" max="11780" width="13.7109375" style="367" customWidth="1"/>
    <col min="11781" max="11783" width="9.7109375" style="367" customWidth="1"/>
    <col min="11784" max="12031" width="16.5703125" style="367"/>
    <col min="12032" max="12033" width="14.28515625" style="367" customWidth="1"/>
    <col min="12034" max="12034" width="25.7109375" style="367" customWidth="1"/>
    <col min="12035" max="12035" width="13.85546875" style="367" customWidth="1"/>
    <col min="12036" max="12036" width="13.7109375" style="367" customWidth="1"/>
    <col min="12037" max="12039" width="9.7109375" style="367" customWidth="1"/>
    <col min="12040" max="12287" width="16.5703125" style="367"/>
    <col min="12288" max="12289" width="14.28515625" style="367" customWidth="1"/>
    <col min="12290" max="12290" width="25.7109375" style="367" customWidth="1"/>
    <col min="12291" max="12291" width="13.85546875" style="367" customWidth="1"/>
    <col min="12292" max="12292" width="13.7109375" style="367" customWidth="1"/>
    <col min="12293" max="12295" width="9.7109375" style="367" customWidth="1"/>
    <col min="12296" max="12543" width="16.5703125" style="367"/>
    <col min="12544" max="12545" width="14.28515625" style="367" customWidth="1"/>
    <col min="12546" max="12546" width="25.7109375" style="367" customWidth="1"/>
    <col min="12547" max="12547" width="13.85546875" style="367" customWidth="1"/>
    <col min="12548" max="12548" width="13.7109375" style="367" customWidth="1"/>
    <col min="12549" max="12551" width="9.7109375" style="367" customWidth="1"/>
    <col min="12552" max="12799" width="16.5703125" style="367"/>
    <col min="12800" max="12801" width="14.28515625" style="367" customWidth="1"/>
    <col min="12802" max="12802" width="25.7109375" style="367" customWidth="1"/>
    <col min="12803" max="12803" width="13.85546875" style="367" customWidth="1"/>
    <col min="12804" max="12804" width="13.7109375" style="367" customWidth="1"/>
    <col min="12805" max="12807" width="9.7109375" style="367" customWidth="1"/>
    <col min="12808" max="13055" width="16.5703125" style="367"/>
    <col min="13056" max="13057" width="14.28515625" style="367" customWidth="1"/>
    <col min="13058" max="13058" width="25.7109375" style="367" customWidth="1"/>
    <col min="13059" max="13059" width="13.85546875" style="367" customWidth="1"/>
    <col min="13060" max="13060" width="13.7109375" style="367" customWidth="1"/>
    <col min="13061" max="13063" width="9.7109375" style="367" customWidth="1"/>
    <col min="13064" max="13311" width="16.5703125" style="367"/>
    <col min="13312" max="13313" width="14.28515625" style="367" customWidth="1"/>
    <col min="13314" max="13314" width="25.7109375" style="367" customWidth="1"/>
    <col min="13315" max="13315" width="13.85546875" style="367" customWidth="1"/>
    <col min="13316" max="13316" width="13.7109375" style="367" customWidth="1"/>
    <col min="13317" max="13319" width="9.7109375" style="367" customWidth="1"/>
    <col min="13320" max="13567" width="16.5703125" style="367"/>
    <col min="13568" max="13569" width="14.28515625" style="367" customWidth="1"/>
    <col min="13570" max="13570" width="25.7109375" style="367" customWidth="1"/>
    <col min="13571" max="13571" width="13.85546875" style="367" customWidth="1"/>
    <col min="13572" max="13572" width="13.7109375" style="367" customWidth="1"/>
    <col min="13573" max="13575" width="9.7109375" style="367" customWidth="1"/>
    <col min="13576" max="13823" width="16.5703125" style="367"/>
    <col min="13824" max="13825" width="14.28515625" style="367" customWidth="1"/>
    <col min="13826" max="13826" width="25.7109375" style="367" customWidth="1"/>
    <col min="13827" max="13827" width="13.85546875" style="367" customWidth="1"/>
    <col min="13828" max="13828" width="13.7109375" style="367" customWidth="1"/>
    <col min="13829" max="13831" width="9.7109375" style="367" customWidth="1"/>
    <col min="13832" max="14079" width="16.5703125" style="367"/>
    <col min="14080" max="14081" width="14.28515625" style="367" customWidth="1"/>
    <col min="14082" max="14082" width="25.7109375" style="367" customWidth="1"/>
    <col min="14083" max="14083" width="13.85546875" style="367" customWidth="1"/>
    <col min="14084" max="14084" width="13.7109375" style="367" customWidth="1"/>
    <col min="14085" max="14087" width="9.7109375" style="367" customWidth="1"/>
    <col min="14088" max="14335" width="16.5703125" style="367"/>
    <col min="14336" max="14337" width="14.28515625" style="367" customWidth="1"/>
    <col min="14338" max="14338" width="25.7109375" style="367" customWidth="1"/>
    <col min="14339" max="14339" width="13.85546875" style="367" customWidth="1"/>
    <col min="14340" max="14340" width="13.7109375" style="367" customWidth="1"/>
    <col min="14341" max="14343" width="9.7109375" style="367" customWidth="1"/>
    <col min="14344" max="14591" width="16.5703125" style="367"/>
    <col min="14592" max="14593" width="14.28515625" style="367" customWidth="1"/>
    <col min="14594" max="14594" width="25.7109375" style="367" customWidth="1"/>
    <col min="14595" max="14595" width="13.85546875" style="367" customWidth="1"/>
    <col min="14596" max="14596" width="13.7109375" style="367" customWidth="1"/>
    <col min="14597" max="14599" width="9.7109375" style="367" customWidth="1"/>
    <col min="14600" max="14847" width="16.5703125" style="367"/>
    <col min="14848" max="14849" width="14.28515625" style="367" customWidth="1"/>
    <col min="14850" max="14850" width="25.7109375" style="367" customWidth="1"/>
    <col min="14851" max="14851" width="13.85546875" style="367" customWidth="1"/>
    <col min="14852" max="14852" width="13.7109375" style="367" customWidth="1"/>
    <col min="14853" max="14855" width="9.7109375" style="367" customWidth="1"/>
    <col min="14856" max="15103" width="16.5703125" style="367"/>
    <col min="15104" max="15105" width="14.28515625" style="367" customWidth="1"/>
    <col min="15106" max="15106" width="25.7109375" style="367" customWidth="1"/>
    <col min="15107" max="15107" width="13.85546875" style="367" customWidth="1"/>
    <col min="15108" max="15108" width="13.7109375" style="367" customWidth="1"/>
    <col min="15109" max="15111" width="9.7109375" style="367" customWidth="1"/>
    <col min="15112" max="15359" width="16.5703125" style="367"/>
    <col min="15360" max="15361" width="14.28515625" style="367" customWidth="1"/>
    <col min="15362" max="15362" width="25.7109375" style="367" customWidth="1"/>
    <col min="15363" max="15363" width="13.85546875" style="367" customWidth="1"/>
    <col min="15364" max="15364" width="13.7109375" style="367" customWidth="1"/>
    <col min="15365" max="15367" width="9.7109375" style="367" customWidth="1"/>
    <col min="15368" max="15615" width="16.5703125" style="367"/>
    <col min="15616" max="15617" width="14.28515625" style="367" customWidth="1"/>
    <col min="15618" max="15618" width="25.7109375" style="367" customWidth="1"/>
    <col min="15619" max="15619" width="13.85546875" style="367" customWidth="1"/>
    <col min="15620" max="15620" width="13.7109375" style="367" customWidth="1"/>
    <col min="15621" max="15623" width="9.7109375" style="367" customWidth="1"/>
    <col min="15624" max="15871" width="16.5703125" style="367"/>
    <col min="15872" max="15873" width="14.28515625" style="367" customWidth="1"/>
    <col min="15874" max="15874" width="25.7109375" style="367" customWidth="1"/>
    <col min="15875" max="15875" width="13.85546875" style="367" customWidth="1"/>
    <col min="15876" max="15876" width="13.7109375" style="367" customWidth="1"/>
    <col min="15877" max="15879" width="9.7109375" style="367" customWidth="1"/>
    <col min="15880" max="16127" width="16.5703125" style="367"/>
    <col min="16128" max="16129" width="14.28515625" style="367" customWidth="1"/>
    <col min="16130" max="16130" width="25.7109375" style="367" customWidth="1"/>
    <col min="16131" max="16131" width="13.85546875" style="367" customWidth="1"/>
    <col min="16132" max="16132" width="13.7109375" style="367" customWidth="1"/>
    <col min="16133" max="16135" width="9.7109375" style="367" customWidth="1"/>
    <col min="16136" max="16384" width="16.5703125" style="367"/>
  </cols>
  <sheetData>
    <row r="1" spans="2:8" ht="15" customHeight="1"/>
    <row r="2" spans="2:8" ht="15" customHeight="1"/>
    <row r="3" spans="2:8" ht="15" customHeight="1"/>
    <row r="4" spans="2:8" ht="15" customHeight="1"/>
    <row r="5" spans="2:8" ht="54" customHeight="1">
      <c r="B5" s="441" t="s">
        <v>421</v>
      </c>
      <c r="C5" s="441"/>
      <c r="D5" s="441"/>
      <c r="E5" s="390"/>
      <c r="F5" s="441" t="s">
        <v>422</v>
      </c>
      <c r="G5" s="441"/>
      <c r="H5" s="441"/>
    </row>
    <row r="6" spans="2:8" ht="30" customHeight="1">
      <c r="B6" s="212"/>
      <c r="C6" s="24" t="str">
        <f>'Cuotas Plazas Autorizadas05'!$C$7</f>
        <v>noviembre 2010</v>
      </c>
      <c r="D6" s="212" t="s">
        <v>62</v>
      </c>
      <c r="F6" s="212"/>
      <c r="G6" s="24" t="str">
        <f>'Cuotas Plazas Autorizadas05'!$C$7</f>
        <v>noviembre 2010</v>
      </c>
      <c r="H6" s="212" t="s">
        <v>62</v>
      </c>
    </row>
    <row r="7" spans="2:8" ht="15" customHeight="1">
      <c r="B7" s="199" t="s">
        <v>413</v>
      </c>
      <c r="C7" s="391">
        <v>47304</v>
      </c>
      <c r="D7" s="392">
        <f t="shared" ref="D7:D17" si="0">IFERROR(C7/$C$7,"-")</f>
        <v>1</v>
      </c>
      <c r="F7" s="199" t="s">
        <v>413</v>
      </c>
      <c r="G7" s="391">
        <v>39491</v>
      </c>
      <c r="H7" s="392">
        <f>IFERROR(G7/$G$7,"-")</f>
        <v>1</v>
      </c>
    </row>
    <row r="8" spans="2:8" ht="15" customHeight="1">
      <c r="B8" s="393" t="s">
        <v>346</v>
      </c>
      <c r="C8" s="394">
        <v>33818</v>
      </c>
      <c r="D8" s="395">
        <f t="shared" si="0"/>
        <v>0.71490783020463389</v>
      </c>
      <c r="E8" s="383"/>
      <c r="F8" s="393" t="s">
        <v>346</v>
      </c>
      <c r="G8" s="394">
        <v>16604</v>
      </c>
      <c r="H8" s="395">
        <f t="shared" ref="H8:H31" si="1">IFERROR(G8/$G$7,"-")</f>
        <v>0.42045022916613911</v>
      </c>
    </row>
    <row r="9" spans="2:8" ht="15" customHeight="1">
      <c r="B9" s="328" t="s">
        <v>423</v>
      </c>
      <c r="C9" s="396">
        <v>477</v>
      </c>
      <c r="D9" s="203">
        <f t="shared" si="0"/>
        <v>1.0083713850837138E-2</v>
      </c>
      <c r="E9" s="383"/>
      <c r="F9" s="328" t="s">
        <v>423</v>
      </c>
      <c r="G9" s="396">
        <v>190</v>
      </c>
      <c r="H9" s="203">
        <f t="shared" si="1"/>
        <v>4.8112228102605657E-3</v>
      </c>
    </row>
    <row r="10" spans="2:8" ht="15" customHeight="1">
      <c r="B10" s="328" t="s">
        <v>424</v>
      </c>
      <c r="C10" s="396">
        <v>1155</v>
      </c>
      <c r="D10" s="203">
        <f t="shared" si="0"/>
        <v>2.441653982749873E-2</v>
      </c>
      <c r="E10" s="383"/>
      <c r="F10" s="328" t="s">
        <v>424</v>
      </c>
      <c r="G10" s="396">
        <v>96</v>
      </c>
      <c r="H10" s="203">
        <f t="shared" si="1"/>
        <v>2.4309336304474435E-3</v>
      </c>
    </row>
    <row r="11" spans="2:8" ht="15" customHeight="1">
      <c r="B11" s="328" t="s">
        <v>425</v>
      </c>
      <c r="C11" s="396">
        <v>8794</v>
      </c>
      <c r="D11" s="203">
        <f t="shared" si="0"/>
        <v>0.18590394047015052</v>
      </c>
      <c r="E11" s="383"/>
      <c r="F11" s="328" t="s">
        <v>425</v>
      </c>
      <c r="G11" s="396">
        <v>4904</v>
      </c>
      <c r="H11" s="203">
        <f t="shared" si="1"/>
        <v>0.12418019295535691</v>
      </c>
    </row>
    <row r="12" spans="2:8" ht="15" customHeight="1">
      <c r="B12" s="328" t="s">
        <v>426</v>
      </c>
      <c r="C12" s="396">
        <v>17960</v>
      </c>
      <c r="D12" s="203">
        <f t="shared" si="0"/>
        <v>0.37967190935227463</v>
      </c>
      <c r="E12" s="383"/>
      <c r="F12" s="328" t="s">
        <v>426</v>
      </c>
      <c r="G12" s="396">
        <v>9803</v>
      </c>
      <c r="H12" s="203">
        <f t="shared" si="1"/>
        <v>0.24823377478412803</v>
      </c>
    </row>
    <row r="13" spans="2:8" ht="15" customHeight="1">
      <c r="B13" s="328" t="s">
        <v>427</v>
      </c>
      <c r="C13" s="396">
        <v>5432</v>
      </c>
      <c r="D13" s="203">
        <f t="shared" si="0"/>
        <v>0.11483172670387282</v>
      </c>
      <c r="E13" s="383"/>
      <c r="F13" s="328" t="s">
        <v>427</v>
      </c>
      <c r="G13" s="396">
        <v>1611</v>
      </c>
      <c r="H13" s="203">
        <f t="shared" si="1"/>
        <v>4.0794104985946163E-2</v>
      </c>
    </row>
    <row r="14" spans="2:8" ht="15" customHeight="1">
      <c r="B14" s="328" t="s">
        <v>428</v>
      </c>
      <c r="C14" s="396" t="s">
        <v>67</v>
      </c>
      <c r="D14" s="203" t="str">
        <f t="shared" si="0"/>
        <v>-</v>
      </c>
      <c r="E14" s="383"/>
      <c r="F14" s="328" t="s">
        <v>428</v>
      </c>
      <c r="G14" s="396" t="s">
        <v>67</v>
      </c>
      <c r="H14" s="203" t="str">
        <f t="shared" si="1"/>
        <v>-</v>
      </c>
    </row>
    <row r="15" spans="2:8" ht="15" customHeight="1">
      <c r="B15" s="393" t="s">
        <v>415</v>
      </c>
      <c r="C15" s="394">
        <v>13450</v>
      </c>
      <c r="D15" s="395">
        <f t="shared" si="0"/>
        <v>0.28433113478775579</v>
      </c>
      <c r="E15" s="383"/>
      <c r="F15" s="393" t="s">
        <v>415</v>
      </c>
      <c r="G15" s="394">
        <v>22867</v>
      </c>
      <c r="H15" s="395">
        <f t="shared" si="1"/>
        <v>0.57904332632751765</v>
      </c>
    </row>
    <row r="16" spans="2:8" ht="15" customHeight="1">
      <c r="B16" s="328" t="s">
        <v>429</v>
      </c>
      <c r="C16" s="396">
        <v>1041</v>
      </c>
      <c r="D16" s="203">
        <f t="shared" si="0"/>
        <v>2.2006595636732622E-2</v>
      </c>
      <c r="E16" s="383"/>
      <c r="F16" s="328" t="s">
        <v>429</v>
      </c>
      <c r="G16" s="396">
        <v>3767</v>
      </c>
      <c r="H16" s="203">
        <f t="shared" si="1"/>
        <v>9.5388822769745002E-2</v>
      </c>
    </row>
    <row r="17" spans="1:10" ht="15" customHeight="1">
      <c r="A17" s="397"/>
      <c r="B17" s="328" t="s">
        <v>430</v>
      </c>
      <c r="C17" s="396">
        <v>5410</v>
      </c>
      <c r="D17" s="203">
        <f t="shared" si="0"/>
        <v>0.1143666497547776</v>
      </c>
      <c r="E17" s="383"/>
      <c r="F17" s="328" t="s">
        <v>430</v>
      </c>
      <c r="G17" s="396">
        <v>5501</v>
      </c>
      <c r="H17" s="203">
        <f t="shared" si="1"/>
        <v>0.13929756146970196</v>
      </c>
    </row>
    <row r="18" spans="1:10" ht="15" customHeight="1">
      <c r="B18" s="328" t="s">
        <v>431</v>
      </c>
      <c r="C18" s="396">
        <v>6995</v>
      </c>
      <c r="D18" s="203">
        <f>IFERROR(C18/$C$7,"-")</f>
        <v>0.14787332995095553</v>
      </c>
      <c r="E18" s="383"/>
      <c r="F18" s="328" t="s">
        <v>431</v>
      </c>
      <c r="G18" s="396">
        <v>13381</v>
      </c>
      <c r="H18" s="203">
        <f t="shared" si="1"/>
        <v>0.33883669696892965</v>
      </c>
    </row>
    <row r="19" spans="1:10" ht="15" customHeight="1">
      <c r="B19" s="328" t="s">
        <v>432</v>
      </c>
      <c r="C19" s="398" t="s">
        <v>67</v>
      </c>
      <c r="D19" s="399" t="str">
        <f t="shared" ref="D19:D31" si="2">IFERROR(C19/$C$7,"-")</f>
        <v>-</v>
      </c>
      <c r="E19" s="383"/>
      <c r="F19" s="328" t="s">
        <v>432</v>
      </c>
      <c r="G19" s="398" t="s">
        <v>67</v>
      </c>
      <c r="H19" s="399" t="str">
        <f t="shared" si="1"/>
        <v>-</v>
      </c>
    </row>
    <row r="20" spans="1:10" ht="15" customHeight="1">
      <c r="B20" s="328" t="s">
        <v>433</v>
      </c>
      <c r="C20" s="396" t="s">
        <v>67</v>
      </c>
      <c r="D20" s="203" t="str">
        <f t="shared" si="2"/>
        <v>-</v>
      </c>
      <c r="E20" s="383"/>
      <c r="F20" s="328" t="s">
        <v>433</v>
      </c>
      <c r="G20" s="396">
        <v>218</v>
      </c>
      <c r="H20" s="203">
        <f t="shared" si="1"/>
        <v>5.5202451191410703E-3</v>
      </c>
    </row>
    <row r="21" spans="1:10" ht="15" customHeight="1">
      <c r="B21" s="328" t="s">
        <v>428</v>
      </c>
      <c r="C21" s="400">
        <v>4</v>
      </c>
      <c r="D21" s="203">
        <f t="shared" si="2"/>
        <v>8.4559445290038893E-5</v>
      </c>
      <c r="E21" s="383"/>
      <c r="F21" s="328" t="s">
        <v>428</v>
      </c>
      <c r="G21" s="400" t="s">
        <v>67</v>
      </c>
      <c r="H21" s="203" t="str">
        <f t="shared" si="1"/>
        <v>-</v>
      </c>
    </row>
    <row r="22" spans="1:10" ht="15" customHeight="1">
      <c r="B22" s="393" t="s">
        <v>416</v>
      </c>
      <c r="C22" s="401">
        <v>22</v>
      </c>
      <c r="D22" s="395">
        <f t="shared" si="2"/>
        <v>4.6507694909521391E-4</v>
      </c>
      <c r="E22" s="383"/>
      <c r="F22" s="393" t="s">
        <v>416</v>
      </c>
      <c r="G22" s="401">
        <v>0</v>
      </c>
      <c r="H22" s="395">
        <f t="shared" si="1"/>
        <v>0</v>
      </c>
    </row>
    <row r="23" spans="1:10" ht="15" customHeight="1">
      <c r="B23" s="328" t="s">
        <v>434</v>
      </c>
      <c r="C23" s="396">
        <v>22</v>
      </c>
      <c r="D23" s="203">
        <f t="shared" si="2"/>
        <v>4.6507694909521391E-4</v>
      </c>
      <c r="E23" s="383"/>
      <c r="F23" s="328" t="s">
        <v>434</v>
      </c>
      <c r="G23" s="396" t="s">
        <v>67</v>
      </c>
      <c r="H23" s="203" t="str">
        <f t="shared" si="1"/>
        <v>-</v>
      </c>
    </row>
    <row r="24" spans="1:10" ht="15" customHeight="1">
      <c r="B24" s="328" t="s">
        <v>435</v>
      </c>
      <c r="C24" s="396" t="s">
        <v>67</v>
      </c>
      <c r="D24" s="203" t="str">
        <f t="shared" si="2"/>
        <v>-</v>
      </c>
      <c r="E24" s="383"/>
      <c r="F24" s="328" t="s">
        <v>435</v>
      </c>
      <c r="G24" s="396" t="s">
        <v>67</v>
      </c>
      <c r="H24" s="203" t="str">
        <f t="shared" si="1"/>
        <v>-</v>
      </c>
    </row>
    <row r="25" spans="1:10" ht="15" customHeight="1">
      <c r="B25" s="328" t="s">
        <v>428</v>
      </c>
      <c r="C25" s="396">
        <v>0</v>
      </c>
      <c r="D25" s="203">
        <f t="shared" si="2"/>
        <v>0</v>
      </c>
      <c r="E25" s="383"/>
      <c r="F25" s="328" t="s">
        <v>428</v>
      </c>
      <c r="G25" s="396" t="s">
        <v>67</v>
      </c>
      <c r="H25" s="203" t="str">
        <f t="shared" si="1"/>
        <v>-</v>
      </c>
    </row>
    <row r="26" spans="1:10" ht="15" customHeight="1">
      <c r="B26" s="393" t="s">
        <v>417</v>
      </c>
      <c r="C26" s="394">
        <v>14</v>
      </c>
      <c r="D26" s="395">
        <f t="shared" si="2"/>
        <v>2.9595805851513612E-4</v>
      </c>
      <c r="E26" s="383"/>
      <c r="F26" s="393" t="s">
        <v>417</v>
      </c>
      <c r="G26" s="394">
        <v>20</v>
      </c>
      <c r="H26" s="395">
        <f t="shared" si="1"/>
        <v>5.0644450634321745E-4</v>
      </c>
    </row>
    <row r="27" spans="1:10" ht="15" customHeight="1">
      <c r="B27" s="328" t="s">
        <v>436</v>
      </c>
      <c r="C27" s="400" t="s">
        <v>67</v>
      </c>
      <c r="D27" s="203" t="str">
        <f t="shared" si="2"/>
        <v>-</v>
      </c>
      <c r="E27" s="383"/>
      <c r="F27" s="328" t="s">
        <v>436</v>
      </c>
      <c r="G27" s="400" t="s">
        <v>67</v>
      </c>
      <c r="H27" s="203" t="str">
        <f t="shared" si="1"/>
        <v>-</v>
      </c>
    </row>
    <row r="28" spans="1:10" ht="15" customHeight="1">
      <c r="B28" s="328" t="s">
        <v>437</v>
      </c>
      <c r="C28" s="400" t="s">
        <v>67</v>
      </c>
      <c r="D28" s="203" t="str">
        <f t="shared" si="2"/>
        <v>-</v>
      </c>
      <c r="E28" s="383"/>
      <c r="F28" s="328" t="s">
        <v>437</v>
      </c>
      <c r="G28" s="400" t="s">
        <v>67</v>
      </c>
      <c r="H28" s="203" t="str">
        <f t="shared" si="1"/>
        <v>-</v>
      </c>
    </row>
    <row r="29" spans="1:10" ht="15" customHeight="1">
      <c r="B29" s="328" t="s">
        <v>438</v>
      </c>
      <c r="C29" s="400">
        <v>5</v>
      </c>
      <c r="D29" s="203">
        <f t="shared" si="2"/>
        <v>1.0569930661254862E-4</v>
      </c>
      <c r="E29" s="402"/>
      <c r="F29" s="328" t="s">
        <v>438</v>
      </c>
      <c r="G29" s="400" t="s">
        <v>67</v>
      </c>
      <c r="H29" s="203" t="str">
        <f t="shared" si="1"/>
        <v>-</v>
      </c>
    </row>
    <row r="30" spans="1:10" ht="15" customHeight="1">
      <c r="B30" s="328" t="s">
        <v>439</v>
      </c>
      <c r="C30" s="400">
        <v>9</v>
      </c>
      <c r="D30" s="203">
        <f t="shared" si="2"/>
        <v>1.9025875190258751E-4</v>
      </c>
      <c r="E30" s="402"/>
      <c r="F30" s="328" t="s">
        <v>439</v>
      </c>
      <c r="G30" s="400">
        <v>20</v>
      </c>
      <c r="H30" s="203">
        <f t="shared" si="1"/>
        <v>5.0644450634321745E-4</v>
      </c>
    </row>
    <row r="31" spans="1:10" ht="15" customHeight="1" thickBot="1">
      <c r="B31" s="328" t="s">
        <v>428</v>
      </c>
      <c r="C31" s="400">
        <v>0</v>
      </c>
      <c r="D31" s="203">
        <f t="shared" si="2"/>
        <v>0</v>
      </c>
      <c r="E31" s="383"/>
      <c r="F31" s="328" t="s">
        <v>428</v>
      </c>
      <c r="G31" s="400" t="s">
        <v>67</v>
      </c>
      <c r="H31" s="203" t="str">
        <f t="shared" si="1"/>
        <v>-</v>
      </c>
    </row>
    <row r="32" spans="1:10" ht="45" customHeight="1" thickBot="1">
      <c r="B32" s="442" t="s">
        <v>440</v>
      </c>
      <c r="C32" s="442"/>
      <c r="D32" s="442"/>
      <c r="E32" s="383"/>
      <c r="F32" s="442" t="s">
        <v>440</v>
      </c>
      <c r="G32" s="442"/>
      <c r="H32" s="442"/>
      <c r="J32" s="58" t="s">
        <v>87</v>
      </c>
    </row>
    <row r="33" spans="2:8" ht="51" customHeight="1">
      <c r="C33" s="383"/>
      <c r="D33" s="383"/>
      <c r="E33" s="383"/>
      <c r="F33" s="383"/>
      <c r="G33" s="383"/>
    </row>
    <row r="34" spans="2:8" ht="54" customHeight="1">
      <c r="B34" s="441" t="s">
        <v>441</v>
      </c>
      <c r="C34" s="441"/>
      <c r="D34" s="441"/>
      <c r="E34" s="390"/>
      <c r="F34" s="441" t="s">
        <v>442</v>
      </c>
      <c r="G34" s="441"/>
      <c r="H34" s="441"/>
    </row>
    <row r="35" spans="2:8" ht="30" customHeight="1">
      <c r="B35" s="212"/>
      <c r="C35" s="24" t="str">
        <f>'Cuotas Plazas Autorizadas05'!$C$7</f>
        <v>noviembre 2010</v>
      </c>
      <c r="D35" s="212" t="s">
        <v>62</v>
      </c>
      <c r="F35" s="212"/>
      <c r="G35" s="24" t="str">
        <f>'Cuotas Plazas Autorizadas05'!$C$7</f>
        <v>noviembre 2010</v>
      </c>
      <c r="H35" s="212" t="s">
        <v>62</v>
      </c>
    </row>
    <row r="36" spans="2:8" ht="15" customHeight="1">
      <c r="B36" s="199" t="s">
        <v>413</v>
      </c>
      <c r="C36" s="391">
        <v>22968</v>
      </c>
      <c r="D36" s="392">
        <f>IFERROR(C36/$C$36,"-")</f>
        <v>1</v>
      </c>
      <c r="F36" s="199" t="s">
        <v>413</v>
      </c>
      <c r="G36" s="391">
        <v>2687</v>
      </c>
      <c r="H36" s="392">
        <f>IFERROR(G36/$G$36,"-")</f>
        <v>1</v>
      </c>
    </row>
    <row r="37" spans="2:8" ht="15" customHeight="1">
      <c r="B37" s="393" t="s">
        <v>346</v>
      </c>
      <c r="C37" s="394">
        <v>16191</v>
      </c>
      <c r="D37" s="395">
        <f t="shared" ref="D37:D60" si="3">IFERROR(C37/$C$36,"-")</f>
        <v>0.70493730407523514</v>
      </c>
      <c r="E37" s="383"/>
      <c r="F37" s="393" t="s">
        <v>346</v>
      </c>
      <c r="G37" s="394">
        <v>2673</v>
      </c>
      <c r="H37" s="395">
        <f t="shared" ref="H37:H60" si="4">IFERROR(G37/$G$36,"-")</f>
        <v>0.99478972832154822</v>
      </c>
    </row>
    <row r="38" spans="2:8" ht="15" customHeight="1">
      <c r="B38" s="328" t="s">
        <v>423</v>
      </c>
      <c r="C38" s="396">
        <v>145</v>
      </c>
      <c r="D38" s="203">
        <f t="shared" si="3"/>
        <v>6.313131313131313E-3</v>
      </c>
      <c r="E38" s="383"/>
      <c r="F38" s="328" t="s">
        <v>423</v>
      </c>
      <c r="G38" s="396">
        <v>218</v>
      </c>
      <c r="H38" s="203">
        <f t="shared" si="4"/>
        <v>8.113137327874953E-2</v>
      </c>
    </row>
    <row r="39" spans="2:8" ht="15" customHeight="1">
      <c r="B39" s="328" t="s">
        <v>424</v>
      </c>
      <c r="C39" s="396">
        <v>317</v>
      </c>
      <c r="D39" s="203">
        <f t="shared" si="3"/>
        <v>1.380181121560432E-2</v>
      </c>
      <c r="E39" s="383"/>
      <c r="F39" s="328" t="s">
        <v>424</v>
      </c>
      <c r="G39" s="396">
        <v>680</v>
      </c>
      <c r="H39" s="203">
        <f t="shared" si="4"/>
        <v>0.2530703386676591</v>
      </c>
    </row>
    <row r="40" spans="2:8" ht="15" customHeight="1">
      <c r="B40" s="328" t="s">
        <v>425</v>
      </c>
      <c r="C40" s="396">
        <v>3374</v>
      </c>
      <c r="D40" s="203">
        <f t="shared" si="3"/>
        <v>0.14690003483106931</v>
      </c>
      <c r="E40" s="383"/>
      <c r="F40" s="328" t="s">
        <v>425</v>
      </c>
      <c r="G40" s="396">
        <v>795</v>
      </c>
      <c r="H40" s="203">
        <f t="shared" si="4"/>
        <v>0.2958689988835132</v>
      </c>
    </row>
    <row r="41" spans="2:8" ht="15" customHeight="1">
      <c r="B41" s="328" t="s">
        <v>426</v>
      </c>
      <c r="C41" s="396">
        <v>11261</v>
      </c>
      <c r="D41" s="203">
        <f t="shared" si="3"/>
        <v>0.49029083942877044</v>
      </c>
      <c r="E41" s="383"/>
      <c r="F41" s="328" t="s">
        <v>426</v>
      </c>
      <c r="G41" s="396">
        <v>408</v>
      </c>
      <c r="H41" s="203">
        <f t="shared" si="4"/>
        <v>0.15184220320059547</v>
      </c>
    </row>
    <row r="42" spans="2:8" ht="15" customHeight="1">
      <c r="B42" s="328" t="s">
        <v>427</v>
      </c>
      <c r="C42" s="396">
        <v>1094</v>
      </c>
      <c r="D42" s="203">
        <f t="shared" si="3"/>
        <v>4.7631487286659703E-2</v>
      </c>
      <c r="E42" s="383"/>
      <c r="F42" s="328" t="s">
        <v>427</v>
      </c>
      <c r="G42" s="396">
        <v>572</v>
      </c>
      <c r="H42" s="203">
        <f t="shared" si="4"/>
        <v>0.21287681429103089</v>
      </c>
    </row>
    <row r="43" spans="2:8" ht="15" customHeight="1">
      <c r="B43" s="328" t="s">
        <v>428</v>
      </c>
      <c r="C43" s="396" t="s">
        <v>67</v>
      </c>
      <c r="D43" s="203" t="str">
        <f t="shared" si="3"/>
        <v>-</v>
      </c>
      <c r="E43" s="383"/>
      <c r="F43" s="328" t="s">
        <v>428</v>
      </c>
      <c r="G43" s="396" t="s">
        <v>67</v>
      </c>
      <c r="H43" s="203" t="str">
        <f t="shared" si="4"/>
        <v>-</v>
      </c>
    </row>
    <row r="44" spans="2:8" ht="15" customHeight="1">
      <c r="B44" s="393" t="s">
        <v>415</v>
      </c>
      <c r="C44" s="394">
        <v>6777</v>
      </c>
      <c r="D44" s="395">
        <f t="shared" si="3"/>
        <v>0.29506269592476492</v>
      </c>
      <c r="E44" s="383"/>
      <c r="F44" s="393" t="s">
        <v>415</v>
      </c>
      <c r="G44" s="394">
        <v>6</v>
      </c>
      <c r="H44" s="395">
        <f t="shared" si="4"/>
        <v>2.2329735764793448E-3</v>
      </c>
    </row>
    <row r="45" spans="2:8" ht="15" customHeight="1">
      <c r="B45" s="328" t="s">
        <v>429</v>
      </c>
      <c r="C45" s="396">
        <v>182</v>
      </c>
      <c r="D45" s="203">
        <f t="shared" si="3"/>
        <v>7.9240682688958546E-3</v>
      </c>
      <c r="E45" s="383"/>
      <c r="F45" s="328" t="s">
        <v>429</v>
      </c>
      <c r="G45" s="396" t="s">
        <v>67</v>
      </c>
      <c r="H45" s="203" t="str">
        <f t="shared" si="4"/>
        <v>-</v>
      </c>
    </row>
    <row r="46" spans="2:8" ht="15" customHeight="1">
      <c r="B46" s="328" t="s">
        <v>430</v>
      </c>
      <c r="C46" s="396">
        <v>1262</v>
      </c>
      <c r="D46" s="203">
        <f t="shared" si="3"/>
        <v>5.4946011842563564E-2</v>
      </c>
      <c r="E46" s="383"/>
      <c r="F46" s="328" t="s">
        <v>430</v>
      </c>
      <c r="G46" s="396" t="s">
        <v>67</v>
      </c>
      <c r="H46" s="203" t="str">
        <f t="shared" si="4"/>
        <v>-</v>
      </c>
    </row>
    <row r="47" spans="2:8" ht="15" customHeight="1">
      <c r="B47" s="328" t="s">
        <v>431</v>
      </c>
      <c r="C47" s="396">
        <v>5333</v>
      </c>
      <c r="D47" s="203">
        <f t="shared" si="3"/>
        <v>0.23219261581330547</v>
      </c>
      <c r="E47" s="383"/>
      <c r="F47" s="328" t="s">
        <v>431</v>
      </c>
      <c r="G47" s="396" t="s">
        <v>67</v>
      </c>
      <c r="H47" s="203" t="str">
        <f t="shared" si="4"/>
        <v>-</v>
      </c>
    </row>
    <row r="48" spans="2:8" ht="15" customHeight="1">
      <c r="B48" s="328" t="s">
        <v>432</v>
      </c>
      <c r="C48" s="398" t="s">
        <v>67</v>
      </c>
      <c r="D48" s="399" t="str">
        <f t="shared" si="3"/>
        <v>-</v>
      </c>
      <c r="E48" s="383"/>
      <c r="F48" s="328" t="s">
        <v>432</v>
      </c>
      <c r="G48" s="398" t="s">
        <v>67</v>
      </c>
      <c r="H48" s="399" t="str">
        <f t="shared" si="4"/>
        <v>-</v>
      </c>
    </row>
    <row r="49" spans="2:8" ht="15" customHeight="1">
      <c r="B49" s="328" t="s">
        <v>433</v>
      </c>
      <c r="C49" s="396" t="s">
        <v>67</v>
      </c>
      <c r="D49" s="203" t="str">
        <f t="shared" si="3"/>
        <v>-</v>
      </c>
      <c r="E49" s="383"/>
      <c r="F49" s="328" t="s">
        <v>433</v>
      </c>
      <c r="G49" s="396" t="s">
        <v>67</v>
      </c>
      <c r="H49" s="203" t="str">
        <f t="shared" si="4"/>
        <v>-</v>
      </c>
    </row>
    <row r="50" spans="2:8" ht="15" customHeight="1">
      <c r="B50" s="328" t="s">
        <v>428</v>
      </c>
      <c r="C50" s="400" t="s">
        <v>67</v>
      </c>
      <c r="D50" s="203" t="str">
        <f t="shared" si="3"/>
        <v>-</v>
      </c>
      <c r="E50" s="383"/>
      <c r="F50" s="328" t="s">
        <v>428</v>
      </c>
      <c r="G50" s="400">
        <v>6</v>
      </c>
      <c r="H50" s="203">
        <f t="shared" si="4"/>
        <v>2.2329735764793448E-3</v>
      </c>
    </row>
    <row r="51" spans="2:8" ht="15" customHeight="1">
      <c r="B51" s="393" t="s">
        <v>416</v>
      </c>
      <c r="C51" s="401">
        <v>0</v>
      </c>
      <c r="D51" s="395">
        <f t="shared" si="3"/>
        <v>0</v>
      </c>
      <c r="E51" s="383"/>
      <c r="F51" s="393" t="s">
        <v>416</v>
      </c>
      <c r="G51" s="401">
        <v>0</v>
      </c>
      <c r="H51" s="395">
        <f t="shared" si="4"/>
        <v>0</v>
      </c>
    </row>
    <row r="52" spans="2:8" ht="15" customHeight="1">
      <c r="B52" s="328" t="s">
        <v>434</v>
      </c>
      <c r="C52" s="396" t="s">
        <v>67</v>
      </c>
      <c r="D52" s="203" t="str">
        <f t="shared" si="3"/>
        <v>-</v>
      </c>
      <c r="E52" s="383"/>
      <c r="F52" s="328" t="s">
        <v>434</v>
      </c>
      <c r="G52" s="396" t="s">
        <v>67</v>
      </c>
      <c r="H52" s="203" t="str">
        <f t="shared" si="4"/>
        <v>-</v>
      </c>
    </row>
    <row r="53" spans="2:8" ht="15" customHeight="1">
      <c r="B53" s="328" t="s">
        <v>435</v>
      </c>
      <c r="C53" s="396" t="s">
        <v>67</v>
      </c>
      <c r="D53" s="203" t="str">
        <f t="shared" si="3"/>
        <v>-</v>
      </c>
      <c r="E53" s="383"/>
      <c r="F53" s="328" t="s">
        <v>435</v>
      </c>
      <c r="G53" s="396" t="s">
        <v>67</v>
      </c>
      <c r="H53" s="203" t="str">
        <f t="shared" si="4"/>
        <v>-</v>
      </c>
    </row>
    <row r="54" spans="2:8" ht="15" customHeight="1">
      <c r="B54" s="328" t="s">
        <v>428</v>
      </c>
      <c r="C54" s="396" t="s">
        <v>67</v>
      </c>
      <c r="D54" s="203" t="str">
        <f t="shared" si="3"/>
        <v>-</v>
      </c>
      <c r="E54" s="383"/>
      <c r="F54" s="328" t="s">
        <v>428</v>
      </c>
      <c r="G54" s="396">
        <v>0</v>
      </c>
      <c r="H54" s="203">
        <f t="shared" si="4"/>
        <v>0</v>
      </c>
    </row>
    <row r="55" spans="2:8" ht="15" customHeight="1">
      <c r="B55" s="393" t="s">
        <v>417</v>
      </c>
      <c r="C55" s="394">
        <v>0</v>
      </c>
      <c r="D55" s="395">
        <f t="shared" si="3"/>
        <v>0</v>
      </c>
      <c r="E55" s="383"/>
      <c r="F55" s="393" t="s">
        <v>417</v>
      </c>
      <c r="G55" s="394">
        <v>8</v>
      </c>
      <c r="H55" s="395">
        <f t="shared" si="4"/>
        <v>2.9772981019724602E-3</v>
      </c>
    </row>
    <row r="56" spans="2:8" ht="15" customHeight="1">
      <c r="B56" s="328" t="s">
        <v>436</v>
      </c>
      <c r="C56" s="400" t="s">
        <v>67</v>
      </c>
      <c r="D56" s="203" t="str">
        <f t="shared" si="3"/>
        <v>-</v>
      </c>
      <c r="E56" s="383"/>
      <c r="F56" s="328" t="s">
        <v>436</v>
      </c>
      <c r="G56" s="400">
        <v>8</v>
      </c>
      <c r="H56" s="203">
        <f t="shared" si="4"/>
        <v>2.9772981019724602E-3</v>
      </c>
    </row>
    <row r="57" spans="2:8" ht="15" customHeight="1">
      <c r="B57" s="328" t="s">
        <v>437</v>
      </c>
      <c r="C57" s="400" t="s">
        <v>67</v>
      </c>
      <c r="D57" s="203" t="str">
        <f t="shared" si="3"/>
        <v>-</v>
      </c>
      <c r="E57" s="383"/>
      <c r="F57" s="328" t="s">
        <v>437</v>
      </c>
      <c r="G57" s="400" t="s">
        <v>67</v>
      </c>
      <c r="H57" s="203" t="str">
        <f t="shared" si="4"/>
        <v>-</v>
      </c>
    </row>
    <row r="58" spans="2:8" ht="15" customHeight="1">
      <c r="B58" s="328" t="s">
        <v>438</v>
      </c>
      <c r="C58" s="400" t="s">
        <v>67</v>
      </c>
      <c r="D58" s="203" t="str">
        <f t="shared" si="3"/>
        <v>-</v>
      </c>
      <c r="E58" s="402"/>
      <c r="F58" s="328" t="s">
        <v>438</v>
      </c>
      <c r="G58" s="400" t="s">
        <v>67</v>
      </c>
      <c r="H58" s="203" t="str">
        <f t="shared" si="4"/>
        <v>-</v>
      </c>
    </row>
    <row r="59" spans="2:8" ht="15" customHeight="1">
      <c r="B59" s="328" t="s">
        <v>439</v>
      </c>
      <c r="C59" s="400" t="s">
        <v>67</v>
      </c>
      <c r="D59" s="203" t="str">
        <f t="shared" si="3"/>
        <v>-</v>
      </c>
      <c r="E59" s="402"/>
      <c r="F59" s="328" t="s">
        <v>439</v>
      </c>
      <c r="G59" s="400" t="s">
        <v>67</v>
      </c>
      <c r="H59" s="203" t="str">
        <f t="shared" si="4"/>
        <v>-</v>
      </c>
    </row>
    <row r="60" spans="2:8" ht="15" customHeight="1">
      <c r="B60" s="328" t="s">
        <v>428</v>
      </c>
      <c r="C60" s="400" t="s">
        <v>67</v>
      </c>
      <c r="D60" s="203" t="str">
        <f t="shared" si="3"/>
        <v>-</v>
      </c>
      <c r="E60" s="383"/>
      <c r="F60" s="328" t="s">
        <v>428</v>
      </c>
      <c r="G60" s="400">
        <v>0</v>
      </c>
      <c r="H60" s="203">
        <f t="shared" si="4"/>
        <v>0</v>
      </c>
    </row>
    <row r="61" spans="2:8" ht="45" customHeight="1">
      <c r="B61" s="442" t="s">
        <v>440</v>
      </c>
      <c r="C61" s="442"/>
      <c r="D61" s="442"/>
      <c r="E61" s="383"/>
      <c r="F61" s="442" t="s">
        <v>440</v>
      </c>
      <c r="G61" s="442"/>
      <c r="H61" s="442"/>
    </row>
    <row r="62" spans="2:8" ht="18" customHeight="1"/>
    <row r="64" spans="2:8" ht="54" customHeight="1">
      <c r="B64" s="441" t="s">
        <v>443</v>
      </c>
      <c r="C64" s="441"/>
      <c r="D64" s="441"/>
    </row>
    <row r="65" spans="2:4" ht="30" customHeight="1">
      <c r="B65" s="212"/>
      <c r="C65" s="24" t="str">
        <f>'Cuotas Plazas Autorizadas05'!$C$7</f>
        <v>noviembre 2010</v>
      </c>
      <c r="D65" s="212" t="s">
        <v>62</v>
      </c>
    </row>
    <row r="66" spans="2:4" ht="15" customHeight="1">
      <c r="B66" s="199" t="s">
        <v>413</v>
      </c>
      <c r="C66" s="391">
        <v>134584</v>
      </c>
      <c r="D66" s="392">
        <f>IFERROR(C66/$C$66,"-")</f>
        <v>1</v>
      </c>
    </row>
    <row r="67" spans="2:4" ht="15" customHeight="1">
      <c r="B67" s="393" t="s">
        <v>346</v>
      </c>
      <c r="C67" s="394">
        <v>82229</v>
      </c>
      <c r="D67" s="395">
        <f t="shared" ref="D67:D90" si="5">IFERROR(C67/$C$66,"-")</f>
        <v>0.61098644712595851</v>
      </c>
    </row>
    <row r="68" spans="2:4" ht="15" customHeight="1">
      <c r="B68" s="328" t="s">
        <v>423</v>
      </c>
      <c r="C68" s="396">
        <v>1374</v>
      </c>
      <c r="D68" s="203">
        <f t="shared" si="5"/>
        <v>1.0209237353623016E-2</v>
      </c>
    </row>
    <row r="69" spans="2:4" ht="15" customHeight="1">
      <c r="B69" s="328" t="s">
        <v>424</v>
      </c>
      <c r="C69" s="396">
        <v>2500</v>
      </c>
      <c r="D69" s="203">
        <f t="shared" si="5"/>
        <v>1.8575759377043335E-2</v>
      </c>
    </row>
    <row r="70" spans="2:4" ht="15" customHeight="1">
      <c r="B70" s="328" t="s">
        <v>425</v>
      </c>
      <c r="C70" s="396">
        <v>19782</v>
      </c>
      <c r="D70" s="203">
        <f t="shared" si="5"/>
        <v>0.1469862687986685</v>
      </c>
    </row>
    <row r="71" spans="2:4" ht="15" customHeight="1">
      <c r="B71" s="328" t="s">
        <v>426</v>
      </c>
      <c r="C71" s="396">
        <v>46788</v>
      </c>
      <c r="D71" s="203">
        <f t="shared" si="5"/>
        <v>0.34764905189324141</v>
      </c>
    </row>
    <row r="72" spans="2:4" ht="15" customHeight="1">
      <c r="B72" s="328" t="s">
        <v>427</v>
      </c>
      <c r="C72" s="396">
        <v>11785</v>
      </c>
      <c r="D72" s="203">
        <f t="shared" si="5"/>
        <v>8.7566129703382276E-2</v>
      </c>
    </row>
    <row r="73" spans="2:4" ht="15" customHeight="1">
      <c r="B73" s="328" t="s">
        <v>428</v>
      </c>
      <c r="C73" s="396" t="s">
        <v>67</v>
      </c>
      <c r="D73" s="203" t="str">
        <f t="shared" si="5"/>
        <v>-</v>
      </c>
    </row>
    <row r="74" spans="2:4" ht="15" customHeight="1">
      <c r="B74" s="393" t="s">
        <v>415</v>
      </c>
      <c r="C74" s="394">
        <v>51102</v>
      </c>
      <c r="D74" s="395">
        <f t="shared" si="5"/>
        <v>0.37970338227426736</v>
      </c>
    </row>
    <row r="75" spans="2:4" ht="15" customHeight="1">
      <c r="B75" s="328" t="s">
        <v>429</v>
      </c>
      <c r="C75" s="396">
        <v>7622</v>
      </c>
      <c r="D75" s="203">
        <f t="shared" si="5"/>
        <v>5.6633775188729717E-2</v>
      </c>
    </row>
    <row r="76" spans="2:4" ht="15" customHeight="1">
      <c r="B76" s="328" t="s">
        <v>430</v>
      </c>
      <c r="C76" s="396">
        <v>15400</v>
      </c>
      <c r="D76" s="203">
        <f t="shared" si="5"/>
        <v>0.11442667776258693</v>
      </c>
    </row>
    <row r="77" spans="2:4" ht="15" customHeight="1">
      <c r="B77" s="328" t="s">
        <v>431</v>
      </c>
      <c r="C77" s="396">
        <v>27776</v>
      </c>
      <c r="D77" s="203">
        <f t="shared" si="5"/>
        <v>0.20638411698270226</v>
      </c>
    </row>
    <row r="78" spans="2:4" ht="15" customHeight="1">
      <c r="B78" s="328" t="s">
        <v>432</v>
      </c>
      <c r="C78" s="398" t="s">
        <v>67</v>
      </c>
      <c r="D78" s="399" t="str">
        <f t="shared" si="5"/>
        <v>-</v>
      </c>
    </row>
    <row r="79" spans="2:4" ht="15" customHeight="1">
      <c r="B79" s="328" t="s">
        <v>433</v>
      </c>
      <c r="C79" s="396">
        <v>218</v>
      </c>
      <c r="D79" s="203">
        <f t="shared" si="5"/>
        <v>1.6198062176781788E-3</v>
      </c>
    </row>
    <row r="80" spans="2:4" ht="15" customHeight="1">
      <c r="B80" s="328" t="s">
        <v>428</v>
      </c>
      <c r="C80" s="400">
        <v>86</v>
      </c>
      <c r="D80" s="203">
        <f t="shared" si="5"/>
        <v>6.3900612257029063E-4</v>
      </c>
    </row>
    <row r="81" spans="2:4" ht="15" customHeight="1">
      <c r="B81" s="393" t="s">
        <v>416</v>
      </c>
      <c r="C81" s="401">
        <v>473</v>
      </c>
      <c r="D81" s="395">
        <f t="shared" si="5"/>
        <v>3.5145336741365988E-3</v>
      </c>
    </row>
    <row r="82" spans="2:4" ht="15" customHeight="1">
      <c r="B82" s="328" t="s">
        <v>434</v>
      </c>
      <c r="C82" s="396">
        <v>135</v>
      </c>
      <c r="D82" s="203">
        <f t="shared" si="5"/>
        <v>1.00309100636034E-3</v>
      </c>
    </row>
    <row r="83" spans="2:4" ht="15" customHeight="1">
      <c r="B83" s="328" t="s">
        <v>435</v>
      </c>
      <c r="C83" s="396">
        <v>338</v>
      </c>
      <c r="D83" s="203">
        <f t="shared" si="5"/>
        <v>2.5114426677762588E-3</v>
      </c>
    </row>
    <row r="84" spans="2:4" ht="15" customHeight="1">
      <c r="B84" s="328" t="s">
        <v>428</v>
      </c>
      <c r="C84" s="396" t="s">
        <v>67</v>
      </c>
      <c r="D84" s="203" t="str">
        <f t="shared" si="5"/>
        <v>-</v>
      </c>
    </row>
    <row r="85" spans="2:4" ht="15" customHeight="1">
      <c r="B85" s="393" t="s">
        <v>417</v>
      </c>
      <c r="C85" s="394">
        <v>780</v>
      </c>
      <c r="D85" s="395">
        <f t="shared" si="5"/>
        <v>5.7956369256375205E-3</v>
      </c>
    </row>
    <row r="86" spans="2:4" ht="15" customHeight="1">
      <c r="B86" s="328" t="s">
        <v>436</v>
      </c>
      <c r="C86" s="400">
        <v>62</v>
      </c>
      <c r="D86" s="203">
        <f t="shared" si="5"/>
        <v>4.6067883255067468E-4</v>
      </c>
    </row>
    <row r="87" spans="2:4" ht="15" customHeight="1">
      <c r="B87" s="328" t="s">
        <v>437</v>
      </c>
      <c r="C87" s="400">
        <v>39</v>
      </c>
      <c r="D87" s="203">
        <f t="shared" si="5"/>
        <v>2.8978184628187598E-4</v>
      </c>
    </row>
    <row r="88" spans="2:4" ht="15" customHeight="1">
      <c r="B88" s="328" t="s">
        <v>438</v>
      </c>
      <c r="C88" s="400">
        <v>288</v>
      </c>
      <c r="D88" s="203">
        <f t="shared" si="5"/>
        <v>2.1399274802353921E-3</v>
      </c>
    </row>
    <row r="89" spans="2:4" ht="15" customHeight="1">
      <c r="B89" s="328" t="s">
        <v>439</v>
      </c>
      <c r="C89" s="400">
        <v>391</v>
      </c>
      <c r="D89" s="203">
        <f t="shared" si="5"/>
        <v>2.9052487665695774E-3</v>
      </c>
    </row>
    <row r="90" spans="2:4" ht="15" customHeight="1">
      <c r="B90" s="328" t="s">
        <v>428</v>
      </c>
      <c r="C90" s="400" t="s">
        <v>67</v>
      </c>
      <c r="D90" s="203" t="str">
        <f t="shared" si="5"/>
        <v>-</v>
      </c>
    </row>
    <row r="91" spans="2:4" ht="45" customHeight="1">
      <c r="B91" s="442" t="s">
        <v>440</v>
      </c>
      <c r="C91" s="442"/>
      <c r="D91" s="442"/>
    </row>
  </sheetData>
  <mergeCells count="10">
    <mergeCell ref="B61:D61"/>
    <mergeCell ref="F61:H61"/>
    <mergeCell ref="B64:D64"/>
    <mergeCell ref="B91:D91"/>
    <mergeCell ref="B5:D5"/>
    <mergeCell ref="F5:H5"/>
    <mergeCell ref="B32:D32"/>
    <mergeCell ref="F32:H32"/>
    <mergeCell ref="B34:D34"/>
    <mergeCell ref="F34:H34"/>
  </mergeCells>
  <hyperlinks>
    <hyperlink ref="J32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SANTA CRUZ (acumulado noviembre 2010)</oddHeader>
    <oddFooter>&amp;CTurismo de Tenerife&amp;R&amp;P</oddFooter>
  </headerFooter>
  <rowBreaks count="1" manualBreakCount="1">
    <brk id="62" min="1" max="7" man="1"/>
  </rowBreaks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/>
  </sheetPr>
  <dimension ref="B4:R65"/>
  <sheetViews>
    <sheetView showGridLines="0" showRowColHeaders="0" showOutlineSymbols="0" zoomScaleNormal="100" workbookViewId="0">
      <selection activeCell="B16" sqref="B16"/>
    </sheetView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8"/>
      <c r="C28" s="18"/>
      <c r="D28" s="18"/>
      <c r="E28" s="18"/>
      <c r="F28" s="18"/>
      <c r="G28" s="18"/>
      <c r="I28" s="18"/>
      <c r="J28" s="18"/>
      <c r="K28" s="18"/>
      <c r="L28" s="18"/>
    </row>
    <row r="29" spans="2:18" ht="14.25" customHeight="1" thickBot="1"/>
    <row r="30" spans="2:18" ht="14.25" customHeight="1" thickBot="1">
      <c r="R30" s="58" t="s">
        <v>89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SANTA CRUZ (acumulado noviembre 2010)</oddHeader>
    <oddFooter>&amp;CTurismo de Tenerife&amp;R&amp;P</oddFooter>
  </headerFooter>
  <rowBreaks count="1" manualBreakCount="1">
    <brk id="44" min="1" max="15" man="1"/>
  </rowBreaks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B16" sqref="B16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462" t="s">
        <v>157</v>
      </c>
      <c r="B1" s="403" t="s">
        <v>72</v>
      </c>
      <c r="D1" s="404" t="s">
        <v>413</v>
      </c>
      <c r="F1" s="404" t="s">
        <v>413</v>
      </c>
    </row>
    <row r="2" spans="1:6">
      <c r="A2" s="463"/>
      <c r="B2" s="405" t="s">
        <v>250</v>
      </c>
      <c r="D2" s="404" t="s">
        <v>414</v>
      </c>
      <c r="F2" s="404" t="s">
        <v>444</v>
      </c>
    </row>
    <row r="3" spans="1:6">
      <c r="A3" s="465"/>
      <c r="B3" s="406" t="s">
        <v>252</v>
      </c>
      <c r="D3" s="404" t="s">
        <v>445</v>
      </c>
      <c r="F3" s="404" t="s">
        <v>446</v>
      </c>
    </row>
    <row r="4" spans="1:6">
      <c r="A4" s="462" t="s">
        <v>122</v>
      </c>
      <c r="B4" s="403" t="s">
        <v>72</v>
      </c>
      <c r="D4" s="404" t="s">
        <v>416</v>
      </c>
      <c r="F4" s="404" t="s">
        <v>447</v>
      </c>
    </row>
    <row r="5" spans="1:6">
      <c r="A5" s="463"/>
      <c r="B5" s="405" t="s">
        <v>250</v>
      </c>
      <c r="D5" s="404" t="s">
        <v>417</v>
      </c>
      <c r="F5" s="404"/>
    </row>
    <row r="6" spans="1:6">
      <c r="A6" s="465"/>
      <c r="B6" s="406" t="s">
        <v>252</v>
      </c>
    </row>
    <row r="7" spans="1:6">
      <c r="A7" s="462" t="s">
        <v>295</v>
      </c>
      <c r="B7" s="403" t="s">
        <v>72</v>
      </c>
    </row>
    <row r="8" spans="1:6">
      <c r="A8" s="463"/>
      <c r="B8" s="405" t="s">
        <v>250</v>
      </c>
      <c r="D8" s="407" t="s">
        <v>448</v>
      </c>
    </row>
    <row r="9" spans="1:6">
      <c r="A9" s="465"/>
      <c r="B9" s="406" t="s">
        <v>252</v>
      </c>
      <c r="D9" s="407" t="s">
        <v>449</v>
      </c>
    </row>
    <row r="10" spans="1:6">
      <c r="A10" s="462" t="s">
        <v>350</v>
      </c>
      <c r="B10" s="403" t="s">
        <v>72</v>
      </c>
      <c r="D10" s="407" t="s">
        <v>450</v>
      </c>
    </row>
    <row r="11" spans="1:6">
      <c r="A11" s="463"/>
      <c r="B11" s="405" t="s">
        <v>250</v>
      </c>
      <c r="D11" s="407" t="s">
        <v>125</v>
      </c>
    </row>
    <row r="12" spans="1:6">
      <c r="A12" s="465"/>
      <c r="B12" s="406" t="s">
        <v>252</v>
      </c>
      <c r="D12" s="407" t="s">
        <v>451</v>
      </c>
      <c r="F12" s="2">
        <v>2001</v>
      </c>
    </row>
    <row r="13" spans="1:6">
      <c r="A13" s="462" t="s">
        <v>351</v>
      </c>
      <c r="B13" s="403" t="s">
        <v>72</v>
      </c>
      <c r="D13" s="407" t="s">
        <v>452</v>
      </c>
      <c r="F13" s="2">
        <v>2002</v>
      </c>
    </row>
    <row r="14" spans="1:6">
      <c r="A14" s="463"/>
      <c r="B14" s="405" t="s">
        <v>250</v>
      </c>
      <c r="F14" s="2">
        <v>2003</v>
      </c>
    </row>
    <row r="15" spans="1:6">
      <c r="A15" s="463"/>
      <c r="B15" s="406" t="s">
        <v>252</v>
      </c>
      <c r="F15" s="2">
        <v>2004</v>
      </c>
    </row>
    <row r="18" spans="1:21">
      <c r="A18" s="466" t="s">
        <v>453</v>
      </c>
      <c r="B18" s="408" t="s">
        <v>294</v>
      </c>
    </row>
    <row r="19" spans="1:21">
      <c r="A19" s="467"/>
      <c r="B19" s="409" t="s">
        <v>454</v>
      </c>
    </row>
    <row r="20" spans="1:21">
      <c r="A20" s="466" t="s">
        <v>455</v>
      </c>
      <c r="B20" s="408" t="s">
        <v>294</v>
      </c>
    </row>
    <row r="21" spans="1:21">
      <c r="A21" s="467"/>
      <c r="B21" s="409" t="s">
        <v>454</v>
      </c>
    </row>
    <row r="22" spans="1:21">
      <c r="A22" s="466" t="s">
        <v>456</v>
      </c>
      <c r="B22" s="408" t="s">
        <v>294</v>
      </c>
    </row>
    <row r="23" spans="1:21">
      <c r="A23" s="467"/>
      <c r="B23" s="409" t="s">
        <v>454</v>
      </c>
    </row>
    <row r="25" spans="1:21">
      <c r="A25" s="462" t="s">
        <v>157</v>
      </c>
      <c r="B25" s="403" t="s">
        <v>72</v>
      </c>
      <c r="D25" s="462" t="s">
        <v>157</v>
      </c>
      <c r="E25" s="403" t="s">
        <v>72</v>
      </c>
    </row>
    <row r="26" spans="1:21">
      <c r="A26" s="463"/>
      <c r="B26" s="405" t="s">
        <v>250</v>
      </c>
      <c r="D26" s="463"/>
      <c r="E26" s="405" t="s">
        <v>250</v>
      </c>
    </row>
    <row r="27" spans="1:21">
      <c r="A27" s="465"/>
      <c r="B27" s="406" t="s">
        <v>252</v>
      </c>
      <c r="D27" s="465"/>
      <c r="E27" s="406" t="s">
        <v>252</v>
      </c>
    </row>
    <row r="28" spans="1:21">
      <c r="A28" s="462" t="s">
        <v>348</v>
      </c>
      <c r="B28" s="403" t="s">
        <v>72</v>
      </c>
      <c r="D28" s="462" t="s">
        <v>294</v>
      </c>
      <c r="E28" s="403" t="s">
        <v>72</v>
      </c>
    </row>
    <row r="29" spans="1:21">
      <c r="A29" s="463"/>
      <c r="B29" s="405" t="s">
        <v>250</v>
      </c>
      <c r="D29" s="463"/>
      <c r="E29" s="405" t="s">
        <v>250</v>
      </c>
    </row>
    <row r="30" spans="1:21">
      <c r="A30" s="465"/>
      <c r="B30" s="406" t="s">
        <v>252</v>
      </c>
      <c r="D30" s="465"/>
      <c r="E30" s="406" t="s">
        <v>252</v>
      </c>
    </row>
    <row r="31" spans="1:21">
      <c r="A31" s="462" t="s">
        <v>349</v>
      </c>
      <c r="B31" s="403" t="s">
        <v>72</v>
      </c>
      <c r="D31" s="462" t="s">
        <v>295</v>
      </c>
      <c r="E31" s="403" t="s">
        <v>72</v>
      </c>
      <c r="G31" s="464" t="s">
        <v>157</v>
      </c>
      <c r="H31" s="464"/>
      <c r="I31" s="464"/>
      <c r="J31" s="464" t="s">
        <v>348</v>
      </c>
      <c r="K31" s="464"/>
      <c r="L31" s="464"/>
      <c r="M31" s="464" t="s">
        <v>349</v>
      </c>
      <c r="N31" s="464"/>
      <c r="O31" s="464"/>
      <c r="P31" s="464" t="s">
        <v>350</v>
      </c>
      <c r="Q31" s="464"/>
      <c r="R31" s="464"/>
      <c r="S31" s="464" t="s">
        <v>351</v>
      </c>
      <c r="T31" s="464"/>
      <c r="U31" s="464"/>
    </row>
    <row r="32" spans="1:21">
      <c r="A32" s="463"/>
      <c r="B32" s="405" t="s">
        <v>250</v>
      </c>
      <c r="D32" s="463"/>
      <c r="E32" s="405" t="s">
        <v>250</v>
      </c>
      <c r="G32" s="2" t="s">
        <v>72</v>
      </c>
      <c r="H32" s="2" t="s">
        <v>250</v>
      </c>
      <c r="I32" s="2" t="s">
        <v>252</v>
      </c>
      <c r="J32" s="2" t="s">
        <v>72</v>
      </c>
      <c r="K32" s="2" t="s">
        <v>250</v>
      </c>
      <c r="L32" s="2" t="s">
        <v>252</v>
      </c>
      <c r="M32" s="2" t="s">
        <v>72</v>
      </c>
      <c r="N32" s="2" t="s">
        <v>250</v>
      </c>
      <c r="O32" s="2" t="s">
        <v>252</v>
      </c>
      <c r="P32" s="2" t="s">
        <v>72</v>
      </c>
      <c r="Q32" s="2" t="s">
        <v>250</v>
      </c>
      <c r="R32" s="2" t="s">
        <v>252</v>
      </c>
      <c r="S32" s="2" t="s">
        <v>72</v>
      </c>
      <c r="T32" s="2" t="s">
        <v>250</v>
      </c>
      <c r="U32" s="2" t="s">
        <v>252</v>
      </c>
    </row>
    <row r="33" spans="1:5">
      <c r="A33" s="465"/>
      <c r="B33" s="406" t="s">
        <v>252</v>
      </c>
      <c r="D33" s="463"/>
      <c r="E33" s="406" t="s">
        <v>252</v>
      </c>
    </row>
    <row r="34" spans="1:5">
      <c r="A34" s="462" t="s">
        <v>350</v>
      </c>
      <c r="B34" s="403" t="s">
        <v>72</v>
      </c>
      <c r="D34" s="462" t="s">
        <v>296</v>
      </c>
      <c r="E34" s="403" t="s">
        <v>72</v>
      </c>
    </row>
    <row r="35" spans="1:5">
      <c r="A35" s="463"/>
      <c r="B35" s="405" t="s">
        <v>250</v>
      </c>
      <c r="D35" s="463"/>
      <c r="E35" s="405" t="s">
        <v>250</v>
      </c>
    </row>
    <row r="36" spans="1:5">
      <c r="A36" s="465"/>
      <c r="B36" s="406" t="s">
        <v>252</v>
      </c>
      <c r="D36" s="463"/>
      <c r="E36" s="406" t="s">
        <v>252</v>
      </c>
    </row>
    <row r="37" spans="1:5">
      <c r="A37" s="462" t="s">
        <v>296</v>
      </c>
      <c r="B37" s="403" t="s">
        <v>72</v>
      </c>
      <c r="D37" s="462" t="s">
        <v>122</v>
      </c>
      <c r="E37" s="403" t="s">
        <v>72</v>
      </c>
    </row>
    <row r="38" spans="1:5">
      <c r="A38" s="463"/>
      <c r="B38" s="405" t="s">
        <v>250</v>
      </c>
      <c r="D38" s="463"/>
      <c r="E38" s="405" t="s">
        <v>250</v>
      </c>
    </row>
    <row r="39" spans="1:5">
      <c r="A39" s="463"/>
      <c r="B39" s="406" t="s">
        <v>252</v>
      </c>
      <c r="D39" s="465"/>
      <c r="E39" s="406" t="s">
        <v>252</v>
      </c>
    </row>
    <row r="40" spans="1:5">
      <c r="A40" s="462" t="s">
        <v>351</v>
      </c>
      <c r="B40" s="403" t="s">
        <v>72</v>
      </c>
    </row>
    <row r="41" spans="1:5">
      <c r="A41" s="463"/>
      <c r="B41" s="405" t="s">
        <v>250</v>
      </c>
    </row>
    <row r="42" spans="1:5">
      <c r="A42" s="463"/>
      <c r="B42" s="406" t="s">
        <v>252</v>
      </c>
    </row>
    <row r="43" spans="1:5">
      <c r="A43" s="462" t="s">
        <v>294</v>
      </c>
      <c r="B43" s="403" t="s">
        <v>72</v>
      </c>
    </row>
    <row r="44" spans="1:5">
      <c r="A44" s="463"/>
      <c r="B44" s="405" t="s">
        <v>250</v>
      </c>
    </row>
    <row r="45" spans="1:5">
      <c r="A45" s="463"/>
      <c r="B45" s="406" t="s">
        <v>252</v>
      </c>
    </row>
    <row r="46" spans="1:5">
      <c r="A46" s="462" t="s">
        <v>295</v>
      </c>
      <c r="B46" s="403" t="s">
        <v>72</v>
      </c>
    </row>
    <row r="47" spans="1:5">
      <c r="A47" s="463"/>
      <c r="B47" s="405" t="s">
        <v>250</v>
      </c>
    </row>
    <row r="48" spans="1:5">
      <c r="A48" s="463"/>
      <c r="B48" s="406" t="s">
        <v>252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B16" sqref="B16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" t="s">
        <v>457</v>
      </c>
    </row>
    <row r="3" spans="1:9">
      <c r="A3" s="11" t="s">
        <v>458</v>
      </c>
    </row>
    <row r="4" spans="1:9">
      <c r="A4" s="11" t="s">
        <v>289</v>
      </c>
      <c r="B4" s="11" t="s">
        <v>341</v>
      </c>
    </row>
    <row r="5" spans="1:9">
      <c r="A5" s="11" t="s">
        <v>342</v>
      </c>
      <c r="B5" s="11" t="s">
        <v>343</v>
      </c>
    </row>
    <row r="6" spans="1:9">
      <c r="A6" s="2" t="s">
        <v>459</v>
      </c>
    </row>
    <row r="7" spans="1:9">
      <c r="A7" s="410" t="s">
        <v>460</v>
      </c>
    </row>
    <row r="8" spans="1:9" ht="54.75" customHeight="1">
      <c r="A8" s="468" t="s">
        <v>461</v>
      </c>
      <c r="B8" s="469"/>
      <c r="C8" s="469"/>
      <c r="D8" s="469"/>
      <c r="E8" s="469"/>
      <c r="F8" s="469"/>
      <c r="G8" s="470"/>
      <c r="I8" s="411" t="s">
        <v>462</v>
      </c>
    </row>
    <row r="9" spans="1:9" ht="14.25">
      <c r="I9" s="412" t="s">
        <v>463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2010-12-02T00:00:00+00:00</PublishingStartDate>
    <_dlc_DocId xmlns="8b099203-c902-4a5b-992f-1f849b15ff82">Q5F7QW3RQ55V-2054-194</_dlc_DocId>
    <_dlc_DocIdUrl xmlns="8b099203-c902-4a5b-992f-1f849b15ff82">
      <Url>http://cd102671/es/investigacion/Situacion-turistica/zonas-turisticas-tenerife/_layouts/DocIdRedir.aspx?ID=Q5F7QW3RQ55V-2054-194</Url>
      <Description>Q5F7QW3RQ55V-2054-194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E749851-844E-4D7C-B615-1F3C9EF35A36}"/>
</file>

<file path=customXml/itemProps2.xml><?xml version="1.0" encoding="utf-8"?>
<ds:datastoreItem xmlns:ds="http://schemas.openxmlformats.org/officeDocument/2006/customXml" ds:itemID="{903A54E6-0474-483A-B240-3A741D40DF12}"/>
</file>

<file path=customXml/itemProps3.xml><?xml version="1.0" encoding="utf-8"?>
<ds:datastoreItem xmlns:ds="http://schemas.openxmlformats.org/officeDocument/2006/customXml" ds:itemID="{4F1E61D5-8B43-4FC8-A444-8AA3E07BE6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95</vt:i4>
      </vt:variant>
      <vt:variant>
        <vt:lpstr>Rangos con nombre</vt:lpstr>
      </vt:variant>
      <vt:variant>
        <vt:i4>96</vt:i4>
      </vt:variant>
    </vt:vector>
  </HeadingPairs>
  <TitlesOfParts>
    <vt:vector size="191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noviembre 2010)</dc:title>
  <dc:creator>marjorie</dc:creator>
  <cp:lastModifiedBy>marjorie</cp:lastModifiedBy>
  <dcterms:created xsi:type="dcterms:W3CDTF">2011-02-15T15:08:58Z</dcterms:created>
  <dcterms:modified xsi:type="dcterms:W3CDTF">2011-02-15T15:26:40Z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17d70a9c-d96c-4f6e-aa52-ad01c78a6f32</vt:lpwstr>
  </property>
</Properties>
</file>