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jpeg" ContentType="image/jpeg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2.xml" ContentType="application/vnd.openxmlformats-officedocument.drawingml.chartshapes+xml"/>
  <Override PartName="/xl/drawings/drawing40.xml" ContentType="application/vnd.openxmlformats-officedocument.drawingml.chartshapes+xml"/>
  <Override PartName="/xl/drawings/drawing39.xml" ContentType="application/vnd.openxmlformats-officedocument.drawingml.chartshapes+xml"/>
  <Override PartName="/xl/drawings/drawing41.xml" ContentType="application/vnd.openxmlformats-officedocument.drawingml.chartshapes+xml"/>
  <Override PartName="/xl/drawings/drawing38.xml" ContentType="application/vnd.openxmlformats-officedocument.drawingml.chartshapes+xml"/>
  <Override PartName="/xl/drawings/drawing44.xml" ContentType="application/vnd.openxmlformats-officedocument.drawingml.chartshapes+xml"/>
  <Override PartName="/xl/drawings/drawing45.xml" ContentType="application/vnd.openxmlformats-officedocument.drawingml.chartshapes+xml"/>
  <Override PartName="/xl/drawings/drawing46.xml" ContentType="application/vnd.openxmlformats-officedocument.drawingml.chartshapes+xml"/>
  <Override PartName="/xl/drawings/drawing47.xml" ContentType="application/vnd.openxmlformats-officedocument.drawingml.chartshapes+xml"/>
  <Override PartName="/xl/drawings/drawing43.xml" ContentType="application/vnd.openxmlformats-officedocument.drawingml.chartshapes+xml"/>
  <Override PartName="/xl/drawings/drawing37.xml" ContentType="application/vnd.openxmlformats-officedocument.drawingml.chartshapes+xml"/>
  <Override PartName="/xl/drawings/drawing36.xml" ContentType="application/vnd.openxmlformats-officedocument.drawingml.chartshapes+xml"/>
  <Override PartName="/xl/drawings/drawing17.xml" ContentType="application/vnd.openxmlformats-officedocument.drawingml.chartshapes+xml"/>
  <Override PartName="/xl/drawings/drawing18.xml" ContentType="application/vnd.openxmlformats-officedocument.drawingml.chartshapes+xml"/>
  <Override PartName="/xl/drawings/drawing24.xml" ContentType="application/vnd.openxmlformats-officedocument.drawingml.chartshapes+xml"/>
  <Override PartName="/xl/drawings/drawing26.xml" ContentType="application/vnd.openxmlformats-officedocument.drawingml.chartshapes+xml"/>
  <Override PartName="/xl/drawings/drawing28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34.xml" ContentType="application/vnd.openxmlformats-officedocument.drawingml.chartshapes+xml"/>
  <Override PartName="/xl/drawings/drawing35.xml" ContentType="application/vnd.openxmlformats-officedocument.drawingml.chartshapes+xml"/>
  <Override PartName="/xl/drawings/drawing53.xml" ContentType="application/vnd.openxmlformats-officedocument.drawingml.chartshapes+xml"/>
  <Override PartName="/xl/drawings/drawing68.xml" ContentType="application/vnd.openxmlformats-officedocument.drawingml.chartshapes+xml"/>
  <Override PartName="/xl/drawings/drawing12.xml" ContentType="application/vnd.openxmlformats-officedocument.drawingml.chartshapes+xml"/>
  <Override PartName="/xl/drawings/drawing78.xml" ContentType="application/vnd.openxmlformats-officedocument.drawingml.chartshapes+xml"/>
  <Override PartName="/xl/drawings/drawing81.xml" ContentType="application/vnd.openxmlformats-officedocument.drawingml.chartshapes+xml"/>
  <Override PartName="/xl/drawings/drawing91.xml" ContentType="application/vnd.openxmlformats-officedocument.drawingml.chartshapes+xml"/>
  <Override PartName="/xl/drawings/drawing94.xml" ContentType="application/vnd.openxmlformats-officedocument.drawingml.chartshapes+xml"/>
  <Override PartName="/xl/drawings/drawing55.xml" ContentType="application/vnd.openxmlformats-officedocument.drawingml.chartshapes+xml"/>
  <Override PartName="/xl/workbook.xml" ContentType="application/vnd.openxmlformats-officedocument.spreadsheetml.sheet.main+xml"/>
  <Override PartName="/xl/worksheets/sheet50.xml" ContentType="application/vnd.openxmlformats-officedocument.spreadsheetml.worksheet+xml"/>
  <Override PartName="/xl/worksheets/sheet17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9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3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99.xml" ContentType="application/vnd.openxmlformats-officedocument.drawing+xml"/>
  <Override PartName="/xl/charts/chart39.xml" ContentType="application/vnd.openxmlformats-officedocument.drawingml.chart+xml"/>
  <Override PartName="/xl/drawings/drawing98.xml" ContentType="application/vnd.openxmlformats-officedocument.drawing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drawings/drawing97.xml" ContentType="application/vnd.openxmlformats-officedocument.drawing+xml"/>
  <Override PartName="/xl/drawings/drawing92.xml" ContentType="application/vnd.openxmlformats-officedocument.drawing+xml"/>
  <Override PartName="/xl/worksheets/sheet21.xml" ContentType="application/vnd.openxmlformats-officedocument.spreadsheetml.worksheet+xml"/>
  <Override PartName="/xl/charts/chart36.xml" ContentType="application/vnd.openxmlformats-officedocument.drawingml.chart+xml"/>
  <Override PartName="/xl/drawings/drawing90.xml" ContentType="application/vnd.openxmlformats-officedocument.drawing+xml"/>
  <Override PartName="/xl/drawings/drawing9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96.xml" ContentType="application/vnd.openxmlformats-officedocument.drawing+xml"/>
  <Override PartName="/xl/drawings/drawing95.xml" ContentType="application/vnd.openxmlformats-officedocument.drawing+xml"/>
  <Override PartName="/xl/worksheets/sheet20.xml" ContentType="application/vnd.openxmlformats-officedocument.spreadsheetml.worksheet+xml"/>
  <Override PartName="/xl/worksheets/sheet1.xml" ContentType="application/vnd.openxmlformats-officedocument.spreadsheetml.worksheet+xml"/>
  <Override PartName="/xl/worksheets/sheet51.xml" ContentType="application/vnd.openxmlformats-officedocument.spreadsheetml.worksheet+xml"/>
  <Override PartName="/xl/drawings/drawing29.xml" ContentType="application/vnd.openxmlformats-officedocument.drawing+xml"/>
  <Override PartName="/xl/worksheets/sheet43.xml" ContentType="application/vnd.openxmlformats-officedocument.spreadsheetml.worksheet+xml"/>
  <Override PartName="/xl/charts/chart9.xml" ContentType="application/vnd.openxmlformats-officedocument.drawingml.chart+xml"/>
  <Override PartName="/xl/drawings/drawing27.xml" ContentType="application/vnd.openxmlformats-officedocument.drawing+xml"/>
  <Override PartName="/xl/worksheets/sheet44.xml" ContentType="application/vnd.openxmlformats-officedocument.spreadsheetml.worksheet+xml"/>
  <Override PartName="/xl/drawings/drawing30.xml" ContentType="application/vnd.openxmlformats-officedocument.drawing+xml"/>
  <Override PartName="/xl/worksheets/sheet42.xml" ContentType="application/vnd.openxmlformats-officedocument.spreadsheetml.worksheet+xml"/>
  <Override PartName="/xl/charts/chart10.xml" ContentType="application/vnd.openxmlformats-officedocument.drawingml.chart+xml"/>
  <Override PartName="/xl/drawings/drawing31.xml" ContentType="application/vnd.openxmlformats-officedocument.drawing+xml"/>
  <Override PartName="/xl/charts/chart8.xml" ContentType="application/vnd.openxmlformats-officedocument.drawingml.chart+xml"/>
  <Override PartName="/xl/drawings/drawing25.xml" ContentType="application/vnd.openxmlformats-officedocument.drawing+xml"/>
  <Override PartName="/xl/drawings/drawing21.xml" ContentType="application/vnd.openxmlformats-officedocument.drawing+xml"/>
  <Override PartName="/xl/drawings/drawing20.xml" ContentType="application/vnd.openxmlformats-officedocument.drawing+xml"/>
  <Override PartName="/xl/drawings/drawing19.xml" ContentType="application/vnd.openxmlformats-officedocument.drawing+xml"/>
  <Override PartName="/xl/worksheets/sheet46.xml" ContentType="application/vnd.openxmlformats-officedocument.spreadsheetml.worksheet+xml"/>
  <Override PartName="/xl/charts/chart6.xml" ContentType="application/vnd.openxmlformats-officedocument.drawingml.chart+xml"/>
  <Override PartName="/xl/drawings/drawing22.xml" ContentType="application/vnd.openxmlformats-officedocument.drawing+xml"/>
  <Override PartName="/xl/worksheets/sheet45.xml" ContentType="application/vnd.openxmlformats-officedocument.spreadsheetml.worksheet+xml"/>
  <Override PartName="/xl/charts/chart7.xml" ContentType="application/vnd.openxmlformats-officedocument.drawingml.chart+xml"/>
  <Override PartName="/xl/drawings/drawing23.xml" ContentType="application/vnd.openxmlformats-officedocument.drawing+xml"/>
  <Override PartName="/xl/charts/chart11.xml" ContentType="application/vnd.openxmlformats-officedocument.drawingml.chart+xml"/>
  <Override PartName="/xl/worksheets/sheet41.xml" ContentType="application/vnd.openxmlformats-officedocument.spreadsheetml.worksheet+xml"/>
  <Override PartName="/xl/charts/chart12.xml" ContentType="application/vnd.openxmlformats-officedocument.drawingml.chart+xml"/>
  <Override PartName="/xl/charts/chart23.xml" ContentType="application/vnd.openxmlformats-officedocument.drawingml.chart+xml"/>
  <Override PartName="/xl/worksheets/sheet30.xml" ContentType="application/vnd.openxmlformats-officedocument.spreadsheetml.worksheet+xml"/>
  <Override PartName="/xl/drawings/drawing89.xml" ContentType="application/vnd.openxmlformats-officedocument.drawing+xml"/>
  <Override PartName="/xl/worksheets/sheet31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worksheets/sheet29.xml" ContentType="application/vnd.openxmlformats-officedocument.spreadsheetml.worksheet+xml"/>
  <Override PartName="/xl/charts/chart24.xml" ContentType="application/vnd.openxmlformats-officedocument.drawingml.chart+xml"/>
  <Override PartName="/xl/worksheets/sheet28.xml" ContentType="application/vnd.openxmlformats-officedocument.spreadsheetml.worksheet+xml"/>
  <Override PartName="/xl/drawings/drawing49.xml" ContentType="application/vnd.openxmlformats-officedocument.drawing+xml"/>
  <Override PartName="/xl/drawings/drawing48.xml" ContentType="application/vnd.openxmlformats-officedocument.drawing+xml"/>
  <Override PartName="/xl/worksheets/sheet27.xml" ContentType="application/vnd.openxmlformats-officedocument.spreadsheetml.worksheet+xml"/>
  <Override PartName="/xl/charts/chart25.xml" ContentType="application/vnd.openxmlformats-officedocument.drawingml.chart+xml"/>
  <Override PartName="/xl/charts/chart20.xml" ContentType="application/vnd.openxmlformats-officedocument.drawingml.chart+xml"/>
  <Override PartName="/xl/worksheets/sheet33.xml" ContentType="application/vnd.openxmlformats-officedocument.spreadsheetml.worksheet+xml"/>
  <Override PartName="/xl/charts/chart19.xml" ContentType="application/vnd.openxmlformats-officedocument.drawingml.chart+xml"/>
  <Override PartName="/xl/worksheets/sheet38.xml" ContentType="application/vnd.openxmlformats-officedocument.spreadsheetml.worksheet+xml"/>
  <Override PartName="/xl/charts/chart14.xml" ContentType="application/vnd.openxmlformats-officedocument.drawingml.chart+xml"/>
  <Override PartName="/xl/worksheets/sheet39.xml" ContentType="application/vnd.openxmlformats-officedocument.spreadsheetml.worksheet+xml"/>
  <Override PartName="/xl/charts/chart13.xml" ContentType="application/vnd.openxmlformats-officedocument.drawingml.chart+xml"/>
  <Override PartName="/xl/worksheets/sheet40.xml" ContentType="application/vnd.openxmlformats-officedocument.spreadsheetml.worksheet+xml"/>
  <Override PartName="/xl/charts/chart15.xml" ContentType="application/vnd.openxmlformats-officedocument.drawingml.chart+xml"/>
  <Override PartName="/xl/worksheets/sheet37.xml" ContentType="application/vnd.openxmlformats-officedocument.spreadsheetml.worksheet+xml"/>
  <Override PartName="/xl/charts/chart16.xml" ContentType="application/vnd.openxmlformats-officedocument.drawingml.chart+xml"/>
  <Override PartName="/xl/worksheets/sheet34.xml" ContentType="application/vnd.openxmlformats-officedocument.spreadsheetml.worksheet+xml"/>
  <Override PartName="/xl/charts/chart18.xml" ContentType="application/vnd.openxmlformats-officedocument.drawingml.chart+xml"/>
  <Override PartName="/xl/worksheets/sheet35.xml" ContentType="application/vnd.openxmlformats-officedocument.spreadsheetml.worksheet+xml"/>
  <Override PartName="/xl/charts/chart17.xml" ContentType="application/vnd.openxmlformats-officedocument.drawingml.chart+xml"/>
  <Override PartName="/xl/worksheets/sheet36.xml" ContentType="application/vnd.openxmlformats-officedocument.spreadsheetml.worksheet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worksheets/sheet47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70.xml" ContentType="application/vnd.openxmlformats-officedocument.spreadsheetml.worksheet+xml"/>
  <Override PartName="/xl/worksheets/sheet69.xml" ContentType="application/vnd.openxmlformats-officedocument.spreadsheetml.worksheet+xml"/>
  <Override PartName="/xl/worksheets/sheet6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worksheets/sheet6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3.xml" ContentType="application/vnd.openxmlformats-officedocument.spreadsheetml.worksheet+xml"/>
  <Override PartName="/xl/worksheets/sheet52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4.xml" ContentType="application/vnd.openxmlformats-officedocument.spreadsheetml.worksheet+xml"/>
  <Override PartName="/xl/worksheets/sheet63.xml" ContentType="application/vnd.openxmlformats-officedocument.spreadsheetml.worksheet+xml"/>
  <Override PartName="/xl/worksheets/sheet62.xml" ContentType="application/vnd.openxmlformats-officedocument.spreadsheetml.worksheet+xml"/>
  <Override PartName="/xl/worksheets/sheet61.xml" ContentType="application/vnd.openxmlformats-officedocument.spreadsheetml.worksheet+xml"/>
  <Override PartName="/xl/worksheets/sheet60.xml" ContentType="application/vnd.openxmlformats-officedocument.spreadsheetml.worksheet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13.xml" ContentType="application/vnd.openxmlformats-officedocument.drawing+xml"/>
  <Override PartName="/xl/worksheets/sheet48.xml" ContentType="application/vnd.openxmlformats-officedocument.spreadsheetml.worksheet+xml"/>
  <Override PartName="/xl/charts/chart3.xml" ContentType="application/vnd.openxmlformats-officedocument.drawingml.chart+xml"/>
  <Override PartName="/xl/drawings/drawing11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drawings/drawing16.xml" ContentType="application/vnd.openxmlformats-officedocument.drawing+xml"/>
  <Override PartName="/xl/drawings/drawing10.xml" ContentType="application/vnd.openxmlformats-officedocument.drawing+xml"/>
  <Override PartName="/xl/drawings/drawing5.xml" ContentType="application/vnd.openxmlformats-officedocument.drawing+xml"/>
  <Override PartName="/xl/worksheets/sheet49.xml" ContentType="application/vnd.openxmlformats-officedocument.spreadsheetml.worksheet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drawings/drawing7.xml" ContentType="application/vnd.openxmlformats-officedocument.drawing+xml"/>
  <Override PartName="/xl/charts/chart22.xml" ContentType="application/vnd.openxmlformats-officedocument.drawingml.chart+xml"/>
  <Override PartName="/xl/drawings/drawing73.xml" ContentType="application/vnd.openxmlformats-officedocument.drawing+xml"/>
  <Override PartName="/xl/drawings/drawing50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7.xml" ContentType="application/vnd.openxmlformats-officedocument.drawing+xml"/>
  <Override PartName="/xl/drawings/drawing76.xml" ContentType="application/vnd.openxmlformats-officedocument.drawing+xml"/>
  <Override PartName="/xl/drawings/drawing72.xml" ContentType="application/vnd.openxmlformats-officedocument.drawing+xml"/>
  <Override PartName="/xl/drawings/drawing71.xml" ContentType="application/vnd.openxmlformats-officedocument.drawing+xml"/>
  <Override PartName="/xl/charts/chart29.xml" ContentType="application/vnd.openxmlformats-officedocument.drawingml.chart+xml"/>
  <Override PartName="/xl/drawings/drawing67.xml" ContentType="application/vnd.openxmlformats-officedocument.drawing+xml"/>
  <Override PartName="/xl/worksheets/sheet24.xml" ContentType="application/vnd.openxmlformats-officedocument.spreadsheetml.worksheet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charts/chart30.xml" ContentType="application/vnd.openxmlformats-officedocument.drawingml.chart+xml"/>
  <Override PartName="/xl/charts/chart32.xml" ContentType="application/vnd.openxmlformats-officedocument.drawingml.chart+xml"/>
  <Override PartName="/xl/worksheets/sheet23.xml" ContentType="application/vnd.openxmlformats-officedocument.spreadsheetml.worksheet+xml"/>
  <Override PartName="/xl/drawings/drawing85.xml" ContentType="application/vnd.openxmlformats-officedocument.drawing+xml"/>
  <Override PartName="/xl/charts/chart35.xml" ContentType="application/vnd.openxmlformats-officedocument.drawingml.chart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4.xml" ContentType="application/vnd.openxmlformats-officedocument.drawing+xml"/>
  <Override PartName="/xl/charts/chart34.xml" ContentType="application/vnd.openxmlformats-officedocument.drawingml.chart+xml"/>
  <Override PartName="/xl/drawings/drawing80.xml" ContentType="application/vnd.openxmlformats-officedocument.drawing+xml"/>
  <Override PartName="/xl/drawings/drawing79.xml" ContentType="application/vnd.openxmlformats-officedocument.drawing+xml"/>
  <Override PartName="/xl/charts/chart33.xml" ContentType="application/vnd.openxmlformats-officedocument.drawingml.chart+xml"/>
  <Override PartName="/xl/worksheets/sheet22.xml" ContentType="application/vnd.openxmlformats-officedocument.spreadsheetml.worksheet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66.xml" ContentType="application/vnd.openxmlformats-officedocument.drawing+xml"/>
  <Override PartName="/xl/charts/chart31.xml" ContentType="application/vnd.openxmlformats-officedocument.drawingml.chart+xml"/>
  <Override PartName="/xl/drawings/drawing59.xml" ContentType="application/vnd.openxmlformats-officedocument.drawing+xml"/>
  <Override PartName="/xl/drawings/drawing52.xml" ContentType="application/vnd.openxmlformats-officedocument.drawing+xml"/>
  <Override PartName="/xl/drawings/drawing62.xml" ContentType="application/vnd.openxmlformats-officedocument.drawing+xml"/>
  <Override PartName="/xl/drawings/drawing58.xml" ContentType="application/vnd.openxmlformats-officedocument.drawing+xml"/>
  <Override PartName="/xl/charts/chart28.xml" ContentType="application/vnd.openxmlformats-officedocument.drawingml.chart+xml"/>
  <Override PartName="/xl/drawings/drawing56.xml" ContentType="application/vnd.openxmlformats-officedocument.drawing+xml"/>
  <Override PartName="/xl/drawings/drawing54.xml" ContentType="application/vnd.openxmlformats-officedocument.drawing+xml"/>
  <Override PartName="/xl/drawings/drawing60.xml" ContentType="application/vnd.openxmlformats-officedocument.drawing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drawings/drawing61.xml" ContentType="application/vnd.openxmlformats-officedocument.drawing+xml"/>
  <Override PartName="/xl/charts/chart27.xml" ContentType="application/vnd.openxmlformats-officedocument.drawingml.chart+xml"/>
  <Override PartName="/xl/worksheets/sheet25.xml" ContentType="application/vnd.openxmlformats-officedocument.spreadsheetml.worksheet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57.xml" ContentType="application/vnd.openxmlformats-officedocument.drawing+xml"/>
  <Override PartName="/xl/drawings/drawing51.xml" ContentType="application/vnd.openxmlformats-officedocument.drawing+xml"/>
  <Override PartName="/xl/drawings/drawing6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4735" windowHeight="10680" firstSheet="17" activeTab="17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Hoja1" sheetId="69" state="hidden" r:id="rId69"/>
    <sheet name="actualizaciones" sheetId="70" state="hidden" r:id="rId70"/>
  </sheets>
  <externalReferences>
    <externalReference r:id="rId71"/>
    <externalReference r:id="rId72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mensual'!$B$6:$F$75</definedName>
    <definedName name="_xlnm.Print_Area" localSheetId="15">'alojados tipolog y cat'!$B$5:$G$17</definedName>
    <definedName name="_xlnm.Print_Area" localSheetId="2">'Alojados tipología'!$B$5:$I$40</definedName>
    <definedName name="_xlnm.Print_Area" localSheetId="8">'Alojados zona tipología'!$B$5:$G$15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mensual'!$B$5:$F$75</definedName>
    <definedName name="_xlnm.Print_Area" localSheetId="61">'EM Tipología'!$B$5:$I$38</definedName>
    <definedName name="_xlnm.Print_Area" localSheetId="64">'EM tipología y categoría'!$B$5:$E$17</definedName>
    <definedName name="_xlnm.Print_Area" localSheetId="62">'EM zonas y tipología '!$B$5:$E$15</definedName>
    <definedName name="_xlnm.Print_Area" localSheetId="60">'evolución EM CAT'!$B$5:$G$62</definedName>
    <definedName name="_xlnm.Print_Area" localSheetId="58">'evolución EM zona'!$B$5:$F$63</definedName>
    <definedName name="_xlnm.Print_Area" localSheetId="49">'evolución IO CAT '!$B$5:$G$62</definedName>
    <definedName name="_xlnm.Print_Area" localSheetId="47">'evolución IO zona'!$B$5:$F$63</definedName>
    <definedName name="_xlnm.Print_Area" localSheetId="31">'EVOLUCIÓN NACIO CATEGORIA '!$B$5:$H$32</definedName>
    <definedName name="_xlnm.Print_Area" localSheetId="40">'evolución pernocta cat ev anual'!$B$5:$G$62</definedName>
    <definedName name="_xlnm.Print_Area" localSheetId="38">'evoución PERNOCTA zona'!$B$5:$F$63</definedName>
    <definedName name="_xlnm.Print_Area" localSheetId="20">'graf. dist cate periodo act'!$B$2:$I$22</definedName>
    <definedName name="_xlnm.Print_Area" localSheetId="19">'graf. dist cate ultimo año'!$C$2:$J$21</definedName>
    <definedName name="_xlnm.Print_Area" localSheetId="29">'graf. dist NACIONALIDADES'!$B$2:$J$45</definedName>
    <definedName name="_xlnm.Print_Area" localSheetId="28">'graf. dist NACIONALIDADES AÑO'!$B$2:$J$44</definedName>
    <definedName name="_xlnm.Print_Area" localSheetId="16">'Gráfica alojados tipolog y cat'!$B$4:$J$28</definedName>
    <definedName name="_xlnm.Print_Area" localSheetId="65">'Gráfica EM tipología'!$B$4:$J$26</definedName>
    <definedName name="_xlnm.Print_Area" localSheetId="4">'grafica evolución alo x tip'!$C$2:$J$23</definedName>
    <definedName name="_xlnm.Print_Area" localSheetId="67">'Gráfica evolución mensual EM'!$C$4:$K$27</definedName>
    <definedName name="_xlnm.Print_Area" localSheetId="18">'grafica evolucion por categoria'!$C$2:$K$23</definedName>
    <definedName name="_xlnm.Print_Area" localSheetId="56">'gráfica IO mensual'!$B$5:$J$31</definedName>
    <definedName name="_xlnm.Print_Area" localSheetId="54">'gráfica IO tipología'!$B$5:$J$29</definedName>
    <definedName name="_xlnm.Print_Area" localSheetId="52">'gráfica IO zonas y tipologí '!$B$3:$J$25</definedName>
    <definedName name="_xlnm.Print_Area" localSheetId="43">'Gráfica pernoct tipolog'!$B$4:$J$28</definedName>
    <definedName name="_xlnm.Print_Area" localSheetId="45">'Gráfica pernoctaciones mensual'!$B$4:$J$28</definedName>
    <definedName name="_xlnm.Print_Area" localSheetId="13">'grafica zona mensual'!$C$2:$J$42</definedName>
    <definedName name="_xlnm.Print_Area" localSheetId="23">'graficas evol mensual merc'!$B$5:$N$76,'graficas evol mensual merc'!$B$79:$N$148,'graficas evol mensual merc'!$B$151:$N$220,'graficas evol mensual merc'!$B$223:$N$292</definedName>
    <definedName name="_xlnm.Print_Area" localSheetId="36">'Gráfico alojados mensual'!$B$3:$K$28</definedName>
    <definedName name="_xlnm.Print_Area" localSheetId="9">'Gráfico alojados zona y tipolog'!$B$5:$I$27</definedName>
    <definedName name="_xlnm.Print_Area" localSheetId="63">'gráfico EM zona y tipología'!$B$2:$J$26</definedName>
    <definedName name="_xlnm.Print_Area" localSheetId="55">'IO evolución mensual'!$B$5:$F$75</definedName>
    <definedName name="_xlnm.Print_Area" localSheetId="50">'IO Tipología'!$B$5:$I$39</definedName>
    <definedName name="_xlnm.Print_Area" localSheetId="53">'IO tipología y categoría'!$B$5:$E$17</definedName>
    <definedName name="_xlnm.Print_Area" localSheetId="51">'IO zona y Tipología '!$B$5:$E$15</definedName>
    <definedName name="_xlnm.Print_Area" localSheetId="0">'Menú Principal'!$C$4:$G$69</definedName>
    <definedName name="_xlnm.Print_Area" localSheetId="33">'Nacionalidad-Alojamiento'!$B$5:$H$32</definedName>
    <definedName name="_xlnm.Print_Area" localSheetId="30">'Nacionalidad-Alojamiento(datos)'!$B$5:$N$32</definedName>
    <definedName name="_xlnm.Print_Area" localSheetId="25">'Nacionalidades '!$B$5:$F$30</definedName>
    <definedName name="_xlnm.Print_Area" localSheetId="24">'Nacionalidades  evolución mensu'!$B$5:$AV$74</definedName>
    <definedName name="_xlnm.Print_Area" localSheetId="32">'nacionalidades distribucion alo'!$B$5:$H$32</definedName>
    <definedName name="_xlnm.Print_Area" localSheetId="34">'Nacionalidad-evolución cuota'!$B$5:$Y$74</definedName>
    <definedName name="_xlnm.Print_Area" localSheetId="44">'Pernoctacion mensual'!$B$5:$F$75</definedName>
    <definedName name="_xlnm.Print_Area" localSheetId="42">'Pernoctaciones  tipolog y categ'!$B$5:$G$17</definedName>
    <definedName name="_xlnm.Print_Area" localSheetId="41">'Pernoctaciones tipología'!$B$5:$I$39</definedName>
    <definedName name="_xlnm.Print_Area" localSheetId="1">'resumen indicadores por zonas'!$B$5:$G$37</definedName>
    <definedName name="_xlnm.Print_Area" localSheetId="22">'tab,Evolución mensual categoría'!$B$5:$G$41</definedName>
    <definedName name="_xlnm.Print_Area" localSheetId="3">'tab. Turistas alojados tip'!$B$5:$H$76</definedName>
    <definedName name="_xlnm.Print_Area" localSheetId="6">'tab.Evolución mensual tipología'!$B$5:$E$40</definedName>
    <definedName name="_xlnm.Print_Area" localSheetId="14">'Tablas Evo. mens. zonas y TIPO'!$B$5:$Q$40</definedName>
    <definedName name="_xlnm.Print_Area" localSheetId="59">'tablas evol EM CAT'!$B$5:$L$75</definedName>
    <definedName name="_xlnm.Print_Area" localSheetId="57">'Tablas evol EM zona'!$B$5:$J$76</definedName>
    <definedName name="_xlnm.Print_Area" localSheetId="48">'tablas evol IO CAT '!$B$5:$L$75</definedName>
    <definedName name="_xlnm.Print_Area" localSheetId="46">'Tablas evol IO zona'!$B$5:$J$76</definedName>
    <definedName name="_xlnm.Print_Area" localSheetId="39">'tablas pernocta cat ev anual'!$B$5:$L$75</definedName>
    <definedName name="_xlnm.Print_Area" localSheetId="37">'Tablas PERNOCTA zona'!$B$5:$J$76</definedName>
    <definedName name="_xlnm.Print_Area" localSheetId="17">'tablas turistas por categorías '!$B$5:$L$75</definedName>
    <definedName name="_xlnm.Print_Area" localSheetId="7">'tablas turistas por Temporada'!$B$5:$G$28</definedName>
    <definedName name="_xlnm.Print_Area" localSheetId="10">'Tablas turistas zona y tip.'!$B$5:$J$77</definedName>
    <definedName name="_xlnm.Print_Area" localSheetId="12">'tablas Zonas mensual '!$B$5:$I$38</definedName>
    <definedName name="_xlnm.Print_Area" localSheetId="5">'var evolu x tipolo'!$B$5:$E$62</definedName>
    <definedName name="_xlnm.Print_Area" localSheetId="21">'VARIACIÓN EVOL POR CATEGORIA'!$B$5:$G$62</definedName>
    <definedName name="_xlnm.Print_Area" localSheetId="11">'variación x zonas tipo '!$B$5:$F$63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0">'Menú Principal'!$4:$9</definedName>
    <definedName name="_xlnm.Print_Titles" localSheetId="24">'Nacionalidades  evolución mensu'!$B:$B</definedName>
  </definedNames>
  <calcPr calcId="125725"/>
</workbook>
</file>

<file path=xl/calcChain.xml><?xml version="1.0" encoding="utf-8"?>
<calcChain xmlns="http://schemas.openxmlformats.org/spreadsheetml/2006/main">
  <c r="N17" i="18"/>
  <c r="O17"/>
  <c r="M17"/>
  <c r="M10"/>
  <c r="Q87"/>
  <c r="Q85"/>
  <c r="Q84"/>
  <c r="Q82"/>
  <c r="Q35"/>
  <c r="T9"/>
  <c r="T8"/>
  <c r="O35"/>
  <c r="O48"/>
  <c r="O21"/>
  <c r="E16" i="65"/>
  <c r="E14" l="1"/>
  <c r="E13" l="1"/>
  <c r="E12" l="1"/>
  <c r="E11" l="1"/>
  <c r="E10" l="1"/>
  <c r="E8" l="1"/>
  <c r="D6"/>
  <c r="C6"/>
  <c r="E14" i="63"/>
  <c r="E13" l="1"/>
  <c r="E12" l="1"/>
  <c r="E10" l="1"/>
  <c r="E9" l="1"/>
  <c r="E8" l="1"/>
  <c r="D6"/>
  <c r="C6"/>
  <c r="E8" i="62" l="1"/>
  <c r="E7" l="1"/>
  <c r="D6"/>
  <c r="C6"/>
  <c r="B9" i="61"/>
  <c r="G61" l="1"/>
  <c r="L61" i="60"/>
  <c r="F61" i="61" l="1"/>
  <c r="J61" i="60"/>
  <c r="E61" i="61" l="1"/>
  <c r="H61" i="60"/>
  <c r="D61" i="61" l="1"/>
  <c r="F61" i="60"/>
  <c r="C61" i="61" l="1"/>
  <c r="D61" i="60"/>
  <c r="G60" i="61" l="1"/>
  <c r="L60" i="60"/>
  <c r="F60" i="61" l="1"/>
  <c r="J60" i="60"/>
  <c r="E60" i="61" l="1"/>
  <c r="H60" i="60"/>
  <c r="D60" i="61" l="1"/>
  <c r="F60" i="60"/>
  <c r="C60" i="61" l="1"/>
  <c r="D60" i="60"/>
  <c r="G59" i="61" l="1"/>
  <c r="L59" i="60"/>
  <c r="F59" i="61" l="1"/>
  <c r="J59" i="60"/>
  <c r="E59" i="61" l="1"/>
  <c r="H59" i="60"/>
  <c r="D59" i="61" l="1"/>
  <c r="F59" i="60"/>
  <c r="C59" i="61" l="1"/>
  <c r="D59" i="60"/>
  <c r="G58" i="61" l="1"/>
  <c r="L58" i="60"/>
  <c r="F58" i="61" l="1"/>
  <c r="J58" i="60"/>
  <c r="E58" i="61" l="1"/>
  <c r="H58" i="60"/>
  <c r="D58" i="61" l="1"/>
  <c r="F58" i="60"/>
  <c r="C58" i="61" l="1"/>
  <c r="D58" i="60"/>
  <c r="G57" i="61" l="1"/>
  <c r="L57" i="60"/>
  <c r="F57" i="61" l="1"/>
  <c r="J57" i="60"/>
  <c r="E57" i="61" l="1"/>
  <c r="H57" i="60"/>
  <c r="D57" i="61" l="1"/>
  <c r="F57" i="60"/>
  <c r="C57" i="61" l="1"/>
  <c r="D57" i="60"/>
  <c r="G56" i="61" l="1"/>
  <c r="L56" i="60"/>
  <c r="F56" i="61" l="1"/>
  <c r="J56" i="60"/>
  <c r="E56" i="61" l="1"/>
  <c r="H56" i="60"/>
  <c r="D56" i="61" l="1"/>
  <c r="F56" i="60"/>
  <c r="C56" i="61" l="1"/>
  <c r="D56" i="60"/>
  <c r="G55" i="61" l="1"/>
  <c r="L55" i="60"/>
  <c r="F55" i="61" l="1"/>
  <c r="J55" i="60"/>
  <c r="E55" i="61" l="1"/>
  <c r="H55" i="60"/>
  <c r="D55" i="61" l="1"/>
  <c r="F55" i="60"/>
  <c r="C55" i="61" l="1"/>
  <c r="D55" i="60"/>
  <c r="G54" i="61" l="1"/>
  <c r="L54" i="60"/>
  <c r="F54" i="61" l="1"/>
  <c r="J54" i="60"/>
  <c r="E54" i="61" l="1"/>
  <c r="H54" i="60"/>
  <c r="D54" i="61" l="1"/>
  <c r="F54" i="60"/>
  <c r="C54" i="61" l="1"/>
  <c r="D54" i="60"/>
  <c r="G53" i="61" l="1"/>
  <c r="L53" i="60"/>
  <c r="F53" i="61" l="1"/>
  <c r="J53" i="60"/>
  <c r="E53" i="61" l="1"/>
  <c r="H53" i="60"/>
  <c r="D53" i="61" l="1"/>
  <c r="F53" i="60"/>
  <c r="C53" i="61" l="1"/>
  <c r="D53" i="60"/>
  <c r="G52" i="61" l="1"/>
  <c r="L52" i="60"/>
  <c r="F52" i="61" l="1"/>
  <c r="J52" i="60"/>
  <c r="E52" i="61" l="1"/>
  <c r="H52" i="60"/>
  <c r="D52" i="61" l="1"/>
  <c r="F52" i="60"/>
  <c r="C52" i="61" l="1"/>
  <c r="D52" i="60"/>
  <c r="G51" i="61" l="1"/>
  <c r="L51" i="60"/>
  <c r="F51" i="61" l="1"/>
  <c r="J51" i="60"/>
  <c r="E51" i="61" l="1"/>
  <c r="H51" i="60"/>
  <c r="D51" i="61" l="1"/>
  <c r="F51" i="60"/>
  <c r="C51" i="61" l="1"/>
  <c r="D51" i="60"/>
  <c r="G50" i="61" l="1"/>
  <c r="L50" i="60"/>
  <c r="F50" i="61" l="1"/>
  <c r="J50" i="60"/>
  <c r="E50" i="61" l="1"/>
  <c r="H50" i="60"/>
  <c r="D50" i="61" l="1"/>
  <c r="F50" i="60"/>
  <c r="C50" i="61" l="1"/>
  <c r="D50" i="60"/>
  <c r="G49" i="61" l="1"/>
  <c r="L49" i="60"/>
  <c r="F49" i="61" l="1"/>
  <c r="J49" i="60"/>
  <c r="E49" i="61" l="1"/>
  <c r="H49" i="60"/>
  <c r="D49" i="61" l="1"/>
  <c r="F49" i="60"/>
  <c r="C49" i="61" l="1"/>
  <c r="D49" i="60"/>
  <c r="G48" i="61" l="1"/>
  <c r="L48" i="60"/>
  <c r="F48" i="61" l="1"/>
  <c r="J48" i="60"/>
  <c r="E48" i="61" l="1"/>
  <c r="H48" i="60"/>
  <c r="D48" i="61" l="1"/>
  <c r="F48" i="60"/>
  <c r="C48" i="61" l="1"/>
  <c r="D48" i="60"/>
  <c r="G47" i="61" l="1"/>
  <c r="L47" i="60"/>
  <c r="F47" i="61" l="1"/>
  <c r="J47" i="60"/>
  <c r="E47" i="61" l="1"/>
  <c r="H47" i="60"/>
  <c r="D47" i="61" l="1"/>
  <c r="F47" i="60"/>
  <c r="C47" i="61" l="1"/>
  <c r="D47" i="60"/>
  <c r="G46" i="61" l="1"/>
  <c r="L46" i="60"/>
  <c r="F46" i="61" l="1"/>
  <c r="J46" i="60"/>
  <c r="E46" i="61" l="1"/>
  <c r="H46" i="60"/>
  <c r="D46" i="61" l="1"/>
  <c r="F46" i="60"/>
  <c r="C46" i="61" l="1"/>
  <c r="D46" i="60"/>
  <c r="G45" i="61" l="1"/>
  <c r="L45" i="60"/>
  <c r="F45" i="61" l="1"/>
  <c r="J45" i="60"/>
  <c r="E45" i="61" l="1"/>
  <c r="H45" i="60"/>
  <c r="D45" i="61" l="1"/>
  <c r="F45" i="60"/>
  <c r="C45" i="61" l="1"/>
  <c r="D45" i="60"/>
  <c r="G44" i="61" l="1"/>
  <c r="L44" i="60"/>
  <c r="F44" i="61" l="1"/>
  <c r="J44" i="60"/>
  <c r="E44" i="61" l="1"/>
  <c r="H44" i="60"/>
  <c r="D44" i="61" l="1"/>
  <c r="F44" i="60"/>
  <c r="C44" i="61" l="1"/>
  <c r="D44" i="60"/>
  <c r="G43" i="61" l="1"/>
  <c r="L43" i="60"/>
  <c r="F43" i="61" l="1"/>
  <c r="J43" i="60"/>
  <c r="E43" i="61" l="1"/>
  <c r="H43" i="60"/>
  <c r="D43" i="61" l="1"/>
  <c r="F43" i="60"/>
  <c r="C43" i="61" l="1"/>
  <c r="D43" i="60"/>
  <c r="G42" i="61" l="1"/>
  <c r="L42" i="60"/>
  <c r="F42" i="61" l="1"/>
  <c r="J42" i="60"/>
  <c r="E42" i="61" l="1"/>
  <c r="H42" i="60"/>
  <c r="D42" i="61" l="1"/>
  <c r="F42" i="60"/>
  <c r="C42" i="61" l="1"/>
  <c r="D42" i="60"/>
  <c r="G41" i="61" l="1"/>
  <c r="L41" i="60"/>
  <c r="F41" i="61" l="1"/>
  <c r="J41" i="60"/>
  <c r="E41" i="61" l="1"/>
  <c r="H41" i="60"/>
  <c r="D41" i="61" l="1"/>
  <c r="F41" i="60"/>
  <c r="C41" i="61" l="1"/>
  <c r="D41" i="60"/>
  <c r="G40" i="61" l="1"/>
  <c r="L40" i="60"/>
  <c r="F40" i="61" l="1"/>
  <c r="J40" i="60"/>
  <c r="E40" i="61" l="1"/>
  <c r="H40" i="60"/>
  <c r="D40" i="61" l="1"/>
  <c r="F40" i="60"/>
  <c r="C40" i="61" l="1"/>
  <c r="D40" i="60"/>
  <c r="G39" i="61" l="1"/>
  <c r="L39" i="60"/>
  <c r="F39" i="61" l="1"/>
  <c r="J39" i="60"/>
  <c r="E39" i="61" l="1"/>
  <c r="H39" i="60"/>
  <c r="D39" i="61" l="1"/>
  <c r="F39" i="60"/>
  <c r="C39" i="61" l="1"/>
  <c r="D39" i="60"/>
  <c r="G38" i="61" l="1"/>
  <c r="L38" i="60"/>
  <c r="F38" i="61" l="1"/>
  <c r="J38" i="60"/>
  <c r="E38" i="61" l="1"/>
  <c r="H38" i="60"/>
  <c r="D38" i="61" l="1"/>
  <c r="F38" i="60"/>
  <c r="C38" i="61" l="1"/>
  <c r="D38" i="60"/>
  <c r="G37" i="61" l="1"/>
  <c r="L37" i="60"/>
  <c r="F37" i="61" l="1"/>
  <c r="J37" i="60"/>
  <c r="E37" i="61" l="1"/>
  <c r="H37" i="60"/>
  <c r="D37" i="61" l="1"/>
  <c r="F37" i="60"/>
  <c r="C37" i="61" l="1"/>
  <c r="D37" i="60"/>
  <c r="G36" i="61" l="1"/>
  <c r="L36" i="60"/>
  <c r="F36" i="61" l="1"/>
  <c r="J36" i="60"/>
  <c r="E36" i="61" l="1"/>
  <c r="H36" i="60"/>
  <c r="D36" i="61" l="1"/>
  <c r="F36" i="60"/>
  <c r="C36" i="61" l="1"/>
  <c r="D36" i="60"/>
  <c r="G35" i="61" l="1"/>
  <c r="L35" i="60"/>
  <c r="F35" i="61" l="1"/>
  <c r="J35" i="60"/>
  <c r="E35" i="61" l="1"/>
  <c r="H35" i="60"/>
  <c r="D35" i="61" l="1"/>
  <c r="F35" i="60"/>
  <c r="C35" i="61" l="1"/>
  <c r="D35" i="60"/>
  <c r="G34" i="61" l="1"/>
  <c r="L34" i="60"/>
  <c r="F34" i="61" l="1"/>
  <c r="J34" i="60"/>
  <c r="E34" i="61" l="1"/>
  <c r="H34" i="60"/>
  <c r="D34" i="61" l="1"/>
  <c r="F34" i="60"/>
  <c r="C34" i="61" l="1"/>
  <c r="D34" i="60"/>
  <c r="G33" i="61" l="1"/>
  <c r="L33" i="60"/>
  <c r="F33" i="61" l="1"/>
  <c r="J33" i="60"/>
  <c r="E33" i="61" l="1"/>
  <c r="H33" i="60"/>
  <c r="D33" i="61" l="1"/>
  <c r="F33" i="60"/>
  <c r="C33" i="61" l="1"/>
  <c r="D33" i="60"/>
  <c r="G32" i="61" l="1"/>
  <c r="L32" i="60"/>
  <c r="F32" i="61" l="1"/>
  <c r="J32" i="60"/>
  <c r="E32" i="61" l="1"/>
  <c r="H32" i="60"/>
  <c r="D32" i="61" l="1"/>
  <c r="F32" i="60"/>
  <c r="C32" i="61" l="1"/>
  <c r="D32" i="60"/>
  <c r="G31" i="61" l="1"/>
  <c r="L31" i="60"/>
  <c r="F31" i="61" l="1"/>
  <c r="J31" i="60"/>
  <c r="E31" i="61" l="1"/>
  <c r="H31" i="60"/>
  <c r="D31" i="61" l="1"/>
  <c r="F31" i="60"/>
  <c r="C31" i="61" l="1"/>
  <c r="D31" i="60"/>
  <c r="G30" i="61" l="1"/>
  <c r="L30" i="60"/>
  <c r="F30" i="61" l="1"/>
  <c r="J30" i="60"/>
  <c r="E30" i="61" l="1"/>
  <c r="H30" i="60"/>
  <c r="D30" i="61" l="1"/>
  <c r="F30" i="60"/>
  <c r="C30" i="61" l="1"/>
  <c r="D30" i="60"/>
  <c r="G29" i="61" l="1"/>
  <c r="L29" i="60"/>
  <c r="F29" i="61" l="1"/>
  <c r="J29" i="60"/>
  <c r="E29" i="61" l="1"/>
  <c r="H29" i="60"/>
  <c r="D29" i="61" l="1"/>
  <c r="F29" i="60"/>
  <c r="C29" i="61" l="1"/>
  <c r="D29" i="60"/>
  <c r="G28" i="61" l="1"/>
  <c r="L28" i="60"/>
  <c r="F28" i="61" l="1"/>
  <c r="J28" i="60"/>
  <c r="E28" i="61" l="1"/>
  <c r="H28" i="60"/>
  <c r="D28" i="61" l="1"/>
  <c r="F28" i="60"/>
  <c r="C28" i="61" l="1"/>
  <c r="D28" i="60"/>
  <c r="G27" i="61" l="1"/>
  <c r="L27" i="60"/>
  <c r="F27" i="61" l="1"/>
  <c r="J27" i="60"/>
  <c r="E27" i="61" l="1"/>
  <c r="H27" i="60"/>
  <c r="D27" i="61" l="1"/>
  <c r="F27" i="60"/>
  <c r="C27" i="61" l="1"/>
  <c r="D27" i="60"/>
  <c r="G26" i="61" l="1"/>
  <c r="L26" i="60"/>
  <c r="F26" i="61" l="1"/>
  <c r="J26" i="60"/>
  <c r="E26" i="61" l="1"/>
  <c r="H26" i="60"/>
  <c r="D26" i="61" l="1"/>
  <c r="F26" i="60"/>
  <c r="C26" i="61" l="1"/>
  <c r="D26" i="60"/>
  <c r="G25" i="61" l="1"/>
  <c r="L25" i="60"/>
  <c r="F25" i="61" l="1"/>
  <c r="J25" i="60"/>
  <c r="E25" i="61" l="1"/>
  <c r="H25" i="60"/>
  <c r="D25" i="61" l="1"/>
  <c r="F25" i="60"/>
  <c r="C25" i="61" l="1"/>
  <c r="D25" i="60"/>
  <c r="G24" i="61" l="1"/>
  <c r="L24" i="60"/>
  <c r="F24" i="61" l="1"/>
  <c r="J24" i="60"/>
  <c r="E24" i="61" l="1"/>
  <c r="H24" i="60"/>
  <c r="D24" i="61" l="1"/>
  <c r="F24" i="60"/>
  <c r="C24" i="61" l="1"/>
  <c r="D24" i="60"/>
  <c r="G23" i="61" l="1"/>
  <c r="L23" i="60"/>
  <c r="F23" i="61" l="1"/>
  <c r="J23" i="60"/>
  <c r="E23" i="61" l="1"/>
  <c r="H23" i="60"/>
  <c r="D23" i="61" l="1"/>
  <c r="F23" i="60"/>
  <c r="C23" i="61" l="1"/>
  <c r="D23" i="60"/>
  <c r="G22" i="61" l="1"/>
  <c r="L22" i="60"/>
  <c r="F22" i="61" l="1"/>
  <c r="J22" i="60"/>
  <c r="E22" i="61" l="1"/>
  <c r="H22" i="60"/>
  <c r="D22" i="61" l="1"/>
  <c r="F22" i="60"/>
  <c r="C22" i="61" l="1"/>
  <c r="D22" i="60"/>
  <c r="G21" i="61" l="1"/>
  <c r="L21" i="60"/>
  <c r="F21" i="61" l="1"/>
  <c r="J21" i="60"/>
  <c r="E21" i="61" l="1"/>
  <c r="H21" i="60"/>
  <c r="D21" i="61" l="1"/>
  <c r="F21" i="60"/>
  <c r="C21" i="61" l="1"/>
  <c r="D21" i="60"/>
  <c r="G20" i="61" l="1"/>
  <c r="L20" i="60"/>
  <c r="F20" i="61" l="1"/>
  <c r="J20" i="60"/>
  <c r="E20" i="61" l="1"/>
  <c r="H20" i="60"/>
  <c r="D20" i="61" l="1"/>
  <c r="F20" i="60"/>
  <c r="C20" i="61" l="1"/>
  <c r="D20" i="60"/>
  <c r="G19" i="61" l="1"/>
  <c r="L19" i="60"/>
  <c r="F19" i="61" l="1"/>
  <c r="J19" i="60"/>
  <c r="E19" i="61" l="1"/>
  <c r="H19" i="60"/>
  <c r="D19" i="61" l="1"/>
  <c r="F19" i="60"/>
  <c r="C19" i="61" l="1"/>
  <c r="D19" i="60"/>
  <c r="G18" i="61" l="1"/>
  <c r="L18" i="60"/>
  <c r="F18" i="61" l="1"/>
  <c r="J18" i="60"/>
  <c r="E18" i="61" l="1"/>
  <c r="H18" i="60"/>
  <c r="D18" i="61" l="1"/>
  <c r="F18" i="60"/>
  <c r="C18" i="61" l="1"/>
  <c r="D18" i="60"/>
  <c r="G17" i="61" l="1"/>
  <c r="L17" i="60"/>
  <c r="F17" i="61" l="1"/>
  <c r="J17" i="60"/>
  <c r="E17" i="61" l="1"/>
  <c r="H17" i="60"/>
  <c r="D17" i="61" l="1"/>
  <c r="F17" i="60"/>
  <c r="C17" i="61" l="1"/>
  <c r="D17" i="60"/>
  <c r="G16" i="61" l="1"/>
  <c r="L16" i="60"/>
  <c r="F16" i="61" l="1"/>
  <c r="J16" i="60"/>
  <c r="E16" i="61" l="1"/>
  <c r="H16" i="60"/>
  <c r="D16" i="61" l="1"/>
  <c r="F16" i="60"/>
  <c r="C16" i="61" l="1"/>
  <c r="D16" i="60"/>
  <c r="G15" i="61" l="1"/>
  <c r="L15" i="60"/>
  <c r="F15" i="61" l="1"/>
  <c r="J15" i="60"/>
  <c r="E15" i="61" l="1"/>
  <c r="H15" i="60"/>
  <c r="D15" i="61" l="1"/>
  <c r="F15" i="60"/>
  <c r="C15" i="61" l="1"/>
  <c r="D15" i="60"/>
  <c r="G14" i="61" l="1"/>
  <c r="L14" i="60"/>
  <c r="F14" i="61" l="1"/>
  <c r="J14" i="60"/>
  <c r="E14" i="61" l="1"/>
  <c r="H14" i="60"/>
  <c r="D14" i="61" l="1"/>
  <c r="F14" i="60"/>
  <c r="C14" i="61" l="1"/>
  <c r="D14" i="60"/>
  <c r="G13" i="61" l="1"/>
  <c r="L13" i="60"/>
  <c r="F13" i="61" l="1"/>
  <c r="J13" i="60"/>
  <c r="E13" i="61" l="1"/>
  <c r="H13" i="60"/>
  <c r="D13" i="61" l="1"/>
  <c r="F13" i="60"/>
  <c r="C13" i="61" l="1"/>
  <c r="D13" i="60"/>
  <c r="G12" i="61" l="1"/>
  <c r="L12" i="60"/>
  <c r="F12" i="61" l="1"/>
  <c r="J12" i="60"/>
  <c r="E12" i="61" l="1"/>
  <c r="H12" i="60"/>
  <c r="D12" i="61" l="1"/>
  <c r="F12" i="60"/>
  <c r="C12" i="61" l="1"/>
  <c r="D12" i="60"/>
  <c r="G11" i="61" l="1"/>
  <c r="L11" i="60"/>
  <c r="F11" i="61" l="1"/>
  <c r="J11" i="60"/>
  <c r="E11" i="61" l="1"/>
  <c r="H11" i="60"/>
  <c r="D11" i="61" l="1"/>
  <c r="F11" i="60"/>
  <c r="C11" i="61" l="1"/>
  <c r="D11" i="60"/>
  <c r="G10" i="61" l="1"/>
  <c r="L10" i="60"/>
  <c r="F10" i="61" l="1"/>
  <c r="J10" i="60"/>
  <c r="E10" i="61" l="1"/>
  <c r="H10" i="60"/>
  <c r="D10" i="61" l="1"/>
  <c r="F10" i="60"/>
  <c r="C10" i="61" l="1"/>
  <c r="D10" i="60"/>
  <c r="B9"/>
  <c r="G8" i="61" l="1"/>
  <c r="L8" i="60"/>
  <c r="F8" i="61" l="1"/>
  <c r="J8" i="60"/>
  <c r="E8" i="61" l="1"/>
  <c r="H8" i="60"/>
  <c r="D8" i="61" l="1"/>
  <c r="F8" i="60"/>
  <c r="C8" i="61" l="1"/>
  <c r="D8" i="60"/>
  <c r="G7" i="61" l="1"/>
  <c r="L7" i="60"/>
  <c r="F7" i="61" l="1"/>
  <c r="J7" i="60"/>
  <c r="E7" i="61" l="1"/>
  <c r="H7" i="60"/>
  <c r="D7" i="61" l="1"/>
  <c r="F7" i="60"/>
  <c r="C7" i="61" l="1"/>
  <c r="D7" i="60"/>
  <c r="B10" i="59"/>
  <c r="F62" l="1"/>
  <c r="J62" i="58"/>
  <c r="E62" i="59" l="1"/>
  <c r="H62" i="58"/>
  <c r="D62" i="59" l="1"/>
  <c r="F62" i="58"/>
  <c r="C62" i="59" l="1"/>
  <c r="D62" i="58"/>
  <c r="F61" i="59" l="1"/>
  <c r="J61" i="58"/>
  <c r="E61" i="59" l="1"/>
  <c r="H61" i="58"/>
  <c r="D61" i="59" l="1"/>
  <c r="F61" i="58"/>
  <c r="C61" i="59" l="1"/>
  <c r="D61" i="58"/>
  <c r="F60" i="59" l="1"/>
  <c r="J60" i="58"/>
  <c r="E60" i="59" l="1"/>
  <c r="H60" i="58"/>
  <c r="D60" i="59" l="1"/>
  <c r="F60" i="58"/>
  <c r="C60" i="59" l="1"/>
  <c r="D60" i="58"/>
  <c r="F59" i="59" l="1"/>
  <c r="J59" i="58"/>
  <c r="E59" i="59" l="1"/>
  <c r="H59" i="58"/>
  <c r="D59" i="59" l="1"/>
  <c r="F59" i="58"/>
  <c r="C59" i="59" l="1"/>
  <c r="D59" i="58"/>
  <c r="F58" i="59" l="1"/>
  <c r="J58" i="58"/>
  <c r="E58" i="59" l="1"/>
  <c r="H58" i="58"/>
  <c r="D58" i="59" l="1"/>
  <c r="F58" i="58"/>
  <c r="C58" i="59" l="1"/>
  <c r="D58" i="58"/>
  <c r="F57" i="59" l="1"/>
  <c r="J57" i="58"/>
  <c r="E57" i="59" l="1"/>
  <c r="H57" i="58"/>
  <c r="D57" i="59" l="1"/>
  <c r="F57" i="58"/>
  <c r="C57" i="59" l="1"/>
  <c r="D57" i="58"/>
  <c r="F56" i="59" l="1"/>
  <c r="J56" i="58"/>
  <c r="E56" i="59" l="1"/>
  <c r="H56" i="58"/>
  <c r="D56" i="59" l="1"/>
  <c r="F56" i="58"/>
  <c r="C56" i="59" l="1"/>
  <c r="D56" i="58"/>
  <c r="F55" i="59" l="1"/>
  <c r="J55" i="58"/>
  <c r="E55" i="59" l="1"/>
  <c r="H55" i="58"/>
  <c r="D55" i="59" l="1"/>
  <c r="F55" i="58"/>
  <c r="C55" i="59" l="1"/>
  <c r="D55" i="58"/>
  <c r="F54" i="59" l="1"/>
  <c r="J54" i="58"/>
  <c r="E54" i="59" l="1"/>
  <c r="H54" i="58"/>
  <c r="D54" i="59" l="1"/>
  <c r="F54" i="58"/>
  <c r="C54" i="59" l="1"/>
  <c r="D54" i="58"/>
  <c r="F53" i="59" l="1"/>
  <c r="J53" i="58"/>
  <c r="E53" i="59" l="1"/>
  <c r="H53" i="58"/>
  <c r="D53" i="59" l="1"/>
  <c r="F53" i="58"/>
  <c r="C53" i="59" l="1"/>
  <c r="D53" i="58"/>
  <c r="F52" i="59" l="1"/>
  <c r="J52" i="58"/>
  <c r="E52" i="59" l="1"/>
  <c r="H52" i="58"/>
  <c r="D52" i="59" l="1"/>
  <c r="F52" i="58"/>
  <c r="C52" i="59" l="1"/>
  <c r="D52" i="58"/>
  <c r="F51" i="59" l="1"/>
  <c r="J51" i="58"/>
  <c r="E51" i="59" l="1"/>
  <c r="H51" i="58"/>
  <c r="D51" i="59" l="1"/>
  <c r="F51" i="58"/>
  <c r="C51" i="59" l="1"/>
  <c r="D51" i="58"/>
  <c r="F50" i="59" l="1"/>
  <c r="J50" i="58"/>
  <c r="E50" i="59" l="1"/>
  <c r="H50" i="58"/>
  <c r="D50" i="59" l="1"/>
  <c r="F50" i="58"/>
  <c r="C50" i="59" l="1"/>
  <c r="D50" i="58"/>
  <c r="F49" i="59" l="1"/>
  <c r="J49" i="58"/>
  <c r="E49" i="59" l="1"/>
  <c r="H49" i="58"/>
  <c r="D49" i="59" l="1"/>
  <c r="F49" i="58"/>
  <c r="C49" i="59" l="1"/>
  <c r="D49" i="58"/>
  <c r="F48" i="59" l="1"/>
  <c r="J48" i="58"/>
  <c r="E48" i="59" l="1"/>
  <c r="H48" i="58"/>
  <c r="D48" i="59" l="1"/>
  <c r="F48" i="58"/>
  <c r="C48" i="59" l="1"/>
  <c r="D48" i="58"/>
  <c r="F47" i="59" l="1"/>
  <c r="J47" i="58"/>
  <c r="E47" i="59" l="1"/>
  <c r="H47" i="58"/>
  <c r="D47" i="59" l="1"/>
  <c r="F47" i="58"/>
  <c r="C47" i="59" l="1"/>
  <c r="D47" i="58"/>
  <c r="F46" i="59" l="1"/>
  <c r="J46" i="58"/>
  <c r="E46" i="59" l="1"/>
  <c r="H46" i="58"/>
  <c r="D46" i="59" l="1"/>
  <c r="F46" i="58"/>
  <c r="C46" i="59" l="1"/>
  <c r="D46" i="58"/>
  <c r="F45" i="59" l="1"/>
  <c r="J45" i="58"/>
  <c r="E45" i="59" l="1"/>
  <c r="H45" i="58"/>
  <c r="D45" i="59" l="1"/>
  <c r="F45" i="58"/>
  <c r="C45" i="59" l="1"/>
  <c r="D45" i="58"/>
  <c r="F44" i="59" l="1"/>
  <c r="J44" i="58"/>
  <c r="E44" i="59" l="1"/>
  <c r="H44" i="58"/>
  <c r="D44" i="59" l="1"/>
  <c r="F44" i="58"/>
  <c r="C44" i="59" l="1"/>
  <c r="D44" i="58"/>
  <c r="F43" i="59" l="1"/>
  <c r="J43" i="58"/>
  <c r="E43" i="59" l="1"/>
  <c r="H43" i="58"/>
  <c r="D43" i="59" l="1"/>
  <c r="F43" i="58"/>
  <c r="C43" i="59" l="1"/>
  <c r="D43" i="58"/>
  <c r="F42" i="59" l="1"/>
  <c r="J42" i="58"/>
  <c r="E42" i="59" l="1"/>
  <c r="H42" i="58"/>
  <c r="D42" i="59" l="1"/>
  <c r="F42" i="58"/>
  <c r="C42" i="59" l="1"/>
  <c r="D42" i="58"/>
  <c r="F41" i="59" l="1"/>
  <c r="J41" i="58"/>
  <c r="E41" i="59" l="1"/>
  <c r="H41" i="58"/>
  <c r="D41" i="59" l="1"/>
  <c r="F41" i="58"/>
  <c r="C41" i="59" l="1"/>
  <c r="D41" i="58"/>
  <c r="F40" i="59" l="1"/>
  <c r="J40" i="58"/>
  <c r="E40" i="59" l="1"/>
  <c r="H40" i="58"/>
  <c r="D40" i="59" l="1"/>
  <c r="F40" i="58"/>
  <c r="C40" i="59" l="1"/>
  <c r="D40" i="58"/>
  <c r="F39" i="59" l="1"/>
  <c r="J39" i="58"/>
  <c r="E39" i="59" l="1"/>
  <c r="H39" i="58"/>
  <c r="D39" i="59" l="1"/>
  <c r="F39" i="58"/>
  <c r="C39" i="59" l="1"/>
  <c r="D39" i="58"/>
  <c r="F38" i="59" l="1"/>
  <c r="J38" i="58"/>
  <c r="E38" i="59" l="1"/>
  <c r="H38" i="58"/>
  <c r="D38" i="59" l="1"/>
  <c r="F38" i="58"/>
  <c r="C38" i="59" l="1"/>
  <c r="D38" i="58"/>
  <c r="F37" i="59" l="1"/>
  <c r="J37" i="58"/>
  <c r="E37" i="59" l="1"/>
  <c r="H37" i="58"/>
  <c r="D37" i="59" l="1"/>
  <c r="F37" i="58"/>
  <c r="C37" i="59" l="1"/>
  <c r="D37" i="58"/>
  <c r="F36" i="59" l="1"/>
  <c r="J36" i="58"/>
  <c r="E36" i="59" l="1"/>
  <c r="H36" i="58"/>
  <c r="D36" i="59" l="1"/>
  <c r="F36" i="58"/>
  <c r="C36" i="59" l="1"/>
  <c r="D36" i="58"/>
  <c r="F35" i="59" l="1"/>
  <c r="J35" i="58"/>
  <c r="E35" i="59" l="1"/>
  <c r="H35" i="58"/>
  <c r="D35" i="59" l="1"/>
  <c r="F35" i="58"/>
  <c r="C35" i="59" l="1"/>
  <c r="D35" i="58"/>
  <c r="F34" i="59" l="1"/>
  <c r="J34" i="58"/>
  <c r="E34" i="59" l="1"/>
  <c r="H34" i="58"/>
  <c r="D34" i="59" l="1"/>
  <c r="F34" i="58"/>
  <c r="C34" i="59" l="1"/>
  <c r="D34" i="58"/>
  <c r="F33" i="59" l="1"/>
  <c r="J33" i="58"/>
  <c r="E33" i="59" l="1"/>
  <c r="H33" i="58"/>
  <c r="D33" i="59" l="1"/>
  <c r="F33" i="58"/>
  <c r="C33" i="59" l="1"/>
  <c r="D33" i="58"/>
  <c r="F32" i="59" l="1"/>
  <c r="J32" i="58"/>
  <c r="E32" i="59" l="1"/>
  <c r="H32" i="58"/>
  <c r="D32" i="59" l="1"/>
  <c r="F32" i="58"/>
  <c r="C32" i="59" l="1"/>
  <c r="D32" i="58"/>
  <c r="F31" i="59" l="1"/>
  <c r="J31" i="58"/>
  <c r="E31" i="59" l="1"/>
  <c r="H31" i="58"/>
  <c r="D31" i="59" l="1"/>
  <c r="F31" i="58"/>
  <c r="C31" i="59" l="1"/>
  <c r="D31" i="58"/>
  <c r="F30" i="59" l="1"/>
  <c r="J30" i="58"/>
  <c r="E30" i="59" l="1"/>
  <c r="H30" i="58"/>
  <c r="D30" i="59" l="1"/>
  <c r="F30" i="58"/>
  <c r="C30" i="59" l="1"/>
  <c r="D30" i="58"/>
  <c r="F29" i="59" l="1"/>
  <c r="J29" i="58"/>
  <c r="E29" i="59" l="1"/>
  <c r="H29" i="58"/>
  <c r="D29" i="59" l="1"/>
  <c r="F29" i="58"/>
  <c r="C29" i="59" l="1"/>
  <c r="D29" i="58"/>
  <c r="F28" i="59" l="1"/>
  <c r="J28" i="58"/>
  <c r="E28" i="59" l="1"/>
  <c r="H28" i="58"/>
  <c r="D28" i="59" l="1"/>
  <c r="F28" i="58"/>
  <c r="C28" i="59" l="1"/>
  <c r="D28" i="58"/>
  <c r="F27" i="59" l="1"/>
  <c r="J27" i="58"/>
  <c r="E27" i="59" l="1"/>
  <c r="H27" i="58"/>
  <c r="D27" i="59" l="1"/>
  <c r="F27" i="58"/>
  <c r="C27" i="59" l="1"/>
  <c r="D27" i="58"/>
  <c r="F26" i="59" l="1"/>
  <c r="J26" i="58"/>
  <c r="E26" i="59" l="1"/>
  <c r="H26" i="58"/>
  <c r="D26" i="59" l="1"/>
  <c r="F26" i="58"/>
  <c r="C26" i="59" l="1"/>
  <c r="D26" i="58"/>
  <c r="F25" i="59" l="1"/>
  <c r="J25" i="58"/>
  <c r="E25" i="59" l="1"/>
  <c r="H25" i="58"/>
  <c r="D25" i="59" l="1"/>
  <c r="F25" i="58"/>
  <c r="C25" i="59" l="1"/>
  <c r="D25" i="58"/>
  <c r="F24" i="59" l="1"/>
  <c r="J24" i="58"/>
  <c r="E24" i="59" l="1"/>
  <c r="H24" i="58"/>
  <c r="D24" i="59" l="1"/>
  <c r="F24" i="58"/>
  <c r="C24" i="59" l="1"/>
  <c r="D24" i="58"/>
  <c r="F23" i="59" l="1"/>
  <c r="J23" i="58"/>
  <c r="E23" i="59" l="1"/>
  <c r="H23" i="58"/>
  <c r="D23" i="59" l="1"/>
  <c r="F23" i="58"/>
  <c r="C23" i="59" l="1"/>
  <c r="D23" i="58"/>
  <c r="F22" i="59" l="1"/>
  <c r="J22" i="58"/>
  <c r="E22" i="59" l="1"/>
  <c r="H22" i="58"/>
  <c r="D22" i="59" l="1"/>
  <c r="F22" i="58"/>
  <c r="C22" i="59" l="1"/>
  <c r="D22" i="58"/>
  <c r="F21" i="59" l="1"/>
  <c r="J21" i="58"/>
  <c r="E21" i="59" l="1"/>
  <c r="H21" i="58"/>
  <c r="D21" i="59" l="1"/>
  <c r="F21" i="58"/>
  <c r="C21" i="59" l="1"/>
  <c r="D21" i="58"/>
  <c r="F20" i="59" l="1"/>
  <c r="J20" i="58"/>
  <c r="E20" i="59" l="1"/>
  <c r="H20" i="58"/>
  <c r="D20" i="59" l="1"/>
  <c r="F20" i="58"/>
  <c r="C20" i="59" l="1"/>
  <c r="D20" i="58"/>
  <c r="F19" i="59" l="1"/>
  <c r="J19" i="58"/>
  <c r="E19" i="59" l="1"/>
  <c r="H19" i="58"/>
  <c r="D19" i="59" l="1"/>
  <c r="F19" i="58"/>
  <c r="C19" i="59" l="1"/>
  <c r="D19" i="58"/>
  <c r="F18" i="59" l="1"/>
  <c r="J18" i="58"/>
  <c r="E18" i="59" l="1"/>
  <c r="H18" i="58"/>
  <c r="D18" i="59" l="1"/>
  <c r="F18" i="58"/>
  <c r="C18" i="59" l="1"/>
  <c r="D18" i="58"/>
  <c r="F17" i="59" l="1"/>
  <c r="J17" i="58"/>
  <c r="E17" i="59" l="1"/>
  <c r="H17" i="58"/>
  <c r="D17" i="59" l="1"/>
  <c r="F17" i="58"/>
  <c r="C17" i="59" l="1"/>
  <c r="D17" i="58"/>
  <c r="F16" i="59" l="1"/>
  <c r="J16" i="58"/>
  <c r="E16" i="59" l="1"/>
  <c r="H16" i="58"/>
  <c r="D16" i="59" l="1"/>
  <c r="F16" i="58"/>
  <c r="C16" i="59" l="1"/>
  <c r="D16" i="58"/>
  <c r="F15" i="59" l="1"/>
  <c r="J15" i="58"/>
  <c r="E15" i="59" l="1"/>
  <c r="H15" i="58"/>
  <c r="D15" i="59" l="1"/>
  <c r="F15" i="58"/>
  <c r="C15" i="59" l="1"/>
  <c r="D15" i="58"/>
  <c r="F14" i="59" l="1"/>
  <c r="J14" i="58"/>
  <c r="E14" i="59" l="1"/>
  <c r="H14" i="58"/>
  <c r="D14" i="59" l="1"/>
  <c r="F14" i="58"/>
  <c r="C14" i="59" l="1"/>
  <c r="D14" i="58"/>
  <c r="F13" i="59" l="1"/>
  <c r="J13" i="58"/>
  <c r="E13" i="59" l="1"/>
  <c r="H13" i="58"/>
  <c r="D13" i="59" l="1"/>
  <c r="F13" i="58"/>
  <c r="C13" i="59" l="1"/>
  <c r="D13" i="58"/>
  <c r="F12" i="59" l="1"/>
  <c r="J12" i="58"/>
  <c r="E12" i="59" l="1"/>
  <c r="H12" i="58"/>
  <c r="D12" i="59" l="1"/>
  <c r="F12" i="58"/>
  <c r="C12" i="59" l="1"/>
  <c r="D12" i="58"/>
  <c r="F11" i="59" l="1"/>
  <c r="J11" i="58"/>
  <c r="E11" i="59" l="1"/>
  <c r="H11" i="58"/>
  <c r="D11" i="59" l="1"/>
  <c r="F11" i="58"/>
  <c r="C11" i="59" l="1"/>
  <c r="D11" i="58"/>
  <c r="B10"/>
  <c r="F9" i="59" l="1"/>
  <c r="J9" i="58"/>
  <c r="E9" i="59" l="1"/>
  <c r="H9" i="58"/>
  <c r="D9" i="59" l="1"/>
  <c r="F9" i="58"/>
  <c r="C9" i="59" l="1"/>
  <c r="D9" i="58"/>
  <c r="F8" i="59" l="1"/>
  <c r="J8" i="58"/>
  <c r="E8" i="59" l="1"/>
  <c r="H8" i="58"/>
  <c r="D8" i="59" l="1"/>
  <c r="F8" i="58"/>
  <c r="C8" i="59" l="1"/>
  <c r="D8" i="58"/>
  <c r="D72" i="56" l="1"/>
  <c r="D71" l="1"/>
  <c r="D70" l="1"/>
  <c r="D69" l="1"/>
  <c r="D68" l="1"/>
  <c r="D67" l="1"/>
  <c r="D66" l="1"/>
  <c r="D65" l="1"/>
  <c r="D64" l="1"/>
  <c r="D63" l="1"/>
  <c r="D62" l="1"/>
  <c r="E61" l="1"/>
  <c r="F61"/>
  <c r="D60" l="1"/>
  <c r="E60"/>
  <c r="D59" l="1"/>
  <c r="E59"/>
  <c r="D58" l="1"/>
  <c r="E58"/>
  <c r="D57" l="1"/>
  <c r="E57"/>
  <c r="D56" l="1"/>
  <c r="E56"/>
  <c r="D55" l="1"/>
  <c r="E55"/>
  <c r="D54" l="1"/>
  <c r="E54"/>
  <c r="D53" l="1"/>
  <c r="E53"/>
  <c r="D52" l="1"/>
  <c r="E52"/>
  <c r="D51" l="1"/>
  <c r="E51"/>
  <c r="D50" l="1"/>
  <c r="E50"/>
  <c r="E49" l="1"/>
  <c r="F49"/>
  <c r="D49"/>
  <c r="F48" l="1"/>
  <c r="E48"/>
  <c r="E47" l="1"/>
  <c r="F47"/>
  <c r="D47"/>
  <c r="F46" l="1"/>
  <c r="D46"/>
  <c r="E46"/>
  <c r="F45" l="1"/>
  <c r="D45"/>
  <c r="E45"/>
  <c r="F44" l="1"/>
  <c r="D44"/>
  <c r="E44"/>
  <c r="F43" l="1"/>
  <c r="D43"/>
  <c r="E43"/>
  <c r="F42" l="1"/>
  <c r="D42"/>
  <c r="E42"/>
  <c r="F41" l="1"/>
  <c r="D41"/>
  <c r="E41"/>
  <c r="F40" l="1"/>
  <c r="D40"/>
  <c r="E40"/>
  <c r="F39" l="1"/>
  <c r="D39"/>
  <c r="E39"/>
  <c r="F38" l="1"/>
  <c r="D38"/>
  <c r="E38"/>
  <c r="F37" l="1"/>
  <c r="D37"/>
  <c r="E37"/>
  <c r="F36" l="1"/>
  <c r="D36"/>
  <c r="E36"/>
  <c r="F35" l="1"/>
  <c r="E35"/>
  <c r="E34" l="1"/>
  <c r="F34"/>
  <c r="D34"/>
  <c r="F33" l="1"/>
  <c r="D33"/>
  <c r="E33"/>
  <c r="F32" l="1"/>
  <c r="D32"/>
  <c r="E32"/>
  <c r="F31" l="1"/>
  <c r="D31"/>
  <c r="E31"/>
  <c r="F30" l="1"/>
  <c r="D30"/>
  <c r="E30"/>
  <c r="F29" l="1"/>
  <c r="D29"/>
  <c r="E29"/>
  <c r="F28" l="1"/>
  <c r="E28"/>
  <c r="D28"/>
  <c r="F27" l="1"/>
  <c r="D27"/>
  <c r="E27"/>
  <c r="F26" l="1"/>
  <c r="D26"/>
  <c r="E26"/>
  <c r="F25" l="1"/>
  <c r="D25"/>
  <c r="E25"/>
  <c r="F24" l="1"/>
  <c r="D24"/>
  <c r="E24"/>
  <c r="F23" l="1"/>
  <c r="D23"/>
  <c r="E23"/>
  <c r="F22" l="1"/>
  <c r="E22"/>
  <c r="E21" l="1"/>
  <c r="F21"/>
  <c r="D21"/>
  <c r="F20" l="1"/>
  <c r="D20"/>
  <c r="E20"/>
  <c r="F19" l="1"/>
  <c r="D19"/>
  <c r="E19"/>
  <c r="F18" l="1"/>
  <c r="D18"/>
  <c r="E18"/>
  <c r="F17" l="1"/>
  <c r="D17"/>
  <c r="E17"/>
  <c r="F16" l="1"/>
  <c r="E16"/>
  <c r="D16"/>
  <c r="F15" l="1"/>
  <c r="D15"/>
  <c r="E15"/>
  <c r="F14" l="1"/>
  <c r="D14"/>
  <c r="E14"/>
  <c r="F13" l="1"/>
  <c r="D13"/>
  <c r="E13"/>
  <c r="F12" l="1"/>
  <c r="D12"/>
  <c r="E12"/>
  <c r="F11" l="1"/>
  <c r="D11"/>
  <c r="E11"/>
  <c r="F10" l="1"/>
  <c r="D10"/>
  <c r="E10"/>
  <c r="B9"/>
  <c r="D8" l="1"/>
  <c r="F8"/>
  <c r="E8"/>
  <c r="F7" l="1"/>
  <c r="D7"/>
  <c r="E7"/>
  <c r="E14" i="54" l="1"/>
  <c r="E13" l="1"/>
  <c r="E12" l="1"/>
  <c r="E11" l="1"/>
  <c r="E10" l="1"/>
  <c r="E8" l="1"/>
  <c r="D6"/>
  <c r="C6"/>
  <c r="E13" i="52" l="1"/>
  <c r="E12" l="1"/>
  <c r="E10" l="1"/>
  <c r="E9" l="1"/>
  <c r="E8" l="1"/>
  <c r="D6"/>
  <c r="C6"/>
  <c r="E8" i="51" l="1"/>
  <c r="E7" l="1"/>
  <c r="D6"/>
  <c r="C6"/>
  <c r="B9" i="50"/>
  <c r="G61" l="1"/>
  <c r="L61" i="49"/>
  <c r="F61" i="50" l="1"/>
  <c r="J61" i="49"/>
  <c r="E61" i="50" l="1"/>
  <c r="H61" i="49"/>
  <c r="D61" i="50" l="1"/>
  <c r="F61" i="49"/>
  <c r="C61" i="50" l="1"/>
  <c r="D61" i="49"/>
  <c r="G60" i="50" l="1"/>
  <c r="L60" i="49"/>
  <c r="F60" i="50" l="1"/>
  <c r="J60" i="49"/>
  <c r="E60" i="50" l="1"/>
  <c r="H60" i="49"/>
  <c r="D60" i="50" l="1"/>
  <c r="F60" i="49"/>
  <c r="C60" i="50" l="1"/>
  <c r="D60" i="49"/>
  <c r="G59" i="50" l="1"/>
  <c r="L59" i="49"/>
  <c r="F59" i="50" l="1"/>
  <c r="J59" i="49"/>
  <c r="E59" i="50" l="1"/>
  <c r="H59" i="49"/>
  <c r="D59" i="50" l="1"/>
  <c r="F59" i="49"/>
  <c r="C59" i="50" l="1"/>
  <c r="D59" i="49"/>
  <c r="G58" i="50" l="1"/>
  <c r="L58" i="49"/>
  <c r="F58" i="50" l="1"/>
  <c r="J58" i="49"/>
  <c r="E58" i="50" l="1"/>
  <c r="H58" i="49"/>
  <c r="D58" i="50" l="1"/>
  <c r="F58" i="49"/>
  <c r="C58" i="50" l="1"/>
  <c r="D58" i="49"/>
  <c r="G57" i="50" l="1"/>
  <c r="L57" i="49"/>
  <c r="F57" i="50" l="1"/>
  <c r="J57" i="49"/>
  <c r="E57" i="50" l="1"/>
  <c r="H57" i="49"/>
  <c r="D57" i="50" l="1"/>
  <c r="F57" i="49"/>
  <c r="C57" i="50" l="1"/>
  <c r="D57" i="49"/>
  <c r="G56" i="50" l="1"/>
  <c r="L56" i="49"/>
  <c r="F56" i="50" l="1"/>
  <c r="J56" i="49"/>
  <c r="E56" i="50" l="1"/>
  <c r="H56" i="49"/>
  <c r="D56" i="50" l="1"/>
  <c r="F56" i="49"/>
  <c r="C56" i="50" l="1"/>
  <c r="D56" i="49"/>
  <c r="G55" i="50" l="1"/>
  <c r="L55" i="49"/>
  <c r="F55" i="50" l="1"/>
  <c r="J55" i="49"/>
  <c r="E55" i="50" l="1"/>
  <c r="H55" i="49"/>
  <c r="D55" i="50" l="1"/>
  <c r="F55" i="49"/>
  <c r="C55" i="50" l="1"/>
  <c r="D55" i="49"/>
  <c r="G54" i="50" l="1"/>
  <c r="L54" i="49"/>
  <c r="F54" i="50" l="1"/>
  <c r="J54" i="49"/>
  <c r="E54" i="50" l="1"/>
  <c r="H54" i="49"/>
  <c r="D54" i="50" l="1"/>
  <c r="F54" i="49"/>
  <c r="C54" i="50" l="1"/>
  <c r="D54" i="49"/>
  <c r="G53" i="50" l="1"/>
  <c r="L53" i="49"/>
  <c r="F53" i="50" l="1"/>
  <c r="J53" i="49"/>
  <c r="E53" i="50" l="1"/>
  <c r="H53" i="49"/>
  <c r="D53" i="50" l="1"/>
  <c r="F53" i="49"/>
  <c r="C53" i="50" l="1"/>
  <c r="D53" i="49"/>
  <c r="G52" i="50" l="1"/>
  <c r="L52" i="49"/>
  <c r="F52" i="50" l="1"/>
  <c r="J52" i="49"/>
  <c r="E52" i="50" l="1"/>
  <c r="H52" i="49"/>
  <c r="D52" i="50" l="1"/>
  <c r="F52" i="49"/>
  <c r="C52" i="50" l="1"/>
  <c r="D52" i="49"/>
  <c r="G51" i="50" l="1"/>
  <c r="L51" i="49"/>
  <c r="F51" i="50" l="1"/>
  <c r="J51" i="49"/>
  <c r="E51" i="50" l="1"/>
  <c r="H51" i="49"/>
  <c r="D51" i="50" l="1"/>
  <c r="F51" i="49"/>
  <c r="C51" i="50" l="1"/>
  <c r="D51" i="49"/>
  <c r="G50" i="50" l="1"/>
  <c r="L50" i="49"/>
  <c r="F50" i="50" l="1"/>
  <c r="J50" i="49"/>
  <c r="E50" i="50" l="1"/>
  <c r="H50" i="49"/>
  <c r="D50" i="50" l="1"/>
  <c r="F50" i="49"/>
  <c r="C50" i="50" l="1"/>
  <c r="D50" i="49"/>
  <c r="G49" i="50" l="1"/>
  <c r="L49" i="49"/>
  <c r="F49" i="50" l="1"/>
  <c r="J49" i="49"/>
  <c r="E49" i="50" l="1"/>
  <c r="H49" i="49"/>
  <c r="D49" i="50" l="1"/>
  <c r="F49" i="49"/>
  <c r="C49" i="50" l="1"/>
  <c r="D49" i="49"/>
  <c r="G48" i="50" l="1"/>
  <c r="L48" i="49"/>
  <c r="F48" i="50" l="1"/>
  <c r="J48" i="49"/>
  <c r="E48" i="50" l="1"/>
  <c r="H48" i="49"/>
  <c r="D48" i="50" l="1"/>
  <c r="F48" i="49"/>
  <c r="C48" i="50" l="1"/>
  <c r="D48" i="49"/>
  <c r="G47" i="50" l="1"/>
  <c r="L47" i="49"/>
  <c r="F47" i="50" l="1"/>
  <c r="J47" i="49"/>
  <c r="E47" i="50" l="1"/>
  <c r="H47" i="49"/>
  <c r="D47" i="50" l="1"/>
  <c r="F47" i="49"/>
  <c r="C47" i="50" l="1"/>
  <c r="D47" i="49"/>
  <c r="G46" i="50" l="1"/>
  <c r="L46" i="49"/>
  <c r="F46" i="50" l="1"/>
  <c r="J46" i="49"/>
  <c r="E46" i="50" l="1"/>
  <c r="H46" i="49"/>
  <c r="D46" i="50" l="1"/>
  <c r="F46" i="49"/>
  <c r="C46" i="50" l="1"/>
  <c r="D46" i="49"/>
  <c r="G45" i="50" l="1"/>
  <c r="L45" i="49"/>
  <c r="F45" i="50" l="1"/>
  <c r="J45" i="49"/>
  <c r="E45" i="50" l="1"/>
  <c r="H45" i="49"/>
  <c r="D45" i="50" l="1"/>
  <c r="F45" i="49"/>
  <c r="C45" i="50" l="1"/>
  <c r="D45" i="49"/>
  <c r="G44" i="50" l="1"/>
  <c r="L44" i="49"/>
  <c r="F44" i="50" l="1"/>
  <c r="J44" i="49"/>
  <c r="E44" i="50" l="1"/>
  <c r="H44" i="49"/>
  <c r="D44" i="50" l="1"/>
  <c r="F44" i="49"/>
  <c r="C44" i="50" l="1"/>
  <c r="D44" i="49"/>
  <c r="G43" i="50" l="1"/>
  <c r="L43" i="49"/>
  <c r="F43" i="50" l="1"/>
  <c r="J43" i="49"/>
  <c r="E43" i="50" l="1"/>
  <c r="H43" i="49"/>
  <c r="D43" i="50" l="1"/>
  <c r="F43" i="49"/>
  <c r="C43" i="50" l="1"/>
  <c r="D43" i="49"/>
  <c r="G42" i="50" l="1"/>
  <c r="L42" i="49"/>
  <c r="F42" i="50" l="1"/>
  <c r="J42" i="49"/>
  <c r="E42" i="50" l="1"/>
  <c r="H42" i="49"/>
  <c r="D42" i="50" l="1"/>
  <c r="F42" i="49"/>
  <c r="C42" i="50" l="1"/>
  <c r="D42" i="49"/>
  <c r="G41" i="50" l="1"/>
  <c r="L41" i="49"/>
  <c r="F41" i="50" l="1"/>
  <c r="J41" i="49"/>
  <c r="E41" i="50" l="1"/>
  <c r="H41" i="49"/>
  <c r="D41" i="50" l="1"/>
  <c r="F41" i="49"/>
  <c r="C41" i="50" l="1"/>
  <c r="D41" i="49"/>
  <c r="G40" i="50" l="1"/>
  <c r="L40" i="49"/>
  <c r="F40" i="50" l="1"/>
  <c r="J40" i="49"/>
  <c r="E40" i="50" l="1"/>
  <c r="H40" i="49"/>
  <c r="D40" i="50" l="1"/>
  <c r="F40" i="49"/>
  <c r="C40" i="50" l="1"/>
  <c r="D40" i="49"/>
  <c r="G39" i="50" l="1"/>
  <c r="L39" i="49"/>
  <c r="F39" i="50" l="1"/>
  <c r="J39" i="49"/>
  <c r="E39" i="50" l="1"/>
  <c r="H39" i="49"/>
  <c r="D39" i="50" l="1"/>
  <c r="F39" i="49"/>
  <c r="C39" i="50" l="1"/>
  <c r="D39" i="49"/>
  <c r="G38" i="50" l="1"/>
  <c r="L38" i="49"/>
  <c r="F38" i="50" l="1"/>
  <c r="J38" i="49"/>
  <c r="E38" i="50" l="1"/>
  <c r="H38" i="49"/>
  <c r="D38" i="50" l="1"/>
  <c r="F38" i="49"/>
  <c r="C38" i="50" l="1"/>
  <c r="D38" i="49"/>
  <c r="G37" i="50" l="1"/>
  <c r="L37" i="49"/>
  <c r="F37" i="50" l="1"/>
  <c r="J37" i="49"/>
  <c r="E37" i="50" l="1"/>
  <c r="H37" i="49"/>
  <c r="D37" i="50" l="1"/>
  <c r="F37" i="49"/>
  <c r="C37" i="50" l="1"/>
  <c r="D37" i="49"/>
  <c r="G36" i="50" l="1"/>
  <c r="L36" i="49"/>
  <c r="F36" i="50" l="1"/>
  <c r="J36" i="49"/>
  <c r="E36" i="50" l="1"/>
  <c r="H36" i="49"/>
  <c r="D36" i="50" l="1"/>
  <c r="F36" i="49"/>
  <c r="C36" i="50" l="1"/>
  <c r="D36" i="49"/>
  <c r="G35" i="50" l="1"/>
  <c r="L35" i="49"/>
  <c r="F35" i="50" l="1"/>
  <c r="J35" i="49"/>
  <c r="E35" i="50" l="1"/>
  <c r="H35" i="49"/>
  <c r="D35" i="50" l="1"/>
  <c r="F35" i="49"/>
  <c r="C35" i="50" l="1"/>
  <c r="D35" i="49"/>
  <c r="G34" i="50" l="1"/>
  <c r="L34" i="49"/>
  <c r="F34" i="50" l="1"/>
  <c r="J34" i="49"/>
  <c r="E34" i="50" l="1"/>
  <c r="H34" i="49"/>
  <c r="D34" i="50" l="1"/>
  <c r="F34" i="49"/>
  <c r="C34" i="50" l="1"/>
  <c r="D34" i="49"/>
  <c r="G33" i="50" l="1"/>
  <c r="L33" i="49"/>
  <c r="F33" i="50" l="1"/>
  <c r="J33" i="49"/>
  <c r="E33" i="50" l="1"/>
  <c r="H33" i="49"/>
  <c r="D33" i="50" l="1"/>
  <c r="F33" i="49"/>
  <c r="C33" i="50" l="1"/>
  <c r="D33" i="49"/>
  <c r="G32" i="50" l="1"/>
  <c r="L32" i="49"/>
  <c r="F32" i="50" l="1"/>
  <c r="J32" i="49"/>
  <c r="E32" i="50" l="1"/>
  <c r="H32" i="49"/>
  <c r="D32" i="50" l="1"/>
  <c r="F32" i="49"/>
  <c r="C32" i="50" l="1"/>
  <c r="D32" i="49"/>
  <c r="G31" i="50" l="1"/>
  <c r="L31" i="49"/>
  <c r="F31" i="50" l="1"/>
  <c r="J31" i="49"/>
  <c r="E31" i="50" l="1"/>
  <c r="H31" i="49"/>
  <c r="D31" i="50" l="1"/>
  <c r="F31" i="49"/>
  <c r="C31" i="50" l="1"/>
  <c r="D31" i="49"/>
  <c r="G30" i="50" l="1"/>
  <c r="L30" i="49"/>
  <c r="F30" i="50" l="1"/>
  <c r="J30" i="49"/>
  <c r="E30" i="50" l="1"/>
  <c r="H30" i="49"/>
  <c r="D30" i="50" l="1"/>
  <c r="F30" i="49"/>
  <c r="C30" i="50" l="1"/>
  <c r="D30" i="49"/>
  <c r="G29" i="50" l="1"/>
  <c r="L29" i="49"/>
  <c r="F29" i="50" l="1"/>
  <c r="J29" i="49"/>
  <c r="E29" i="50" l="1"/>
  <c r="H29" i="49"/>
  <c r="D29" i="50" l="1"/>
  <c r="F29" i="49"/>
  <c r="C29" i="50" l="1"/>
  <c r="D29" i="49"/>
  <c r="G28" i="50" l="1"/>
  <c r="L28" i="49"/>
  <c r="F28" i="50" l="1"/>
  <c r="J28" i="49"/>
  <c r="E28" i="50" l="1"/>
  <c r="H28" i="49"/>
  <c r="D28" i="50" l="1"/>
  <c r="F28" i="49"/>
  <c r="C28" i="50" l="1"/>
  <c r="D28" i="49"/>
  <c r="G27" i="50" l="1"/>
  <c r="L27" i="49"/>
  <c r="F27" i="50" l="1"/>
  <c r="J27" i="49"/>
  <c r="E27" i="50" l="1"/>
  <c r="H27" i="49"/>
  <c r="D27" i="50" l="1"/>
  <c r="F27" i="49"/>
  <c r="C27" i="50" l="1"/>
  <c r="D27" i="49"/>
  <c r="G26" i="50" l="1"/>
  <c r="L26" i="49"/>
  <c r="F26" i="50" l="1"/>
  <c r="J26" i="49"/>
  <c r="E26" i="50" l="1"/>
  <c r="H26" i="49"/>
  <c r="D26" i="50" l="1"/>
  <c r="F26" i="49"/>
  <c r="C26" i="50" l="1"/>
  <c r="D26" i="49"/>
  <c r="G25" i="50" l="1"/>
  <c r="L25" i="49"/>
  <c r="F25" i="50" l="1"/>
  <c r="J25" i="49"/>
  <c r="E25" i="50" l="1"/>
  <c r="H25" i="49"/>
  <c r="D25" i="50" l="1"/>
  <c r="F25" i="49"/>
  <c r="C25" i="50" l="1"/>
  <c r="D25" i="49"/>
  <c r="G24" i="50" l="1"/>
  <c r="L24" i="49"/>
  <c r="F24" i="50" l="1"/>
  <c r="J24" i="49"/>
  <c r="E24" i="50" l="1"/>
  <c r="H24" i="49"/>
  <c r="D24" i="50" l="1"/>
  <c r="F24" i="49"/>
  <c r="C24" i="50" l="1"/>
  <c r="D24" i="49"/>
  <c r="G23" i="50" l="1"/>
  <c r="L23" i="49"/>
  <c r="F23" i="50" l="1"/>
  <c r="J23" i="49"/>
  <c r="E23" i="50" l="1"/>
  <c r="H23" i="49"/>
  <c r="D23" i="50" l="1"/>
  <c r="F23" i="49"/>
  <c r="C23" i="50" l="1"/>
  <c r="D23" i="49"/>
  <c r="G22" i="50" l="1"/>
  <c r="L22" i="49"/>
  <c r="F22" i="50" l="1"/>
  <c r="J22" i="49"/>
  <c r="E22" i="50" l="1"/>
  <c r="H22" i="49"/>
  <c r="D22" i="50" l="1"/>
  <c r="F22" i="49"/>
  <c r="C22" i="50" l="1"/>
  <c r="D22" i="49"/>
  <c r="G21" i="50" l="1"/>
  <c r="L21" i="49"/>
  <c r="F21" i="50" l="1"/>
  <c r="J21" i="49"/>
  <c r="E21" i="50" l="1"/>
  <c r="H21" i="49"/>
  <c r="D21" i="50" l="1"/>
  <c r="F21" i="49"/>
  <c r="C21" i="50" l="1"/>
  <c r="D21" i="49"/>
  <c r="G20" i="50" l="1"/>
  <c r="L20" i="49"/>
  <c r="F20" i="50" l="1"/>
  <c r="J20" i="49"/>
  <c r="E20" i="50" l="1"/>
  <c r="H20" i="49"/>
  <c r="D20" i="50" l="1"/>
  <c r="F20" i="49"/>
  <c r="C20" i="50" l="1"/>
  <c r="D20" i="49"/>
  <c r="G19" i="50" l="1"/>
  <c r="L19" i="49"/>
  <c r="F19" i="50" l="1"/>
  <c r="J19" i="49"/>
  <c r="E19" i="50" l="1"/>
  <c r="H19" i="49"/>
  <c r="D19" i="50" l="1"/>
  <c r="F19" i="49"/>
  <c r="C19" i="50" l="1"/>
  <c r="D19" i="49"/>
  <c r="G18" i="50" l="1"/>
  <c r="L18" i="49"/>
  <c r="F18" i="50" l="1"/>
  <c r="J18" i="49"/>
  <c r="E18" i="50" l="1"/>
  <c r="H18" i="49"/>
  <c r="D18" i="50" l="1"/>
  <c r="F18" i="49"/>
  <c r="C18" i="50" l="1"/>
  <c r="D18" i="49"/>
  <c r="G17" i="50" l="1"/>
  <c r="L17" i="49"/>
  <c r="F17" i="50" l="1"/>
  <c r="J17" i="49"/>
  <c r="E17" i="50" l="1"/>
  <c r="H17" i="49"/>
  <c r="D17" i="50" l="1"/>
  <c r="F17" i="49"/>
  <c r="C17" i="50" l="1"/>
  <c r="D17" i="49"/>
  <c r="G16" i="50" l="1"/>
  <c r="L16" i="49"/>
  <c r="F16" i="50" l="1"/>
  <c r="J16" i="49"/>
  <c r="E16" i="50" l="1"/>
  <c r="H16" i="49"/>
  <c r="D16" i="50" l="1"/>
  <c r="F16" i="49"/>
  <c r="C16" i="50" l="1"/>
  <c r="D16" i="49"/>
  <c r="G15" i="50" l="1"/>
  <c r="L15" i="49"/>
  <c r="F15" i="50" l="1"/>
  <c r="J15" i="49"/>
  <c r="E15" i="50" l="1"/>
  <c r="H15" i="49"/>
  <c r="D15" i="50" l="1"/>
  <c r="F15" i="49"/>
  <c r="C15" i="50" l="1"/>
  <c r="D15" i="49"/>
  <c r="G14" i="50" l="1"/>
  <c r="L14" i="49"/>
  <c r="F14" i="50" l="1"/>
  <c r="J14" i="49"/>
  <c r="E14" i="50" l="1"/>
  <c r="H14" i="49"/>
  <c r="D14" i="50" l="1"/>
  <c r="F14" i="49"/>
  <c r="C14" i="50" l="1"/>
  <c r="D14" i="49"/>
  <c r="G13" i="50" l="1"/>
  <c r="L13" i="49"/>
  <c r="F13" i="50" l="1"/>
  <c r="J13" i="49"/>
  <c r="E13" i="50" l="1"/>
  <c r="H13" i="49"/>
  <c r="D13" i="50" l="1"/>
  <c r="F13" i="49"/>
  <c r="C13" i="50" l="1"/>
  <c r="D13" i="49"/>
  <c r="G12" i="50" l="1"/>
  <c r="L12" i="49"/>
  <c r="F12" i="50" l="1"/>
  <c r="J12" i="49"/>
  <c r="E12" i="50" l="1"/>
  <c r="H12" i="49"/>
  <c r="D12" i="50" l="1"/>
  <c r="F12" i="49"/>
  <c r="C12" i="50" l="1"/>
  <c r="D12" i="49"/>
  <c r="G11" i="50" l="1"/>
  <c r="L11" i="49"/>
  <c r="F11" i="50" l="1"/>
  <c r="J11" i="49"/>
  <c r="E11" i="50" l="1"/>
  <c r="H11" i="49"/>
  <c r="D11" i="50" l="1"/>
  <c r="F11" i="49"/>
  <c r="C11" i="50" l="1"/>
  <c r="D11" i="49"/>
  <c r="G10" i="50" l="1"/>
  <c r="L10" i="49"/>
  <c r="F10" i="50" l="1"/>
  <c r="J10" i="49"/>
  <c r="E10" i="50" l="1"/>
  <c r="H10" i="49"/>
  <c r="D10" i="50" l="1"/>
  <c r="F10" i="49"/>
  <c r="C10" i="50" l="1"/>
  <c r="D10" i="49"/>
  <c r="B9"/>
  <c r="G8" i="50" l="1"/>
  <c r="L8" i="49"/>
  <c r="F8" i="50" l="1"/>
  <c r="J8" i="49"/>
  <c r="E8" i="50" l="1"/>
  <c r="H8" i="49"/>
  <c r="D8" i="50" l="1"/>
  <c r="F8" i="49"/>
  <c r="C8" i="50" l="1"/>
  <c r="D8" i="49"/>
  <c r="G7" i="50" l="1"/>
  <c r="L7" i="49"/>
  <c r="F7" i="50" l="1"/>
  <c r="J7" i="49"/>
  <c r="E7" i="50" l="1"/>
  <c r="H7" i="49"/>
  <c r="D7" i="50" l="1"/>
  <c r="F7" i="49"/>
  <c r="C7" i="50" l="1"/>
  <c r="D7" i="49"/>
  <c r="B10" i="48"/>
  <c r="F62" l="1"/>
  <c r="J62" i="47"/>
  <c r="E62" i="48" l="1"/>
  <c r="H62" i="47"/>
  <c r="D62" i="48" l="1"/>
  <c r="F62" i="47"/>
  <c r="C62" i="48" l="1"/>
  <c r="F61" l="1"/>
  <c r="J61" i="47"/>
  <c r="E61" i="48" l="1"/>
  <c r="H61" i="47"/>
  <c r="D61" i="48" l="1"/>
  <c r="F61" i="47"/>
  <c r="C61" i="48" l="1"/>
  <c r="F60" l="1"/>
  <c r="J60" i="47"/>
  <c r="E60" i="48" l="1"/>
  <c r="H60" i="47"/>
  <c r="D60" i="48" l="1"/>
  <c r="F60" i="47"/>
  <c r="C60" i="48" l="1"/>
  <c r="F59" l="1"/>
  <c r="J59" i="47"/>
  <c r="E59" i="48" l="1"/>
  <c r="H59" i="47"/>
  <c r="D59" i="48" l="1"/>
  <c r="F59" i="47"/>
  <c r="C59" i="48" l="1"/>
  <c r="F58" l="1"/>
  <c r="J58" i="47"/>
  <c r="E58" i="48" l="1"/>
  <c r="H58" i="47"/>
  <c r="D58" i="48" l="1"/>
  <c r="F58" i="47"/>
  <c r="C58" i="48" l="1"/>
  <c r="F57" l="1"/>
  <c r="J57" i="47"/>
  <c r="E57" i="48" l="1"/>
  <c r="H57" i="47"/>
  <c r="D57" i="48" l="1"/>
  <c r="F57" i="47"/>
  <c r="C57" i="48" l="1"/>
  <c r="F56" l="1"/>
  <c r="J56" i="47"/>
  <c r="E56" i="48" l="1"/>
  <c r="H56" i="47"/>
  <c r="D56" i="48" l="1"/>
  <c r="F56" i="47"/>
  <c r="C56" i="48" l="1"/>
  <c r="F55" l="1"/>
  <c r="J55" i="47"/>
  <c r="E55" i="48" l="1"/>
  <c r="H55" i="47"/>
  <c r="D55" i="48" l="1"/>
  <c r="F55" i="47"/>
  <c r="C55" i="48" l="1"/>
  <c r="F54" l="1"/>
  <c r="J54" i="47"/>
  <c r="E54" i="48" l="1"/>
  <c r="H54" i="47"/>
  <c r="D54" i="48" l="1"/>
  <c r="F54" i="47"/>
  <c r="C54" i="48" l="1"/>
  <c r="F53" l="1"/>
  <c r="J53" i="47"/>
  <c r="E53" i="48" l="1"/>
  <c r="H53" i="47"/>
  <c r="D53" i="48" l="1"/>
  <c r="F53" i="47"/>
  <c r="C53" i="48" l="1"/>
  <c r="F52" l="1"/>
  <c r="J52" i="47"/>
  <c r="E52" i="48" l="1"/>
  <c r="H52" i="47"/>
  <c r="D52" i="48" l="1"/>
  <c r="F52" i="47"/>
  <c r="C52" i="48" l="1"/>
  <c r="F51" l="1"/>
  <c r="J51" i="47"/>
  <c r="E51" i="48" l="1"/>
  <c r="H51" i="47"/>
  <c r="D51" i="48" l="1"/>
  <c r="F51" i="47"/>
  <c r="C51" i="48" l="1"/>
  <c r="F50" l="1"/>
  <c r="J50" i="47"/>
  <c r="E50" i="48" l="1"/>
  <c r="H50" i="47"/>
  <c r="D50" i="48" l="1"/>
  <c r="F50" i="47"/>
  <c r="C50" i="48" l="1"/>
  <c r="F49" l="1"/>
  <c r="J49" i="47"/>
  <c r="E49" i="48" l="1"/>
  <c r="H49" i="47"/>
  <c r="D49" i="48" l="1"/>
  <c r="F49" i="47"/>
  <c r="C49" i="48" l="1"/>
  <c r="F48" l="1"/>
  <c r="J48" i="47"/>
  <c r="E48" i="48" l="1"/>
  <c r="H48" i="47"/>
  <c r="D48" i="48" l="1"/>
  <c r="F48" i="47"/>
  <c r="C48" i="48" l="1"/>
  <c r="F47" l="1"/>
  <c r="J47" i="47"/>
  <c r="E47" i="48" l="1"/>
  <c r="H47" i="47"/>
  <c r="D47" i="48" l="1"/>
  <c r="F47" i="47"/>
  <c r="C47" i="48" l="1"/>
  <c r="F46" l="1"/>
  <c r="J46" i="47"/>
  <c r="E46" i="48" l="1"/>
  <c r="H46" i="47"/>
  <c r="D46" i="48" l="1"/>
  <c r="F46" i="47"/>
  <c r="C46" i="48" l="1"/>
  <c r="F45" l="1"/>
  <c r="J45" i="47"/>
  <c r="E45" i="48" l="1"/>
  <c r="H45" i="47"/>
  <c r="D45" i="48" l="1"/>
  <c r="F45" i="47"/>
  <c r="C45" i="48" l="1"/>
  <c r="F44" l="1"/>
  <c r="J44" i="47"/>
  <c r="E44" i="48" l="1"/>
  <c r="H44" i="47"/>
  <c r="D44" i="48" l="1"/>
  <c r="F44" i="47"/>
  <c r="C44" i="48" l="1"/>
  <c r="F43" l="1"/>
  <c r="J43" i="47"/>
  <c r="E43" i="48" l="1"/>
  <c r="H43" i="47"/>
  <c r="D43" i="48" l="1"/>
  <c r="F43" i="47"/>
  <c r="C43" i="48" l="1"/>
  <c r="F42" l="1"/>
  <c r="J42" i="47"/>
  <c r="E42" i="48" l="1"/>
  <c r="H42" i="47"/>
  <c r="D42" i="48" l="1"/>
  <c r="F42" i="47"/>
  <c r="C42" i="48" l="1"/>
  <c r="F41" l="1"/>
  <c r="J41" i="47"/>
  <c r="E41" i="48" l="1"/>
  <c r="H41" i="47"/>
  <c r="D41" i="48" l="1"/>
  <c r="F41" i="47"/>
  <c r="C41" i="48" l="1"/>
  <c r="F40" l="1"/>
  <c r="J40" i="47"/>
  <c r="E40" i="48" l="1"/>
  <c r="H40" i="47"/>
  <c r="D40" i="48" l="1"/>
  <c r="F40" i="47"/>
  <c r="C40" i="48" l="1"/>
  <c r="F39" l="1"/>
  <c r="J39" i="47"/>
  <c r="E39" i="48" l="1"/>
  <c r="H39" i="47"/>
  <c r="D39" i="48" l="1"/>
  <c r="F39" i="47"/>
  <c r="C39" i="48" l="1"/>
  <c r="F38" l="1"/>
  <c r="J38" i="47"/>
  <c r="E38" i="48" l="1"/>
  <c r="H38" i="47"/>
  <c r="D38" i="48" l="1"/>
  <c r="F38" i="47"/>
  <c r="C38" i="48" l="1"/>
  <c r="F37" l="1"/>
  <c r="J37" i="47"/>
  <c r="E37" i="48" l="1"/>
  <c r="H37" i="47"/>
  <c r="D37" i="48" l="1"/>
  <c r="F37" i="47"/>
  <c r="C37" i="48" l="1"/>
  <c r="F36" l="1"/>
  <c r="J36" i="47"/>
  <c r="E36" i="48" l="1"/>
  <c r="H36" i="47"/>
  <c r="D36" i="48" l="1"/>
  <c r="F36" i="47"/>
  <c r="C36" i="48" l="1"/>
  <c r="F35" l="1"/>
  <c r="J35" i="47"/>
  <c r="E35" i="48" l="1"/>
  <c r="H35" i="47"/>
  <c r="D35" i="48" l="1"/>
  <c r="F35" i="47"/>
  <c r="C35" i="48" l="1"/>
  <c r="F34" l="1"/>
  <c r="J34" i="47"/>
  <c r="E34" i="48" l="1"/>
  <c r="H34" i="47"/>
  <c r="D34" i="48" l="1"/>
  <c r="F34" i="47"/>
  <c r="C34" i="48" l="1"/>
  <c r="F33" l="1"/>
  <c r="J33" i="47"/>
  <c r="E33" i="48" l="1"/>
  <c r="H33" i="47"/>
  <c r="D33" i="48" l="1"/>
  <c r="F33" i="47"/>
  <c r="C33" i="48" l="1"/>
  <c r="F32" l="1"/>
  <c r="J32" i="47"/>
  <c r="E32" i="48" l="1"/>
  <c r="H32" i="47"/>
  <c r="D32" i="48" l="1"/>
  <c r="F32" i="47"/>
  <c r="C32" i="48" l="1"/>
  <c r="F31" l="1"/>
  <c r="J31" i="47"/>
  <c r="E31" i="48" l="1"/>
  <c r="H31" i="47"/>
  <c r="D31" i="48" l="1"/>
  <c r="F31" i="47"/>
  <c r="C31" i="48" l="1"/>
  <c r="F30" l="1"/>
  <c r="J30" i="47"/>
  <c r="E30" i="48" l="1"/>
  <c r="H30" i="47"/>
  <c r="D30" i="48" l="1"/>
  <c r="F30" i="47"/>
  <c r="C30" i="48" l="1"/>
  <c r="F29" l="1"/>
  <c r="J29" i="47"/>
  <c r="E29" i="48" l="1"/>
  <c r="H29" i="47"/>
  <c r="D29" i="48" l="1"/>
  <c r="F29" i="47"/>
  <c r="C29" i="48" l="1"/>
  <c r="F28" l="1"/>
  <c r="J28" i="47"/>
  <c r="E28" i="48" l="1"/>
  <c r="H28" i="47"/>
  <c r="D28" i="48" l="1"/>
  <c r="F28" i="47"/>
  <c r="C28" i="48" l="1"/>
  <c r="F27" l="1"/>
  <c r="J27" i="47"/>
  <c r="E27" i="48" l="1"/>
  <c r="H27" i="47"/>
  <c r="D27" i="48" l="1"/>
  <c r="F27" i="47"/>
  <c r="C27" i="48" l="1"/>
  <c r="F26" l="1"/>
  <c r="J26" i="47"/>
  <c r="E26" i="48" l="1"/>
  <c r="H26" i="47"/>
  <c r="D26" i="48" l="1"/>
  <c r="F26" i="47"/>
  <c r="C26" i="48" l="1"/>
  <c r="F25" l="1"/>
  <c r="J25" i="47"/>
  <c r="E25" i="48" l="1"/>
  <c r="H25" i="47"/>
  <c r="D25" i="48" l="1"/>
  <c r="F25" i="47"/>
  <c r="C25" i="48" l="1"/>
  <c r="F24" l="1"/>
  <c r="J24" i="47"/>
  <c r="E24" i="48" l="1"/>
  <c r="H24" i="47"/>
  <c r="D24" i="48" l="1"/>
  <c r="F24" i="47"/>
  <c r="C24" i="48" l="1"/>
  <c r="F23" l="1"/>
  <c r="J23" i="47"/>
  <c r="E23" i="48" l="1"/>
  <c r="H23" i="47"/>
  <c r="D23" i="48" l="1"/>
  <c r="F23" i="47"/>
  <c r="C23" i="48" l="1"/>
  <c r="F22" l="1"/>
  <c r="J22" i="47"/>
  <c r="E22" i="48" l="1"/>
  <c r="H22" i="47"/>
  <c r="D22" i="48" l="1"/>
  <c r="F22" i="47"/>
  <c r="C22" i="48" l="1"/>
  <c r="D22" i="47"/>
  <c r="F21" i="48" l="1"/>
  <c r="J21" i="47"/>
  <c r="E21" i="48" l="1"/>
  <c r="H21" i="47"/>
  <c r="D21" i="48" l="1"/>
  <c r="F21" i="47"/>
  <c r="C21" i="48" l="1"/>
  <c r="D21" i="47"/>
  <c r="F20" i="48" l="1"/>
  <c r="J20" i="47"/>
  <c r="E20" i="48" l="1"/>
  <c r="H20" i="47"/>
  <c r="D20" i="48" l="1"/>
  <c r="F20" i="47"/>
  <c r="C20" i="48" l="1"/>
  <c r="D20" i="47"/>
  <c r="F19" i="48" l="1"/>
  <c r="J19" i="47"/>
  <c r="E19" i="48" l="1"/>
  <c r="H19" i="47"/>
  <c r="D19" i="48" l="1"/>
  <c r="F19" i="47"/>
  <c r="C19" i="48" l="1"/>
  <c r="D19" i="47"/>
  <c r="F18" i="48" l="1"/>
  <c r="J18" i="47"/>
  <c r="E18" i="48" l="1"/>
  <c r="H18" i="47"/>
  <c r="D18" i="48" l="1"/>
  <c r="F18" i="47"/>
  <c r="C18" i="48" l="1"/>
  <c r="D18" i="47"/>
  <c r="F17" i="48" l="1"/>
  <c r="J17" i="47"/>
  <c r="E17" i="48" l="1"/>
  <c r="H17" i="47"/>
  <c r="D17" i="48" l="1"/>
  <c r="F17" i="47"/>
  <c r="C17" i="48" l="1"/>
  <c r="D17" i="47"/>
  <c r="F16" i="48" l="1"/>
  <c r="J16" i="47"/>
  <c r="E16" i="48" l="1"/>
  <c r="H16" i="47"/>
  <c r="D16" i="48" l="1"/>
  <c r="F16" i="47"/>
  <c r="C16" i="48" l="1"/>
  <c r="D16" i="47"/>
  <c r="F15" i="48" l="1"/>
  <c r="J15" i="47"/>
  <c r="E15" i="48" l="1"/>
  <c r="H15" i="47"/>
  <c r="D15" i="48" l="1"/>
  <c r="F15" i="47"/>
  <c r="C15" i="48" l="1"/>
  <c r="D15" i="47"/>
  <c r="F14" i="48" l="1"/>
  <c r="J14" i="47"/>
  <c r="E14" i="48" l="1"/>
  <c r="H14" i="47"/>
  <c r="D14" i="48" l="1"/>
  <c r="F14" i="47"/>
  <c r="C14" i="48" l="1"/>
  <c r="D14" i="47"/>
  <c r="F13" i="48" l="1"/>
  <c r="J13" i="47"/>
  <c r="E13" i="48" l="1"/>
  <c r="H13" i="47"/>
  <c r="D13" i="48" l="1"/>
  <c r="F13" i="47"/>
  <c r="C13" i="48" l="1"/>
  <c r="D13" i="47"/>
  <c r="F12" i="48" l="1"/>
  <c r="J12" i="47"/>
  <c r="E12" i="48" l="1"/>
  <c r="H12" i="47"/>
  <c r="D12" i="48" l="1"/>
  <c r="F12" i="47"/>
  <c r="C12" i="48" l="1"/>
  <c r="D12" i="47"/>
  <c r="F11" i="48" l="1"/>
  <c r="J11" i="47"/>
  <c r="E11" i="48" l="1"/>
  <c r="H11" i="47"/>
  <c r="D11" i="48" l="1"/>
  <c r="F11" i="47"/>
  <c r="C11" i="48" l="1"/>
  <c r="D11" i="47"/>
  <c r="F9" i="48" l="1"/>
  <c r="J9" i="47"/>
  <c r="E9" i="48" l="1"/>
  <c r="H9" i="47"/>
  <c r="D9" i="48" l="1"/>
  <c r="F9" i="47"/>
  <c r="C9" i="48" l="1"/>
  <c r="D9" i="47"/>
  <c r="F8" i="48" l="1"/>
  <c r="J8" i="47"/>
  <c r="E8" i="48" l="1"/>
  <c r="H8" i="47"/>
  <c r="D8" i="48" l="1"/>
  <c r="F8" i="47"/>
  <c r="C8" i="48" l="1"/>
  <c r="D8" i="47"/>
  <c r="D72" i="45" l="1"/>
  <c r="D71" l="1"/>
  <c r="D70" l="1"/>
  <c r="D69" l="1"/>
  <c r="D68" l="1"/>
  <c r="D67" l="1"/>
  <c r="D66" l="1"/>
  <c r="D65" l="1"/>
  <c r="D64" l="1"/>
  <c r="D63" l="1"/>
  <c r="D62" l="1"/>
  <c r="E61" l="1"/>
  <c r="F61"/>
  <c r="D60" l="1"/>
  <c r="E60"/>
  <c r="D59" l="1"/>
  <c r="E59"/>
  <c r="D58" l="1"/>
  <c r="E58"/>
  <c r="D57" l="1"/>
  <c r="E57"/>
  <c r="D56" l="1"/>
  <c r="E56"/>
  <c r="D55" l="1"/>
  <c r="E55"/>
  <c r="D54" l="1"/>
  <c r="E54"/>
  <c r="D53" l="1"/>
  <c r="E53"/>
  <c r="D52" l="1"/>
  <c r="E52"/>
  <c r="D51" l="1"/>
  <c r="E51"/>
  <c r="D50" l="1"/>
  <c r="E50"/>
  <c r="D49" l="1"/>
  <c r="E49"/>
  <c r="E48" l="1"/>
  <c r="F48"/>
  <c r="E47" l="1"/>
  <c r="F47"/>
  <c r="D47"/>
  <c r="F46" l="1"/>
  <c r="D46"/>
  <c r="E46"/>
  <c r="F45" l="1"/>
  <c r="D45"/>
  <c r="E45"/>
  <c r="F44" l="1"/>
  <c r="D44"/>
  <c r="E44"/>
  <c r="F43" l="1"/>
  <c r="D43"/>
  <c r="E43"/>
  <c r="F42" l="1"/>
  <c r="D42"/>
  <c r="E42"/>
  <c r="F41" l="1"/>
  <c r="D41"/>
  <c r="E41"/>
  <c r="F40" l="1"/>
  <c r="E40"/>
  <c r="D40"/>
  <c r="F39" l="1"/>
  <c r="D39"/>
  <c r="E39"/>
  <c r="F38" l="1"/>
  <c r="D38"/>
  <c r="E38"/>
  <c r="F37" l="1"/>
  <c r="D37"/>
  <c r="E37"/>
  <c r="F36" l="1"/>
  <c r="D36"/>
  <c r="E36"/>
  <c r="F35" l="1"/>
  <c r="E35"/>
  <c r="E34" l="1"/>
  <c r="F34"/>
  <c r="D34"/>
  <c r="F33" l="1"/>
  <c r="E33"/>
  <c r="D33"/>
  <c r="F32" l="1"/>
  <c r="D32"/>
  <c r="E32"/>
  <c r="F31" l="1"/>
  <c r="D31"/>
  <c r="E31"/>
  <c r="F30" l="1"/>
  <c r="D30"/>
  <c r="E30"/>
  <c r="F29" l="1"/>
  <c r="D29"/>
  <c r="E29"/>
  <c r="F28" l="1"/>
  <c r="D28"/>
  <c r="E28"/>
  <c r="F27" l="1"/>
  <c r="D27"/>
  <c r="E27"/>
  <c r="F26" l="1"/>
  <c r="D26"/>
  <c r="E26"/>
  <c r="F25" l="1"/>
  <c r="D25"/>
  <c r="E25"/>
  <c r="F24" l="1"/>
  <c r="D24"/>
  <c r="E24"/>
  <c r="F23" l="1"/>
  <c r="D23"/>
  <c r="E23"/>
  <c r="F22" l="1"/>
  <c r="E22"/>
  <c r="E21" l="1"/>
  <c r="F21"/>
  <c r="D21"/>
  <c r="D20" l="1"/>
  <c r="E20"/>
  <c r="F20"/>
  <c r="F19" l="1"/>
  <c r="D19"/>
  <c r="E19"/>
  <c r="F18" l="1"/>
  <c r="D18"/>
  <c r="E18"/>
  <c r="F17" l="1"/>
  <c r="D17"/>
  <c r="E17"/>
  <c r="F16" l="1"/>
  <c r="D16"/>
  <c r="E16"/>
  <c r="F15" l="1"/>
  <c r="E15"/>
  <c r="D15"/>
  <c r="F14" l="1"/>
  <c r="D14"/>
  <c r="E14"/>
  <c r="F13" l="1"/>
  <c r="D13"/>
  <c r="E13"/>
  <c r="F12" l="1"/>
  <c r="D12"/>
  <c r="E12"/>
  <c r="F11" l="1"/>
  <c r="D11"/>
  <c r="E11"/>
  <c r="F10" l="1"/>
  <c r="D10"/>
  <c r="E10"/>
  <c r="B9"/>
  <c r="D8" l="1"/>
  <c r="E8"/>
  <c r="F8"/>
  <c r="F7" l="1"/>
  <c r="D7"/>
  <c r="E7"/>
  <c r="E6" i="43" l="1"/>
  <c r="C6"/>
  <c r="E6" i="42" l="1"/>
  <c r="C6"/>
  <c r="B9" i="41"/>
  <c r="G61" l="1"/>
  <c r="L61" i="40"/>
  <c r="F61" i="41" l="1"/>
  <c r="J61" i="40"/>
  <c r="E61" i="41" l="1"/>
  <c r="H61" i="40"/>
  <c r="D61" i="41" l="1"/>
  <c r="F61" i="40"/>
  <c r="C61" i="41" l="1"/>
  <c r="D61" i="40"/>
  <c r="G60" i="41" l="1"/>
  <c r="L60" i="40"/>
  <c r="F60" i="41" l="1"/>
  <c r="J60" i="40"/>
  <c r="E60" i="41" l="1"/>
  <c r="H60" i="40"/>
  <c r="D60" i="41" l="1"/>
  <c r="F60" i="40"/>
  <c r="C60" i="41" l="1"/>
  <c r="D60" i="40"/>
  <c r="G59" i="41" l="1"/>
  <c r="L59" i="40"/>
  <c r="F59" i="41" l="1"/>
  <c r="J59" i="40"/>
  <c r="E59" i="41" l="1"/>
  <c r="H59" i="40"/>
  <c r="D59" i="41" l="1"/>
  <c r="F59" i="40"/>
  <c r="C59" i="41" l="1"/>
  <c r="D59" i="40"/>
  <c r="G58" i="41" l="1"/>
  <c r="L58" i="40"/>
  <c r="F58" i="41" l="1"/>
  <c r="J58" i="40"/>
  <c r="E58" i="41" l="1"/>
  <c r="H58" i="40"/>
  <c r="D58" i="41" l="1"/>
  <c r="F58" i="40"/>
  <c r="C58" i="41" l="1"/>
  <c r="D58" i="40"/>
  <c r="G57" i="41" l="1"/>
  <c r="L57" i="40"/>
  <c r="F57" i="41" l="1"/>
  <c r="J57" i="40"/>
  <c r="E57" i="41" l="1"/>
  <c r="H57" i="40"/>
  <c r="D57" i="41" l="1"/>
  <c r="F57" i="40"/>
  <c r="C57" i="41" l="1"/>
  <c r="D57" i="40"/>
  <c r="G56" i="41" l="1"/>
  <c r="L56" i="40"/>
  <c r="F56" i="41" l="1"/>
  <c r="J56" i="40"/>
  <c r="E56" i="41" l="1"/>
  <c r="H56" i="40"/>
  <c r="D56" i="41" l="1"/>
  <c r="F56" i="40"/>
  <c r="C56" i="41" l="1"/>
  <c r="D56" i="40"/>
  <c r="G55" i="41" l="1"/>
  <c r="L55" i="40"/>
  <c r="F55" i="41" l="1"/>
  <c r="J55" i="40"/>
  <c r="E55" i="41" l="1"/>
  <c r="H55" i="40"/>
  <c r="D55" i="41" l="1"/>
  <c r="F55" i="40"/>
  <c r="C55" i="41" l="1"/>
  <c r="D55" i="40"/>
  <c r="G54" i="41" l="1"/>
  <c r="L54" i="40"/>
  <c r="F54" i="41" l="1"/>
  <c r="J54" i="40"/>
  <c r="E54" i="41" l="1"/>
  <c r="H54" i="40"/>
  <c r="D54" i="41" l="1"/>
  <c r="F54" i="40"/>
  <c r="C54" i="41" l="1"/>
  <c r="D54" i="40"/>
  <c r="G53" i="41" l="1"/>
  <c r="L53" i="40"/>
  <c r="F53" i="41" l="1"/>
  <c r="J53" i="40"/>
  <c r="E53" i="41" l="1"/>
  <c r="H53" i="40"/>
  <c r="D53" i="41" l="1"/>
  <c r="F53" i="40"/>
  <c r="C53" i="41" l="1"/>
  <c r="D53" i="40"/>
  <c r="G52" i="41" l="1"/>
  <c r="L52" i="40"/>
  <c r="F52" i="41" l="1"/>
  <c r="J52" i="40"/>
  <c r="E52" i="41" l="1"/>
  <c r="H52" i="40"/>
  <c r="D52" i="41" l="1"/>
  <c r="F52" i="40"/>
  <c r="C52" i="41" l="1"/>
  <c r="D52" i="40"/>
  <c r="G51" i="41" l="1"/>
  <c r="L51" i="40"/>
  <c r="F51" i="41" l="1"/>
  <c r="J51" i="40"/>
  <c r="E51" i="41" l="1"/>
  <c r="H51" i="40"/>
  <c r="D51" i="41" l="1"/>
  <c r="F51" i="40"/>
  <c r="C51" i="41" l="1"/>
  <c r="D51" i="40"/>
  <c r="G50" i="41" l="1"/>
  <c r="L50" i="40"/>
  <c r="F50" i="41" l="1"/>
  <c r="J50" i="40"/>
  <c r="E50" i="41" l="1"/>
  <c r="H50" i="40"/>
  <c r="D50" i="41" l="1"/>
  <c r="F50" i="40"/>
  <c r="C50" i="41" l="1"/>
  <c r="D50" i="40"/>
  <c r="G49" i="41" l="1"/>
  <c r="L49" i="40"/>
  <c r="F49" i="41" l="1"/>
  <c r="J49" i="40"/>
  <c r="E49" i="41" l="1"/>
  <c r="H49" i="40"/>
  <c r="D49" i="41" l="1"/>
  <c r="F49" i="40"/>
  <c r="C49" i="41" l="1"/>
  <c r="D49" i="40"/>
  <c r="G48" i="41" l="1"/>
  <c r="L48" i="40"/>
  <c r="F48" i="41" l="1"/>
  <c r="J48" i="40"/>
  <c r="E48" i="41" l="1"/>
  <c r="H48" i="40"/>
  <c r="D48" i="41" l="1"/>
  <c r="F48" i="40"/>
  <c r="C48" i="41" l="1"/>
  <c r="D48" i="40"/>
  <c r="G47" i="41" l="1"/>
  <c r="L47" i="40"/>
  <c r="F47" i="41" l="1"/>
  <c r="J47" i="40"/>
  <c r="E47" i="41" l="1"/>
  <c r="H47" i="40"/>
  <c r="D47" i="41" l="1"/>
  <c r="F47" i="40"/>
  <c r="C47" i="41" l="1"/>
  <c r="D47" i="40"/>
  <c r="G46" i="41" l="1"/>
  <c r="L46" i="40"/>
  <c r="F46" i="41" l="1"/>
  <c r="J46" i="40"/>
  <c r="E46" i="41" l="1"/>
  <c r="H46" i="40"/>
  <c r="D46" i="41" l="1"/>
  <c r="F46" i="40"/>
  <c r="C46" i="41" l="1"/>
  <c r="D46" i="40"/>
  <c r="G45" i="41" l="1"/>
  <c r="L45" i="40"/>
  <c r="F45" i="41" l="1"/>
  <c r="J45" i="40"/>
  <c r="E45" i="41" l="1"/>
  <c r="H45" i="40"/>
  <c r="D45" i="41" l="1"/>
  <c r="F45" i="40"/>
  <c r="C45" i="41" l="1"/>
  <c r="D45" i="40"/>
  <c r="G44" i="41" l="1"/>
  <c r="L44" i="40"/>
  <c r="F44" i="41" l="1"/>
  <c r="J44" i="40"/>
  <c r="E44" i="41" l="1"/>
  <c r="H44" i="40"/>
  <c r="D44" i="41" l="1"/>
  <c r="F44" i="40"/>
  <c r="C44" i="41" l="1"/>
  <c r="D44" i="40"/>
  <c r="G43" i="41" l="1"/>
  <c r="L43" i="40"/>
  <c r="F43" i="41" l="1"/>
  <c r="J43" i="40"/>
  <c r="E43" i="41" l="1"/>
  <c r="H43" i="40"/>
  <c r="D43" i="41" l="1"/>
  <c r="F43" i="40"/>
  <c r="C43" i="41" l="1"/>
  <c r="D43" i="40"/>
  <c r="G42" i="41" l="1"/>
  <c r="L42" i="40"/>
  <c r="F42" i="41" l="1"/>
  <c r="J42" i="40"/>
  <c r="E42" i="41" l="1"/>
  <c r="H42" i="40"/>
  <c r="D42" i="41" l="1"/>
  <c r="F42" i="40"/>
  <c r="C42" i="41" l="1"/>
  <c r="D42" i="40"/>
  <c r="G41" i="41" l="1"/>
  <c r="L41" i="40"/>
  <c r="F41" i="41" l="1"/>
  <c r="J41" i="40"/>
  <c r="E41" i="41" l="1"/>
  <c r="H41" i="40"/>
  <c r="D41" i="41" l="1"/>
  <c r="F41" i="40"/>
  <c r="C41" i="41" l="1"/>
  <c r="D41" i="40"/>
  <c r="G40" i="41" l="1"/>
  <c r="L40" i="40"/>
  <c r="F40" i="41" l="1"/>
  <c r="J40" i="40"/>
  <c r="E40" i="41" l="1"/>
  <c r="H40" i="40"/>
  <c r="D40" i="41" l="1"/>
  <c r="F40" i="40"/>
  <c r="C40" i="41" l="1"/>
  <c r="D40" i="40"/>
  <c r="G39" i="41" l="1"/>
  <c r="L39" i="40"/>
  <c r="F39" i="41" l="1"/>
  <c r="J39" i="40"/>
  <c r="E39" i="41" l="1"/>
  <c r="H39" i="40"/>
  <c r="D39" i="41" l="1"/>
  <c r="F39" i="40"/>
  <c r="C39" i="41" l="1"/>
  <c r="D39" i="40"/>
  <c r="G38" i="41" l="1"/>
  <c r="L38" i="40"/>
  <c r="F38" i="41" l="1"/>
  <c r="J38" i="40"/>
  <c r="E38" i="41" l="1"/>
  <c r="H38" i="40"/>
  <c r="D38" i="41" l="1"/>
  <c r="F38" i="40"/>
  <c r="C38" i="41" l="1"/>
  <c r="D38" i="40"/>
  <c r="G37" i="41" l="1"/>
  <c r="L37" i="40"/>
  <c r="F37" i="41" l="1"/>
  <c r="J37" i="40"/>
  <c r="E37" i="41" l="1"/>
  <c r="H37" i="40"/>
  <c r="D37" i="41" l="1"/>
  <c r="F37" i="40"/>
  <c r="C37" i="41" l="1"/>
  <c r="D37" i="40"/>
  <c r="G36" i="41" l="1"/>
  <c r="L36" i="40"/>
  <c r="F36" i="41" l="1"/>
  <c r="J36" i="40"/>
  <c r="E36" i="41" l="1"/>
  <c r="H36" i="40"/>
  <c r="D36" i="41" l="1"/>
  <c r="F36" i="40"/>
  <c r="C36" i="41" l="1"/>
  <c r="D36" i="40"/>
  <c r="G35" i="41" l="1"/>
  <c r="L35" i="40"/>
  <c r="F35" i="41" l="1"/>
  <c r="J35" i="40"/>
  <c r="E35" i="41" l="1"/>
  <c r="H35" i="40"/>
  <c r="D35" i="41" l="1"/>
  <c r="F35" i="40"/>
  <c r="C35" i="41" l="1"/>
  <c r="D35" i="40"/>
  <c r="G34" i="41" l="1"/>
  <c r="L34" i="40"/>
  <c r="F34" i="41" l="1"/>
  <c r="J34" i="40"/>
  <c r="E34" i="41" l="1"/>
  <c r="H34" i="40"/>
  <c r="D34" i="41" l="1"/>
  <c r="F34" i="40"/>
  <c r="C34" i="41" l="1"/>
  <c r="D34" i="40"/>
  <c r="G33" i="41" l="1"/>
  <c r="L33" i="40"/>
  <c r="F33" i="41" l="1"/>
  <c r="J33" i="40"/>
  <c r="E33" i="41" l="1"/>
  <c r="H33" i="40"/>
  <c r="D33" i="41" l="1"/>
  <c r="F33" i="40"/>
  <c r="C33" i="41" l="1"/>
  <c r="D33" i="40"/>
  <c r="G32" i="41" l="1"/>
  <c r="L32" i="40"/>
  <c r="F32" i="41" l="1"/>
  <c r="J32" i="40"/>
  <c r="E32" i="41" l="1"/>
  <c r="H32" i="40"/>
  <c r="D32" i="41" l="1"/>
  <c r="F32" i="40"/>
  <c r="C32" i="41" l="1"/>
  <c r="D32" i="40"/>
  <c r="G31" i="41" l="1"/>
  <c r="L31" i="40"/>
  <c r="F31" i="41" l="1"/>
  <c r="J31" i="40"/>
  <c r="E31" i="41" l="1"/>
  <c r="H31" i="40"/>
  <c r="D31" i="41" l="1"/>
  <c r="F31" i="40"/>
  <c r="C31" i="41" l="1"/>
  <c r="D31" i="40"/>
  <c r="G30" i="41" l="1"/>
  <c r="L30" i="40"/>
  <c r="F30" i="41" l="1"/>
  <c r="J30" i="40"/>
  <c r="E30" i="41" l="1"/>
  <c r="H30" i="40"/>
  <c r="D30" i="41" l="1"/>
  <c r="F30" i="40"/>
  <c r="C30" i="41" l="1"/>
  <c r="D30" i="40"/>
  <c r="G29" i="41" l="1"/>
  <c r="L29" i="40"/>
  <c r="F29" i="41" l="1"/>
  <c r="J29" i="40"/>
  <c r="E29" i="41" l="1"/>
  <c r="H29" i="40"/>
  <c r="D29" i="41" l="1"/>
  <c r="F29" i="40"/>
  <c r="C29" i="41" l="1"/>
  <c r="D29" i="40"/>
  <c r="G28" i="41" l="1"/>
  <c r="L28" i="40"/>
  <c r="F28" i="41" l="1"/>
  <c r="J28" i="40"/>
  <c r="E28" i="41" l="1"/>
  <c r="H28" i="40"/>
  <c r="D28" i="41" l="1"/>
  <c r="F28" i="40"/>
  <c r="C28" i="41" l="1"/>
  <c r="D28" i="40"/>
  <c r="G27" i="41" l="1"/>
  <c r="L27" i="40"/>
  <c r="F27" i="41" l="1"/>
  <c r="J27" i="40"/>
  <c r="E27" i="41" l="1"/>
  <c r="H27" i="40"/>
  <c r="D27" i="41" l="1"/>
  <c r="F27" i="40"/>
  <c r="C27" i="41" l="1"/>
  <c r="D27" i="40"/>
  <c r="G26" i="41" l="1"/>
  <c r="L26" i="40"/>
  <c r="F26" i="41" l="1"/>
  <c r="J26" i="40"/>
  <c r="E26" i="41" l="1"/>
  <c r="H26" i="40"/>
  <c r="D26" i="41" l="1"/>
  <c r="F26" i="40"/>
  <c r="C26" i="41" l="1"/>
  <c r="D26" i="40"/>
  <c r="G25" i="41" l="1"/>
  <c r="L25" i="40"/>
  <c r="F25" i="41" l="1"/>
  <c r="J25" i="40"/>
  <c r="E25" i="41" l="1"/>
  <c r="H25" i="40"/>
  <c r="D25" i="41" l="1"/>
  <c r="F25" i="40"/>
  <c r="C25" i="41" l="1"/>
  <c r="D25" i="40"/>
  <c r="G24" i="41" l="1"/>
  <c r="L24" i="40"/>
  <c r="F24" i="41" l="1"/>
  <c r="J24" i="40"/>
  <c r="E24" i="41" l="1"/>
  <c r="H24" i="40"/>
  <c r="D24" i="41" l="1"/>
  <c r="F24" i="40"/>
  <c r="C24" i="41" l="1"/>
  <c r="D24" i="40"/>
  <c r="G23" i="41" l="1"/>
  <c r="L23" i="40"/>
  <c r="F23" i="41" l="1"/>
  <c r="J23" i="40"/>
  <c r="E23" i="41" l="1"/>
  <c r="H23" i="40"/>
  <c r="D23" i="41" l="1"/>
  <c r="F23" i="40"/>
  <c r="C23" i="41" l="1"/>
  <c r="D23" i="40"/>
  <c r="G22" i="41" l="1"/>
  <c r="L22" i="40"/>
  <c r="F22" i="41" l="1"/>
  <c r="J22" i="40"/>
  <c r="E22" i="41" l="1"/>
  <c r="H22" i="40"/>
  <c r="D22" i="41" l="1"/>
  <c r="F22" i="40"/>
  <c r="C22" i="41" l="1"/>
  <c r="D22" i="40"/>
  <c r="G21" i="41" l="1"/>
  <c r="L21" i="40"/>
  <c r="F21" i="41" l="1"/>
  <c r="J21" i="40"/>
  <c r="E21" i="41" l="1"/>
  <c r="H21" i="40"/>
  <c r="D21" i="41" l="1"/>
  <c r="F21" i="40"/>
  <c r="C21" i="41" l="1"/>
  <c r="D21" i="40"/>
  <c r="G20" i="41" l="1"/>
  <c r="L20" i="40"/>
  <c r="F20" i="41" l="1"/>
  <c r="J20" i="40"/>
  <c r="E20" i="41" l="1"/>
  <c r="H20" i="40"/>
  <c r="D20" i="41" l="1"/>
  <c r="F20" i="40"/>
  <c r="C20" i="41" l="1"/>
  <c r="D20" i="40"/>
  <c r="G19" i="41" l="1"/>
  <c r="L19" i="40"/>
  <c r="F19" i="41" l="1"/>
  <c r="J19" i="40"/>
  <c r="E19" i="41" l="1"/>
  <c r="H19" i="40"/>
  <c r="D19" i="41" l="1"/>
  <c r="F19" i="40"/>
  <c r="C19" i="41" l="1"/>
  <c r="D19" i="40"/>
  <c r="G18" i="41" l="1"/>
  <c r="L18" i="40"/>
  <c r="F18" i="41" l="1"/>
  <c r="J18" i="40"/>
  <c r="E18" i="41" l="1"/>
  <c r="H18" i="40"/>
  <c r="D18" i="41" l="1"/>
  <c r="F18" i="40"/>
  <c r="C18" i="41" l="1"/>
  <c r="D18" i="40"/>
  <c r="G17" i="41" l="1"/>
  <c r="L17" i="40"/>
  <c r="F17" i="41" l="1"/>
  <c r="J17" i="40"/>
  <c r="E17" i="41" l="1"/>
  <c r="H17" i="40"/>
  <c r="D17" i="41" l="1"/>
  <c r="F17" i="40"/>
  <c r="C17" i="41" l="1"/>
  <c r="D17" i="40"/>
  <c r="G16" i="41" l="1"/>
  <c r="L16" i="40"/>
  <c r="F16" i="41" l="1"/>
  <c r="J16" i="40"/>
  <c r="E16" i="41" l="1"/>
  <c r="H16" i="40"/>
  <c r="D16" i="41" l="1"/>
  <c r="F16" i="40"/>
  <c r="C16" i="41" l="1"/>
  <c r="D16" i="40"/>
  <c r="G15" i="41" l="1"/>
  <c r="L15" i="40"/>
  <c r="F15" i="41" l="1"/>
  <c r="J15" i="40"/>
  <c r="E15" i="41" l="1"/>
  <c r="H15" i="40"/>
  <c r="D15" i="41" l="1"/>
  <c r="F15" i="40"/>
  <c r="C15" i="41" l="1"/>
  <c r="D15" i="40"/>
  <c r="G14" i="41" l="1"/>
  <c r="L14" i="40"/>
  <c r="F14" i="41" l="1"/>
  <c r="J14" i="40"/>
  <c r="E14" i="41" l="1"/>
  <c r="H14" i="40"/>
  <c r="D14" i="41" l="1"/>
  <c r="F14" i="40"/>
  <c r="C14" i="41" l="1"/>
  <c r="D14" i="40"/>
  <c r="G13" i="41" l="1"/>
  <c r="L13" i="40"/>
  <c r="F13" i="41" l="1"/>
  <c r="J13" i="40"/>
  <c r="E13" i="41" l="1"/>
  <c r="H13" i="40"/>
  <c r="D13" i="41" l="1"/>
  <c r="F13" i="40"/>
  <c r="C13" i="41" l="1"/>
  <c r="D13" i="40"/>
  <c r="G12" i="41" l="1"/>
  <c r="L12" i="40"/>
  <c r="F12" i="41" l="1"/>
  <c r="J12" i="40"/>
  <c r="E12" i="41" l="1"/>
  <c r="H12" i="40"/>
  <c r="D12" i="41" l="1"/>
  <c r="F12" i="40"/>
  <c r="C12" i="41" l="1"/>
  <c r="D12" i="40"/>
  <c r="G11" i="41" l="1"/>
  <c r="L11" i="40"/>
  <c r="F11" i="41" l="1"/>
  <c r="J11" i="40"/>
  <c r="E11" i="41" l="1"/>
  <c r="H11" i="40"/>
  <c r="D11" i="41" l="1"/>
  <c r="F11" i="40"/>
  <c r="C11" i="41" l="1"/>
  <c r="D11" i="40"/>
  <c r="G10" i="41" l="1"/>
  <c r="L10" i="40"/>
  <c r="F10" i="41" l="1"/>
  <c r="J10" i="40"/>
  <c r="E10" i="41" l="1"/>
  <c r="H10" i="40"/>
  <c r="D10" i="41" l="1"/>
  <c r="F10" i="40"/>
  <c r="C10" i="41" l="1"/>
  <c r="D10" i="40"/>
  <c r="B9"/>
  <c r="G8" i="41" l="1"/>
  <c r="L8" i="40"/>
  <c r="F8" i="41" l="1"/>
  <c r="J8" i="40"/>
  <c r="E8" i="41" l="1"/>
  <c r="H8" i="40"/>
  <c r="D8" i="41" l="1"/>
  <c r="F8" i="40"/>
  <c r="C8" i="41" l="1"/>
  <c r="D8" i="40"/>
  <c r="G7" i="41" l="1"/>
  <c r="L7" i="40"/>
  <c r="F7" i="41" l="1"/>
  <c r="J7" i="40"/>
  <c r="E7" i="41" l="1"/>
  <c r="H7" i="40"/>
  <c r="D7" i="41" l="1"/>
  <c r="F7" i="40"/>
  <c r="C7" i="41" l="1"/>
  <c r="D7" i="40"/>
  <c r="B10" i="39"/>
  <c r="F62" l="1"/>
  <c r="J62" i="38"/>
  <c r="E62" i="39" l="1"/>
  <c r="H62" i="38"/>
  <c r="D62" i="39" l="1"/>
  <c r="F62" i="38"/>
  <c r="C62" i="39" l="1"/>
  <c r="D62" i="38"/>
  <c r="F61" i="39" l="1"/>
  <c r="J61" i="38"/>
  <c r="E61" i="39" l="1"/>
  <c r="H61" i="38"/>
  <c r="D61" i="39" l="1"/>
  <c r="F61" i="38"/>
  <c r="C61" i="39" l="1"/>
  <c r="D61" i="38"/>
  <c r="F60" i="39" l="1"/>
  <c r="J60" i="38"/>
  <c r="E60" i="39" l="1"/>
  <c r="H60" i="38"/>
  <c r="D60" i="39" l="1"/>
  <c r="F60" i="38"/>
  <c r="C60" i="39" l="1"/>
  <c r="D60" i="38"/>
  <c r="F59" i="39" l="1"/>
  <c r="J59" i="38"/>
  <c r="E59" i="39" l="1"/>
  <c r="H59" i="38"/>
  <c r="D59" i="39" l="1"/>
  <c r="F59" i="38"/>
  <c r="C59" i="39" l="1"/>
  <c r="D59" i="38"/>
  <c r="F58" i="39" l="1"/>
  <c r="J58" i="38"/>
  <c r="E58" i="39" l="1"/>
  <c r="H58" i="38"/>
  <c r="D58" i="39" l="1"/>
  <c r="F58" i="38"/>
  <c r="C58" i="39" l="1"/>
  <c r="D58" i="38"/>
  <c r="F57" i="39" l="1"/>
  <c r="J57" i="38"/>
  <c r="E57" i="39" l="1"/>
  <c r="H57" i="38"/>
  <c r="D57" i="39" l="1"/>
  <c r="F57" i="38"/>
  <c r="C57" i="39" l="1"/>
  <c r="D57" i="38"/>
  <c r="F56" i="39" l="1"/>
  <c r="J56" i="38"/>
  <c r="E56" i="39" l="1"/>
  <c r="H56" i="38"/>
  <c r="D56" i="39" l="1"/>
  <c r="F56" i="38"/>
  <c r="C56" i="39" l="1"/>
  <c r="D56" i="38"/>
  <c r="F55" i="39" l="1"/>
  <c r="J55" i="38"/>
  <c r="E55" i="39" l="1"/>
  <c r="H55" i="38"/>
  <c r="D55" i="39" l="1"/>
  <c r="F55" i="38"/>
  <c r="C55" i="39" l="1"/>
  <c r="D55" i="38"/>
  <c r="F54" i="39" l="1"/>
  <c r="J54" i="38"/>
  <c r="E54" i="39" l="1"/>
  <c r="H54" i="38"/>
  <c r="D54" i="39" l="1"/>
  <c r="F54" i="38"/>
  <c r="C54" i="39" l="1"/>
  <c r="D54" i="38"/>
  <c r="F53" i="39" l="1"/>
  <c r="J53" i="38"/>
  <c r="E53" i="39" l="1"/>
  <c r="H53" i="38"/>
  <c r="D53" i="39" l="1"/>
  <c r="F53" i="38"/>
  <c r="C53" i="39" l="1"/>
  <c r="D53" i="38"/>
  <c r="F52" i="39" l="1"/>
  <c r="J52" i="38"/>
  <c r="E52" i="39" l="1"/>
  <c r="H52" i="38"/>
  <c r="D52" i="39" l="1"/>
  <c r="F52" i="38"/>
  <c r="C52" i="39" l="1"/>
  <c r="D52" i="38"/>
  <c r="F51" i="39" l="1"/>
  <c r="J51" i="38"/>
  <c r="E51" i="39" l="1"/>
  <c r="H51" i="38"/>
  <c r="D51" i="39" l="1"/>
  <c r="F51" i="38"/>
  <c r="C51" i="39" l="1"/>
  <c r="D51" i="38"/>
  <c r="F50" i="39" l="1"/>
  <c r="J50" i="38"/>
  <c r="E50" i="39" l="1"/>
  <c r="H50" i="38"/>
  <c r="D50" i="39" l="1"/>
  <c r="F50" i="38"/>
  <c r="C50" i="39" l="1"/>
  <c r="D50" i="38"/>
  <c r="F49" i="39" l="1"/>
  <c r="J49" i="38"/>
  <c r="E49" i="39" l="1"/>
  <c r="H49" i="38"/>
  <c r="D49" i="39" l="1"/>
  <c r="F49" i="38"/>
  <c r="C49" i="39" l="1"/>
  <c r="D49" i="38"/>
  <c r="F48" i="39" l="1"/>
  <c r="J48" i="38"/>
  <c r="E48" i="39" l="1"/>
  <c r="H48" i="38"/>
  <c r="D48" i="39" l="1"/>
  <c r="F48" i="38"/>
  <c r="C48" i="39" l="1"/>
  <c r="D48" i="38"/>
  <c r="F47" i="39" l="1"/>
  <c r="J47" i="38"/>
  <c r="E47" i="39" l="1"/>
  <c r="H47" i="38"/>
  <c r="D47" i="39" l="1"/>
  <c r="F47" i="38"/>
  <c r="C47" i="39" l="1"/>
  <c r="D47" i="38"/>
  <c r="F46" i="39" l="1"/>
  <c r="J46" i="38"/>
  <c r="E46" i="39" l="1"/>
  <c r="H46" i="38"/>
  <c r="D46" i="39" l="1"/>
  <c r="F46" i="38"/>
  <c r="C46" i="39" l="1"/>
  <c r="D46" i="38"/>
  <c r="F45" i="39" l="1"/>
  <c r="J45" i="38"/>
  <c r="E45" i="39" l="1"/>
  <c r="H45" i="38"/>
  <c r="D45" i="39" l="1"/>
  <c r="F45" i="38"/>
  <c r="C45" i="39" l="1"/>
  <c r="D45" i="38"/>
  <c r="F44" i="39" l="1"/>
  <c r="J44" i="38"/>
  <c r="E44" i="39" l="1"/>
  <c r="H44" i="38"/>
  <c r="D44" i="39" l="1"/>
  <c r="F44" i="38"/>
  <c r="C44" i="39" l="1"/>
  <c r="D44" i="38"/>
  <c r="F43" i="39" l="1"/>
  <c r="J43" i="38"/>
  <c r="E43" i="39" l="1"/>
  <c r="H43" i="38"/>
  <c r="D43" i="39" l="1"/>
  <c r="F43" i="38"/>
  <c r="C43" i="39" l="1"/>
  <c r="D43" i="38"/>
  <c r="F42" i="39" l="1"/>
  <c r="J42" i="38"/>
  <c r="E42" i="39" l="1"/>
  <c r="H42" i="38"/>
  <c r="D42" i="39" l="1"/>
  <c r="F42" i="38"/>
  <c r="C42" i="39" l="1"/>
  <c r="D42" i="38"/>
  <c r="F41" i="39" l="1"/>
  <c r="J41" i="38"/>
  <c r="E41" i="39" l="1"/>
  <c r="H41" i="38"/>
  <c r="D41" i="39" l="1"/>
  <c r="F41" i="38"/>
  <c r="C41" i="39" l="1"/>
  <c r="D41" i="38"/>
  <c r="F40" i="39" l="1"/>
  <c r="J40" i="38"/>
  <c r="E40" i="39" l="1"/>
  <c r="H40" i="38"/>
  <c r="D40" i="39" l="1"/>
  <c r="F40" i="38"/>
  <c r="C40" i="39" l="1"/>
  <c r="D40" i="38"/>
  <c r="F39" i="39" l="1"/>
  <c r="J39" i="38"/>
  <c r="E39" i="39" l="1"/>
  <c r="H39" i="38"/>
  <c r="D39" i="39" l="1"/>
  <c r="F39" i="38"/>
  <c r="C39" i="39" l="1"/>
  <c r="D39" i="38"/>
  <c r="F38" i="39" l="1"/>
  <c r="J38" i="38"/>
  <c r="E38" i="39" l="1"/>
  <c r="H38" i="38"/>
  <c r="D38" i="39" l="1"/>
  <c r="F38" i="38"/>
  <c r="C38" i="39" l="1"/>
  <c r="D38" i="38"/>
  <c r="F37" i="39" l="1"/>
  <c r="J37" i="38"/>
  <c r="E37" i="39" l="1"/>
  <c r="H37" i="38"/>
  <c r="D37" i="39" l="1"/>
  <c r="F37" i="38"/>
  <c r="C37" i="39" l="1"/>
  <c r="D37" i="38"/>
  <c r="F36" i="39" l="1"/>
  <c r="J36" i="38"/>
  <c r="E36" i="39" l="1"/>
  <c r="H36" i="38"/>
  <c r="D36" i="39" l="1"/>
  <c r="F36" i="38"/>
  <c r="C36" i="39" l="1"/>
  <c r="D36" i="38"/>
  <c r="F35" i="39" l="1"/>
  <c r="J35" i="38"/>
  <c r="E35" i="39" l="1"/>
  <c r="H35" i="38"/>
  <c r="D35" i="39" l="1"/>
  <c r="F35" i="38"/>
  <c r="C35" i="39" l="1"/>
  <c r="D35" i="38"/>
  <c r="F34" i="39" l="1"/>
  <c r="J34" i="38"/>
  <c r="E34" i="39" l="1"/>
  <c r="H34" i="38"/>
  <c r="D34" i="39" l="1"/>
  <c r="F34" i="38"/>
  <c r="C34" i="39" l="1"/>
  <c r="D34" i="38"/>
  <c r="F33" i="39" l="1"/>
  <c r="J33" i="38"/>
  <c r="E33" i="39" l="1"/>
  <c r="H33" i="38"/>
  <c r="D33" i="39" l="1"/>
  <c r="F33" i="38"/>
  <c r="C33" i="39" l="1"/>
  <c r="D33" i="38"/>
  <c r="F32" i="39" l="1"/>
  <c r="J32" i="38"/>
  <c r="E32" i="39" l="1"/>
  <c r="H32" i="38"/>
  <c r="D32" i="39" l="1"/>
  <c r="F32" i="38"/>
  <c r="C32" i="39" l="1"/>
  <c r="D32" i="38"/>
  <c r="F31" i="39" l="1"/>
  <c r="J31" i="38"/>
  <c r="E31" i="39" l="1"/>
  <c r="H31" i="38"/>
  <c r="D31" i="39" l="1"/>
  <c r="F31" i="38"/>
  <c r="C31" i="39" l="1"/>
  <c r="D31" i="38"/>
  <c r="F30" i="39" l="1"/>
  <c r="J30" i="38"/>
  <c r="E30" i="39" l="1"/>
  <c r="H30" i="38"/>
  <c r="D30" i="39" l="1"/>
  <c r="F30" i="38"/>
  <c r="C30" i="39" l="1"/>
  <c r="D30" i="38"/>
  <c r="F29" i="39" l="1"/>
  <c r="J29" i="38"/>
  <c r="E29" i="39" l="1"/>
  <c r="H29" i="38"/>
  <c r="D29" i="39" l="1"/>
  <c r="F29" i="38"/>
  <c r="C29" i="39" l="1"/>
  <c r="D29" i="38"/>
  <c r="F28" i="39" l="1"/>
  <c r="J28" i="38"/>
  <c r="E28" i="39" l="1"/>
  <c r="H28" i="38"/>
  <c r="D28" i="39" l="1"/>
  <c r="F28" i="38"/>
  <c r="C28" i="39" l="1"/>
  <c r="D28" i="38"/>
  <c r="F27" i="39" l="1"/>
  <c r="J27" i="38"/>
  <c r="E27" i="39" l="1"/>
  <c r="H27" i="38"/>
  <c r="D27" i="39" l="1"/>
  <c r="F27" i="38"/>
  <c r="C27" i="39" l="1"/>
  <c r="D27" i="38"/>
  <c r="F26" i="39" l="1"/>
  <c r="J26" i="38"/>
  <c r="E26" i="39" l="1"/>
  <c r="H26" i="38"/>
  <c r="D26" i="39" l="1"/>
  <c r="F26" i="38"/>
  <c r="C26" i="39" l="1"/>
  <c r="D26" i="38"/>
  <c r="F25" i="39" l="1"/>
  <c r="J25" i="38"/>
  <c r="E25" i="39" l="1"/>
  <c r="H25" i="38"/>
  <c r="D25" i="39" l="1"/>
  <c r="F25" i="38"/>
  <c r="C25" i="39" l="1"/>
  <c r="D25" i="38"/>
  <c r="F24" i="39" l="1"/>
  <c r="J24" i="38"/>
  <c r="E24" i="39" l="1"/>
  <c r="H24" i="38"/>
  <c r="D24" i="39" l="1"/>
  <c r="F24" i="38"/>
  <c r="C24" i="39" l="1"/>
  <c r="D24" i="38"/>
  <c r="F23" i="39" l="1"/>
  <c r="J23" i="38"/>
  <c r="E23" i="39" l="1"/>
  <c r="H23" i="38"/>
  <c r="D23" i="39" l="1"/>
  <c r="F23" i="38"/>
  <c r="C23" i="39" l="1"/>
  <c r="D23" i="38"/>
  <c r="F22" i="39" l="1"/>
  <c r="J22" i="38"/>
  <c r="E22" i="39" l="1"/>
  <c r="H22" i="38"/>
  <c r="D22" i="39" l="1"/>
  <c r="F22" i="38"/>
  <c r="C22" i="39" l="1"/>
  <c r="D22" i="38"/>
  <c r="F21" i="39" l="1"/>
  <c r="J21" i="38"/>
  <c r="E21" i="39" l="1"/>
  <c r="H21" i="38"/>
  <c r="D21" i="39" l="1"/>
  <c r="F21" i="38"/>
  <c r="C21" i="39" l="1"/>
  <c r="D21" i="38"/>
  <c r="F20" i="39" l="1"/>
  <c r="J20" i="38"/>
  <c r="E20" i="39" l="1"/>
  <c r="H20" i="38"/>
  <c r="D20" i="39" l="1"/>
  <c r="F20" i="38"/>
  <c r="C20" i="39" l="1"/>
  <c r="D20" i="38"/>
  <c r="F19" i="39" l="1"/>
  <c r="J19" i="38"/>
  <c r="E19" i="39" l="1"/>
  <c r="H19" i="38"/>
  <c r="D19" i="39" l="1"/>
  <c r="F19" i="38"/>
  <c r="C19" i="39" l="1"/>
  <c r="D19" i="38"/>
  <c r="F18" i="39" l="1"/>
  <c r="J18" i="38"/>
  <c r="E18" i="39" l="1"/>
  <c r="H18" i="38"/>
  <c r="D18" i="39" l="1"/>
  <c r="F18" i="38"/>
  <c r="C18" i="39" l="1"/>
  <c r="D18" i="38"/>
  <c r="F17" i="39" l="1"/>
  <c r="J17" i="38"/>
  <c r="E17" i="39" l="1"/>
  <c r="H17" i="38"/>
  <c r="D17" i="39" l="1"/>
  <c r="F17" i="38"/>
  <c r="C17" i="39" l="1"/>
  <c r="D17" i="38"/>
  <c r="F16" i="39" l="1"/>
  <c r="J16" i="38"/>
  <c r="E16" i="39" l="1"/>
  <c r="H16" i="38"/>
  <c r="D16" i="39" l="1"/>
  <c r="F16" i="38"/>
  <c r="C16" i="39" l="1"/>
  <c r="D16" i="38"/>
  <c r="F15" i="39" l="1"/>
  <c r="J15" i="38"/>
  <c r="E15" i="39" l="1"/>
  <c r="H15" i="38"/>
  <c r="D15" i="39" l="1"/>
  <c r="F15" i="38"/>
  <c r="C15" i="39" l="1"/>
  <c r="D15" i="38"/>
  <c r="F14" i="39" l="1"/>
  <c r="J14" i="38"/>
  <c r="E14" i="39" l="1"/>
  <c r="H14" i="38"/>
  <c r="D14" i="39" l="1"/>
  <c r="F14" i="38"/>
  <c r="C14" i="39" l="1"/>
  <c r="D14" i="38"/>
  <c r="F13" i="39" l="1"/>
  <c r="J13" i="38"/>
  <c r="E13" i="39" l="1"/>
  <c r="H13" i="38"/>
  <c r="D13" i="39" l="1"/>
  <c r="F13" i="38"/>
  <c r="C13" i="39" l="1"/>
  <c r="D13" i="38"/>
  <c r="F12" i="39" l="1"/>
  <c r="J12" i="38"/>
  <c r="E12" i="39" l="1"/>
  <c r="H12" i="38"/>
  <c r="D12" i="39" l="1"/>
  <c r="F12" i="38"/>
  <c r="C12" i="39" l="1"/>
  <c r="D12" i="38"/>
  <c r="F11" i="39" l="1"/>
  <c r="J11" i="38"/>
  <c r="E11" i="39" l="1"/>
  <c r="H11" i="38"/>
  <c r="D11" i="39" l="1"/>
  <c r="F11" i="38"/>
  <c r="C11" i="39" l="1"/>
  <c r="D11" i="38"/>
  <c r="B10"/>
  <c r="F9" i="39" l="1"/>
  <c r="J9" i="38"/>
  <c r="E9" i="39" l="1"/>
  <c r="H9" i="38"/>
  <c r="D9" i="39" l="1"/>
  <c r="F9" i="38"/>
  <c r="C9" i="39" l="1"/>
  <c r="D9" i="38"/>
  <c r="F8" i="39" l="1"/>
  <c r="J8" i="38"/>
  <c r="E8" i="39" l="1"/>
  <c r="H8" i="38"/>
  <c r="D8" i="39" l="1"/>
  <c r="F8" i="38"/>
  <c r="C8" i="39" l="1"/>
  <c r="D8" i="38"/>
  <c r="D72" i="36" l="1"/>
  <c r="D71" l="1"/>
  <c r="D70" l="1"/>
  <c r="D69" l="1"/>
  <c r="D68" l="1"/>
  <c r="D67" l="1"/>
  <c r="D66" l="1"/>
  <c r="D65" l="1"/>
  <c r="D64" l="1"/>
  <c r="D63" l="1"/>
  <c r="D62" l="1"/>
  <c r="F61" l="1"/>
  <c r="E61"/>
  <c r="D60" l="1"/>
  <c r="E60"/>
  <c r="D59" l="1"/>
  <c r="E59"/>
  <c r="D58" l="1"/>
  <c r="E58"/>
  <c r="D57" l="1"/>
  <c r="E57"/>
  <c r="D56" l="1"/>
  <c r="E56"/>
  <c r="D55" l="1"/>
  <c r="E55"/>
  <c r="D54" l="1"/>
  <c r="E54"/>
  <c r="D53" l="1"/>
  <c r="E53"/>
  <c r="D52" l="1"/>
  <c r="E52"/>
  <c r="D51" l="1"/>
  <c r="E51"/>
  <c r="D50" l="1"/>
  <c r="E50"/>
  <c r="E49" l="1"/>
  <c r="F49"/>
  <c r="D49"/>
  <c r="F48" l="1"/>
  <c r="E48"/>
  <c r="E47" l="1"/>
  <c r="F47"/>
  <c r="D47"/>
  <c r="F46" l="1"/>
  <c r="D46"/>
  <c r="E46"/>
  <c r="F45" l="1"/>
  <c r="D45"/>
  <c r="E45"/>
  <c r="F44" l="1"/>
  <c r="D44"/>
  <c r="E44"/>
  <c r="F43" l="1"/>
  <c r="D43"/>
  <c r="E43"/>
  <c r="F42" l="1"/>
  <c r="D42"/>
  <c r="E42"/>
  <c r="F41" l="1"/>
  <c r="D41"/>
  <c r="E41"/>
  <c r="F40" l="1"/>
  <c r="D40"/>
  <c r="E40"/>
  <c r="F39" l="1"/>
  <c r="D39"/>
  <c r="E39"/>
  <c r="F38" l="1"/>
  <c r="D38"/>
  <c r="E38"/>
  <c r="F37" l="1"/>
  <c r="D37"/>
  <c r="E37"/>
  <c r="F36" l="1"/>
  <c r="D36"/>
  <c r="E36"/>
  <c r="F35" l="1"/>
  <c r="E35"/>
  <c r="E34" l="1"/>
  <c r="F34"/>
  <c r="D34"/>
  <c r="F33" l="1"/>
  <c r="D33"/>
  <c r="E33"/>
  <c r="F32" l="1"/>
  <c r="D32"/>
  <c r="E32"/>
  <c r="F31" l="1"/>
  <c r="D31"/>
  <c r="E31"/>
  <c r="F30" l="1"/>
  <c r="D30"/>
  <c r="E30"/>
  <c r="F29" l="1"/>
  <c r="D29"/>
  <c r="E29"/>
  <c r="F28" l="1"/>
  <c r="D28"/>
  <c r="E28"/>
  <c r="F27" l="1"/>
  <c r="D27"/>
  <c r="E27"/>
  <c r="F26" l="1"/>
  <c r="D26"/>
  <c r="E26"/>
  <c r="F25" l="1"/>
  <c r="D25"/>
  <c r="E25"/>
  <c r="F24" l="1"/>
  <c r="E24"/>
  <c r="D24"/>
  <c r="F23" l="1"/>
  <c r="D23"/>
  <c r="E23"/>
  <c r="F22" l="1"/>
  <c r="E22"/>
  <c r="E21" l="1"/>
  <c r="D21"/>
  <c r="F21"/>
  <c r="F20" l="1"/>
  <c r="D20"/>
  <c r="E20"/>
  <c r="F19" l="1"/>
  <c r="D19"/>
  <c r="E19"/>
  <c r="F18" l="1"/>
  <c r="E18"/>
  <c r="D18"/>
  <c r="F17" l="1"/>
  <c r="D17"/>
  <c r="E17"/>
  <c r="F16" l="1"/>
  <c r="D16"/>
  <c r="E16"/>
  <c r="F15" l="1"/>
  <c r="D15"/>
  <c r="E15"/>
  <c r="F14" l="1"/>
  <c r="D14"/>
  <c r="E14"/>
  <c r="F13" l="1"/>
  <c r="D13"/>
  <c r="E13"/>
  <c r="F12" l="1"/>
  <c r="D12"/>
  <c r="E12"/>
  <c r="F11" l="1"/>
  <c r="D11"/>
  <c r="E11"/>
  <c r="F10" l="1"/>
  <c r="D10"/>
  <c r="E10"/>
  <c r="B9"/>
  <c r="E8" l="1"/>
  <c r="D8"/>
  <c r="F8"/>
  <c r="F7" l="1"/>
  <c r="D7"/>
  <c r="E7"/>
  <c r="B9" i="35" l="1"/>
  <c r="B30" i="34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B30" i="33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B30" i="32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H30" l="1"/>
  <c r="C31" i="33"/>
  <c r="C31" i="34"/>
  <c r="C31" i="32"/>
  <c r="D31" i="33"/>
  <c r="D31" i="34"/>
  <c r="D31" i="32"/>
  <c r="E31" i="34"/>
  <c r="E31" i="33"/>
  <c r="E31" i="32"/>
  <c r="F31" i="33"/>
  <c r="F31" i="34"/>
  <c r="F31" i="32"/>
  <c r="G31" i="33"/>
  <c r="G31" i="34"/>
  <c r="G31" i="32"/>
  <c r="H31" i="33"/>
  <c r="H31" i="34"/>
  <c r="H31" i="32"/>
  <c r="G30" l="1"/>
  <c r="F30" l="1"/>
  <c r="E30" l="1"/>
  <c r="D30" l="1"/>
  <c r="C30" l="1"/>
  <c r="C9" i="33" l="1"/>
  <c r="C9" i="34"/>
  <c r="C30" i="31"/>
  <c r="C9" i="32"/>
  <c r="D9" i="33"/>
  <c r="D9" i="34"/>
  <c r="E30" i="31"/>
  <c r="D9" i="32"/>
  <c r="E9" i="33"/>
  <c r="E9" i="34"/>
  <c r="G30" i="31"/>
  <c r="E9" i="32"/>
  <c r="F9" i="34"/>
  <c r="F9" i="33"/>
  <c r="I30" i="31"/>
  <c r="F9" i="32"/>
  <c r="G9" i="33"/>
  <c r="G9" i="34"/>
  <c r="K30" i="31"/>
  <c r="G9" i="32"/>
  <c r="H9" i="33"/>
  <c r="H9" i="34"/>
  <c r="M30" i="31"/>
  <c r="H9" i="32"/>
  <c r="C10" i="34"/>
  <c r="C10" i="33"/>
  <c r="C10" i="32"/>
  <c r="D10" i="33"/>
  <c r="D10" i="34"/>
  <c r="D10" i="32"/>
  <c r="E10" i="33"/>
  <c r="E10" i="34"/>
  <c r="E10" i="32"/>
  <c r="F10" i="33"/>
  <c r="F10" i="34"/>
  <c r="F10" i="32"/>
  <c r="G10" i="34"/>
  <c r="G10" i="33"/>
  <c r="G10" i="32"/>
  <c r="H10" i="33"/>
  <c r="H10" i="34"/>
  <c r="H10" i="32"/>
  <c r="C11" i="33"/>
  <c r="C11" i="34"/>
  <c r="C11" i="32"/>
  <c r="D11" i="34"/>
  <c r="D11" i="33"/>
  <c r="D11" i="32"/>
  <c r="E11" i="33"/>
  <c r="E11" i="34"/>
  <c r="E11" i="32"/>
  <c r="F11" i="33"/>
  <c r="F11" i="34"/>
  <c r="F11" i="32"/>
  <c r="G11" i="33"/>
  <c r="G11" i="34"/>
  <c r="G11" i="32"/>
  <c r="H11" i="34"/>
  <c r="H11" i="33"/>
  <c r="H11" i="32"/>
  <c r="C12" i="33"/>
  <c r="C12" i="34"/>
  <c r="C12" i="32"/>
  <c r="D12" i="33"/>
  <c r="D12" i="34"/>
  <c r="D12" i="32"/>
  <c r="E12" i="34"/>
  <c r="E12" i="33"/>
  <c r="E12" i="32"/>
  <c r="F12" i="33"/>
  <c r="F12" i="34"/>
  <c r="F12" i="32"/>
  <c r="G12" i="33"/>
  <c r="G12" i="34"/>
  <c r="G12" i="32"/>
  <c r="H12" i="33"/>
  <c r="H12" i="34"/>
  <c r="H12" i="32"/>
  <c r="C13" i="33"/>
  <c r="C13" i="34"/>
  <c r="C13" i="32"/>
  <c r="D13" i="33"/>
  <c r="D13" i="34"/>
  <c r="D13" i="32"/>
  <c r="E13" i="33"/>
  <c r="E13" i="34"/>
  <c r="E13" i="32"/>
  <c r="F13" i="34"/>
  <c r="F13" i="33"/>
  <c r="F13" i="32"/>
  <c r="G13" i="33"/>
  <c r="G13" i="34"/>
  <c r="G13" i="32"/>
  <c r="H13" i="33"/>
  <c r="H13" i="34"/>
  <c r="H13" i="32"/>
  <c r="C14" i="34"/>
  <c r="C14" i="33"/>
  <c r="C14" i="32"/>
  <c r="D14" i="33"/>
  <c r="D14" i="34"/>
  <c r="D14" i="32"/>
  <c r="E14" i="33"/>
  <c r="E14" i="34"/>
  <c r="E14" i="32"/>
  <c r="F14" i="33"/>
  <c r="F14" i="34"/>
  <c r="F14" i="32"/>
  <c r="G14" i="34"/>
  <c r="G14" i="33"/>
  <c r="G14" i="32"/>
  <c r="H14" i="33"/>
  <c r="H14" i="34"/>
  <c r="H14" i="32"/>
  <c r="C15" i="33"/>
  <c r="C15" i="34"/>
  <c r="C15" i="32"/>
  <c r="D15" i="34"/>
  <c r="D15" i="33"/>
  <c r="D15" i="32"/>
  <c r="E15" i="33"/>
  <c r="E15" i="34"/>
  <c r="E15" i="32"/>
  <c r="F15" i="33"/>
  <c r="F15" i="34"/>
  <c r="F15" i="32"/>
  <c r="G15" i="33"/>
  <c r="G15" i="34"/>
  <c r="G15" i="32"/>
  <c r="H15" i="34"/>
  <c r="H15" i="33"/>
  <c r="H15" i="32"/>
  <c r="C16" i="33"/>
  <c r="C16" i="34"/>
  <c r="C16" i="32"/>
  <c r="D16" i="33"/>
  <c r="D16" i="34"/>
  <c r="D16" i="32"/>
  <c r="E16" i="34"/>
  <c r="E16" i="33"/>
  <c r="E16" i="32"/>
  <c r="F16" i="33"/>
  <c r="F16" i="34"/>
  <c r="F16" i="32"/>
  <c r="G16" i="33"/>
  <c r="G16" i="34"/>
  <c r="G16" i="32"/>
  <c r="H16" i="33"/>
  <c r="H16" i="34"/>
  <c r="H16" i="32"/>
  <c r="C17" i="33"/>
  <c r="C17" i="34"/>
  <c r="C17" i="32"/>
  <c r="D17" i="33"/>
  <c r="D17" i="34"/>
  <c r="D17" i="32"/>
  <c r="E17" i="33"/>
  <c r="E17" i="34"/>
  <c r="E17" i="32"/>
  <c r="F17" i="34"/>
  <c r="F17" i="33"/>
  <c r="F17" i="32"/>
  <c r="G17" i="33"/>
  <c r="G17" i="34"/>
  <c r="G17" i="32"/>
  <c r="H17" i="33"/>
  <c r="H17" i="34"/>
  <c r="H17" i="32"/>
  <c r="C18" i="34"/>
  <c r="C18" i="33"/>
  <c r="C18" i="32"/>
  <c r="D18" i="33"/>
  <c r="D18" i="34"/>
  <c r="D18" i="32"/>
  <c r="E18" i="33"/>
  <c r="E18" i="34"/>
  <c r="E18" i="32"/>
  <c r="F18" i="33"/>
  <c r="F18" i="34"/>
  <c r="F18" i="32"/>
  <c r="G18" i="34"/>
  <c r="G18" i="33"/>
  <c r="G18" i="32"/>
  <c r="H18" i="33"/>
  <c r="H18" i="34"/>
  <c r="H18" i="32"/>
  <c r="C19" i="33"/>
  <c r="C19" i="34"/>
  <c r="C19" i="32"/>
  <c r="D19" i="34"/>
  <c r="D19" i="33"/>
  <c r="D19" i="32"/>
  <c r="E19" i="33"/>
  <c r="E19" i="34"/>
  <c r="E19" i="32"/>
  <c r="F19" i="33"/>
  <c r="F19" i="34"/>
  <c r="F19" i="32"/>
  <c r="G19" i="33"/>
  <c r="G19" i="34"/>
  <c r="G19" i="32"/>
  <c r="H19" i="34"/>
  <c r="H19" i="33"/>
  <c r="H19" i="32"/>
  <c r="C20" i="33"/>
  <c r="C20" i="34"/>
  <c r="C20" i="32"/>
  <c r="D20" i="33"/>
  <c r="D20" i="34"/>
  <c r="D20" i="32"/>
  <c r="E20" i="34"/>
  <c r="E20" i="33"/>
  <c r="E20" i="32"/>
  <c r="F20" i="33"/>
  <c r="F20" i="34"/>
  <c r="F20" i="32"/>
  <c r="G20" i="33"/>
  <c r="G20" i="34"/>
  <c r="G20" i="32"/>
  <c r="H20" i="33"/>
  <c r="H20" i="34"/>
  <c r="H20" i="32"/>
  <c r="C21" i="33"/>
  <c r="C21" i="34"/>
  <c r="C21" i="32"/>
  <c r="D21" i="33"/>
  <c r="D21" i="34"/>
  <c r="D21" i="32"/>
  <c r="E21" i="33"/>
  <c r="E21" i="34"/>
  <c r="E21" i="32"/>
  <c r="F21" i="34"/>
  <c r="F21" i="33"/>
  <c r="F21" i="32"/>
  <c r="G21" i="33"/>
  <c r="G21" i="34"/>
  <c r="G21" i="32"/>
  <c r="H21" i="33"/>
  <c r="H21" i="34"/>
  <c r="H21" i="32"/>
  <c r="C22" i="34"/>
  <c r="C22" i="33"/>
  <c r="C22" i="32"/>
  <c r="D22" i="33"/>
  <c r="D22" i="34"/>
  <c r="D22" i="32"/>
  <c r="E22" i="33"/>
  <c r="E22" i="34"/>
  <c r="E22" i="32"/>
  <c r="F22" i="33"/>
  <c r="F22" i="34"/>
  <c r="F22" i="32"/>
  <c r="G22" i="34"/>
  <c r="G22" i="33"/>
  <c r="G22" i="32"/>
  <c r="H22" i="33"/>
  <c r="H22" i="34"/>
  <c r="H22" i="32"/>
  <c r="C23" i="33"/>
  <c r="C23" i="34"/>
  <c r="C23" i="32"/>
  <c r="D23" i="34"/>
  <c r="D23" i="33"/>
  <c r="D23" i="32"/>
  <c r="E23" i="33"/>
  <c r="E23" i="34"/>
  <c r="E23" i="32"/>
  <c r="F23" i="33"/>
  <c r="F23" i="34"/>
  <c r="F23" i="32"/>
  <c r="G23" i="33"/>
  <c r="G23" i="34"/>
  <c r="G23" i="32"/>
  <c r="H23" i="34"/>
  <c r="H23" i="33"/>
  <c r="H23" i="32"/>
  <c r="C24" i="33"/>
  <c r="C24" i="34"/>
  <c r="C24" i="32"/>
  <c r="D24" i="33"/>
  <c r="D24" i="34"/>
  <c r="D24" i="32"/>
  <c r="E24" i="34"/>
  <c r="E24" i="33"/>
  <c r="E24" i="32"/>
  <c r="F24" i="33"/>
  <c r="F24" i="34"/>
  <c r="F24" i="32"/>
  <c r="G24" i="33"/>
  <c r="G24" i="34"/>
  <c r="G24" i="32"/>
  <c r="H24" i="33"/>
  <c r="H24" i="34"/>
  <c r="H24" i="32"/>
  <c r="C25" i="33"/>
  <c r="C25" i="34"/>
  <c r="C25" i="32"/>
  <c r="D25" i="33"/>
  <c r="D25" i="34"/>
  <c r="D25" i="32"/>
  <c r="E25" i="33"/>
  <c r="E25" i="34"/>
  <c r="E25" i="32"/>
  <c r="F25" i="34"/>
  <c r="F25" i="33"/>
  <c r="F25" i="32"/>
  <c r="G25" i="33"/>
  <c r="G25" i="34"/>
  <c r="G25" i="32"/>
  <c r="H25" i="33"/>
  <c r="H25" i="34"/>
  <c r="H25" i="32"/>
  <c r="C26" i="34"/>
  <c r="C26" i="33"/>
  <c r="C26" i="32"/>
  <c r="D26" i="33"/>
  <c r="D26" i="34"/>
  <c r="D26" i="32"/>
  <c r="E26" i="33"/>
  <c r="E26" i="34"/>
  <c r="E26" i="32"/>
  <c r="F26" i="33"/>
  <c r="F26" i="34"/>
  <c r="F26" i="32"/>
  <c r="G26" i="34"/>
  <c r="G26" i="33"/>
  <c r="G26" i="32"/>
  <c r="H26" i="33"/>
  <c r="H26" i="34"/>
  <c r="H26" i="32"/>
  <c r="C27" i="33"/>
  <c r="C27" i="34"/>
  <c r="C27" i="32"/>
  <c r="D27" i="34"/>
  <c r="D27" i="33"/>
  <c r="D27" i="32"/>
  <c r="E27" i="33"/>
  <c r="E27" i="34"/>
  <c r="E27" i="32"/>
  <c r="F27" i="33"/>
  <c r="F27" i="34"/>
  <c r="F27" i="32"/>
  <c r="G27" i="33"/>
  <c r="G27" i="34"/>
  <c r="G27" i="32"/>
  <c r="H27" i="34"/>
  <c r="H27" i="33"/>
  <c r="H27" i="32"/>
  <c r="C28" i="33"/>
  <c r="C28" i="34"/>
  <c r="C28" i="32"/>
  <c r="D28" i="33"/>
  <c r="D28" i="34"/>
  <c r="D28" i="32"/>
  <c r="E28" i="34"/>
  <c r="E28" i="33"/>
  <c r="E28" i="32"/>
  <c r="F28" i="33"/>
  <c r="F28" i="34"/>
  <c r="F28" i="32"/>
  <c r="G28" i="33"/>
  <c r="G28" i="34"/>
  <c r="G28" i="32"/>
  <c r="H28" i="33"/>
  <c r="H28" i="34"/>
  <c r="H28" i="32"/>
  <c r="C29" i="33"/>
  <c r="C29" i="34"/>
  <c r="C29" i="32"/>
  <c r="D29" i="33"/>
  <c r="D29" i="34"/>
  <c r="D29" i="32"/>
  <c r="E29" i="33"/>
  <c r="E29" i="34"/>
  <c r="E29" i="32"/>
  <c r="F29" i="34"/>
  <c r="F29" i="33"/>
  <c r="F29" i="32"/>
  <c r="G29" i="33"/>
  <c r="G29" i="34"/>
  <c r="G29" i="32"/>
  <c r="H29" i="33"/>
  <c r="H29" i="34"/>
  <c r="H29" i="32"/>
  <c r="B6" i="31"/>
  <c r="H30" i="33" l="1"/>
  <c r="H30" i="34"/>
  <c r="G30"/>
  <c r="G30" i="33"/>
  <c r="F30"/>
  <c r="F30" i="34"/>
  <c r="E30" i="33"/>
  <c r="E30" i="34"/>
  <c r="D30" i="33"/>
  <c r="D30" i="34"/>
  <c r="C30"/>
  <c r="C30" i="33"/>
  <c r="C6" i="28"/>
  <c r="D6" i="27"/>
  <c r="C6"/>
  <c r="D6" i="26" l="1"/>
  <c r="C6"/>
  <c r="B9" i="22" l="1"/>
  <c r="G61" l="1"/>
  <c r="L61" i="18"/>
  <c r="F61" i="22" l="1"/>
  <c r="J61" i="18"/>
  <c r="E61" i="22" l="1"/>
  <c r="H61" i="18"/>
  <c r="D61" i="22" l="1"/>
  <c r="F61" i="18"/>
  <c r="C61" i="22" l="1"/>
  <c r="D61" i="18"/>
  <c r="G60" i="22" l="1"/>
  <c r="L60" i="18"/>
  <c r="F60" i="22" l="1"/>
  <c r="J60" i="18"/>
  <c r="E60" i="22" l="1"/>
  <c r="H60" i="18"/>
  <c r="D60" i="22" l="1"/>
  <c r="F60" i="18"/>
  <c r="C60" i="22" l="1"/>
  <c r="D60" i="18"/>
  <c r="G59" i="22" l="1"/>
  <c r="L59" i="18"/>
  <c r="F59" i="22" l="1"/>
  <c r="J59" i="18"/>
  <c r="E59" i="22" l="1"/>
  <c r="H59" i="18"/>
  <c r="D59" i="22" l="1"/>
  <c r="F59" i="18"/>
  <c r="C59" i="22" l="1"/>
  <c r="D59" i="18"/>
  <c r="G58" i="22" l="1"/>
  <c r="L58" i="18"/>
  <c r="F58" i="22" l="1"/>
  <c r="J58" i="18"/>
  <c r="E58" i="22" l="1"/>
  <c r="H58" i="18"/>
  <c r="D58" i="22" l="1"/>
  <c r="F58" i="18"/>
  <c r="C58" i="22" l="1"/>
  <c r="D58" i="18"/>
  <c r="G57" i="22" l="1"/>
  <c r="L57" i="18"/>
  <c r="F57" i="22" l="1"/>
  <c r="J57" i="18"/>
  <c r="E57" i="22" l="1"/>
  <c r="H57" i="18"/>
  <c r="D57" i="22" l="1"/>
  <c r="F57" i="18"/>
  <c r="C57" i="22" l="1"/>
  <c r="D57" i="18"/>
  <c r="G56" i="22" l="1"/>
  <c r="L56" i="18"/>
  <c r="F56" i="22" l="1"/>
  <c r="J56" i="18"/>
  <c r="E56" i="22" l="1"/>
  <c r="H56" i="18"/>
  <c r="D56" i="22" l="1"/>
  <c r="F56" i="18"/>
  <c r="C56" i="22" l="1"/>
  <c r="D56" i="18"/>
  <c r="G55" i="22" l="1"/>
  <c r="L55" i="18"/>
  <c r="F55" i="22" l="1"/>
  <c r="J55" i="18"/>
  <c r="E55" i="22" l="1"/>
  <c r="H55" i="18"/>
  <c r="D55" i="22" l="1"/>
  <c r="F55" i="18"/>
  <c r="C55" i="22" l="1"/>
  <c r="D55" i="18"/>
  <c r="G54" i="22" l="1"/>
  <c r="L54" i="18"/>
  <c r="F54" i="22" l="1"/>
  <c r="J54" i="18"/>
  <c r="E54" i="22" l="1"/>
  <c r="H54" i="18"/>
  <c r="D54" i="22" l="1"/>
  <c r="F54" i="18"/>
  <c r="C54" i="22" l="1"/>
  <c r="D54" i="18"/>
  <c r="G53" i="22" l="1"/>
  <c r="L53" i="18"/>
  <c r="F53" i="22" l="1"/>
  <c r="J53" i="18"/>
  <c r="E53" i="22" l="1"/>
  <c r="H53" i="18"/>
  <c r="D53" i="22" l="1"/>
  <c r="F53" i="18"/>
  <c r="C53" i="22" l="1"/>
  <c r="D53" i="18"/>
  <c r="G52" i="22" l="1"/>
  <c r="L52" i="18"/>
  <c r="F52" i="22" l="1"/>
  <c r="J52" i="18"/>
  <c r="E52" i="22" l="1"/>
  <c r="H52" i="18"/>
  <c r="D52" i="22" l="1"/>
  <c r="F52" i="18"/>
  <c r="C52" i="22" l="1"/>
  <c r="D52" i="18"/>
  <c r="G51" i="22" l="1"/>
  <c r="L51" i="18"/>
  <c r="F51" i="22" l="1"/>
  <c r="J51" i="18"/>
  <c r="E51" i="22" l="1"/>
  <c r="H51" i="18"/>
  <c r="D51" i="22" l="1"/>
  <c r="F51" i="18"/>
  <c r="C51" i="22" l="1"/>
  <c r="D51" i="18"/>
  <c r="G50" i="22" l="1"/>
  <c r="L50" i="18"/>
  <c r="F50" i="22" l="1"/>
  <c r="J50" i="18"/>
  <c r="E50" i="22" l="1"/>
  <c r="H50" i="18"/>
  <c r="D50" i="22" l="1"/>
  <c r="F50" i="18"/>
  <c r="C50" i="22" l="1"/>
  <c r="D50" i="18"/>
  <c r="G49" i="22" l="1"/>
  <c r="L49" i="18"/>
  <c r="F49" i="22" l="1"/>
  <c r="J49" i="18"/>
  <c r="E49" i="22" l="1"/>
  <c r="H49" i="18"/>
  <c r="D49" i="22" l="1"/>
  <c r="F49" i="18"/>
  <c r="C49" i="22" l="1"/>
  <c r="D49" i="18"/>
  <c r="G48" i="22" l="1"/>
  <c r="L48" i="18"/>
  <c r="F48" i="22" l="1"/>
  <c r="J48" i="18"/>
  <c r="E48" i="22" l="1"/>
  <c r="H48" i="18"/>
  <c r="D48" i="22" l="1"/>
  <c r="F48" i="18"/>
  <c r="C48" i="22" l="1"/>
  <c r="D48" i="18"/>
  <c r="G47" i="22" l="1"/>
  <c r="L47" i="18"/>
  <c r="F47" i="22" l="1"/>
  <c r="J47" i="18"/>
  <c r="E47" i="22" l="1"/>
  <c r="H47" i="18"/>
  <c r="D47" i="22" l="1"/>
  <c r="F47" i="18"/>
  <c r="C47" i="22" l="1"/>
  <c r="D47" i="18"/>
  <c r="G46" i="22" l="1"/>
  <c r="L46" i="18"/>
  <c r="F46" i="22" l="1"/>
  <c r="J46" i="18"/>
  <c r="E46" i="22" l="1"/>
  <c r="H46" i="18"/>
  <c r="D46" i="22" l="1"/>
  <c r="F46" i="18"/>
  <c r="C46" i="22" l="1"/>
  <c r="D46" i="18"/>
  <c r="G45" i="22" l="1"/>
  <c r="L45" i="18"/>
  <c r="F45" i="22" l="1"/>
  <c r="J45" i="18"/>
  <c r="E45" i="22" l="1"/>
  <c r="H45" i="18"/>
  <c r="D45" i="22" l="1"/>
  <c r="F45" i="18"/>
  <c r="C45" i="22" l="1"/>
  <c r="D45" i="18"/>
  <c r="G44" i="22" l="1"/>
  <c r="L44" i="18"/>
  <c r="F44" i="22" l="1"/>
  <c r="J44" i="18"/>
  <c r="E44" i="22" l="1"/>
  <c r="H44" i="18"/>
  <c r="D44" i="22" l="1"/>
  <c r="F44" i="18"/>
  <c r="C44" i="22" l="1"/>
  <c r="D44" i="18"/>
  <c r="G43" i="22" l="1"/>
  <c r="L43" i="18"/>
  <c r="F43" i="22" l="1"/>
  <c r="J43" i="18"/>
  <c r="E43" i="22" l="1"/>
  <c r="H43" i="18"/>
  <c r="D43" i="22" l="1"/>
  <c r="F43" i="18"/>
  <c r="C43" i="22" l="1"/>
  <c r="D43" i="18"/>
  <c r="G42" i="22" l="1"/>
  <c r="L42" i="18"/>
  <c r="F42" i="22" l="1"/>
  <c r="J42" i="18"/>
  <c r="E42" i="22" l="1"/>
  <c r="H42" i="18"/>
  <c r="D42" i="22" l="1"/>
  <c r="F42" i="18"/>
  <c r="C42" i="22" l="1"/>
  <c r="D42" i="18"/>
  <c r="G41" i="22" l="1"/>
  <c r="L41" i="18"/>
  <c r="F41" i="22" l="1"/>
  <c r="J41" i="18"/>
  <c r="E41" i="22" l="1"/>
  <c r="H41" i="18"/>
  <c r="D41" i="22" l="1"/>
  <c r="F41" i="18"/>
  <c r="C41" i="22" l="1"/>
  <c r="D41" i="18"/>
  <c r="G40" i="22" l="1"/>
  <c r="L40" i="18"/>
  <c r="F40" i="22" l="1"/>
  <c r="J40" i="18"/>
  <c r="E40" i="22" l="1"/>
  <c r="H40" i="18"/>
  <c r="D40" i="22" l="1"/>
  <c r="F40" i="18"/>
  <c r="C40" i="22" l="1"/>
  <c r="D40" i="18"/>
  <c r="G39" i="22" l="1"/>
  <c r="L39" i="18"/>
  <c r="F39" i="22" l="1"/>
  <c r="J39" i="18"/>
  <c r="E39" i="22" l="1"/>
  <c r="H39" i="18"/>
  <c r="D39" i="22" l="1"/>
  <c r="F39" i="18"/>
  <c r="C39" i="22" l="1"/>
  <c r="D39" i="18"/>
  <c r="G38" i="22" l="1"/>
  <c r="L38" i="18"/>
  <c r="F38" i="22" l="1"/>
  <c r="J38" i="18"/>
  <c r="E38" i="22" l="1"/>
  <c r="H38" i="18"/>
  <c r="D38" i="22" l="1"/>
  <c r="F38" i="18"/>
  <c r="C38" i="22" l="1"/>
  <c r="D38" i="18"/>
  <c r="G37" i="22" l="1"/>
  <c r="L37" i="18"/>
  <c r="F37" i="22" l="1"/>
  <c r="J37" i="18"/>
  <c r="E37" i="22" l="1"/>
  <c r="H37" i="18"/>
  <c r="D37" i="22" l="1"/>
  <c r="F37" i="18"/>
  <c r="C37" i="22" l="1"/>
  <c r="D37" i="18"/>
  <c r="G36" i="22" l="1"/>
  <c r="L36" i="18"/>
  <c r="F36" i="22" l="1"/>
  <c r="J36" i="18"/>
  <c r="E36" i="22" l="1"/>
  <c r="H36" i="18"/>
  <c r="D36" i="22" l="1"/>
  <c r="F36" i="18"/>
  <c r="C36" i="22" l="1"/>
  <c r="D36" i="18"/>
  <c r="G35" i="22" l="1"/>
  <c r="L35" i="18"/>
  <c r="F35" i="22" l="1"/>
  <c r="J35" i="18"/>
  <c r="E35" i="22" l="1"/>
  <c r="H35" i="18"/>
  <c r="D35" i="22" l="1"/>
  <c r="F35" i="18"/>
  <c r="C35" i="22" l="1"/>
  <c r="D35" i="18"/>
  <c r="G34" i="22" l="1"/>
  <c r="L34" i="18"/>
  <c r="F34" i="22" l="1"/>
  <c r="J34" i="18"/>
  <c r="E34" i="22" l="1"/>
  <c r="H34" i="18"/>
  <c r="D34" i="22" l="1"/>
  <c r="F34" i="18"/>
  <c r="C34" i="22" l="1"/>
  <c r="D34" i="18"/>
  <c r="G33" i="22" l="1"/>
  <c r="L33" i="18"/>
  <c r="F33" i="22" l="1"/>
  <c r="J33" i="18"/>
  <c r="E33" i="22" l="1"/>
  <c r="H33" i="18"/>
  <c r="D33" i="22" l="1"/>
  <c r="F33" i="18"/>
  <c r="C33" i="22" l="1"/>
  <c r="D33" i="18"/>
  <c r="G32" i="22" l="1"/>
  <c r="L32" i="18"/>
  <c r="F32" i="22" l="1"/>
  <c r="J32" i="18"/>
  <c r="E32" i="22" l="1"/>
  <c r="H32" i="18"/>
  <c r="D32" i="22" l="1"/>
  <c r="F32" i="18"/>
  <c r="C32" i="22" l="1"/>
  <c r="D32" i="18"/>
  <c r="G31" i="22" l="1"/>
  <c r="L31" i="18"/>
  <c r="F31" i="22" l="1"/>
  <c r="J31" i="18"/>
  <c r="E31" i="22" l="1"/>
  <c r="H31" i="18"/>
  <c r="D31" i="22" l="1"/>
  <c r="F31" i="18"/>
  <c r="C31" i="22" l="1"/>
  <c r="D31" i="18"/>
  <c r="G30" i="22" l="1"/>
  <c r="L30" i="18"/>
  <c r="F30" i="22" l="1"/>
  <c r="J30" i="18"/>
  <c r="E30" i="22" l="1"/>
  <c r="H30" i="18"/>
  <c r="D30" i="22" l="1"/>
  <c r="F30" i="18"/>
  <c r="C30" i="22" l="1"/>
  <c r="D30" i="18"/>
  <c r="G29" i="22" l="1"/>
  <c r="L29" i="18"/>
  <c r="F29" i="22" l="1"/>
  <c r="J29" i="18"/>
  <c r="E29" i="22" l="1"/>
  <c r="H29" i="18"/>
  <c r="D29" i="22" l="1"/>
  <c r="F29" i="18"/>
  <c r="C29" i="22" l="1"/>
  <c r="D29" i="18"/>
  <c r="G28" i="22" l="1"/>
  <c r="L28" i="18"/>
  <c r="F28" i="22" l="1"/>
  <c r="J28" i="18"/>
  <c r="E28" i="22" l="1"/>
  <c r="H28" i="18"/>
  <c r="D28" i="22" l="1"/>
  <c r="F28" i="18"/>
  <c r="C28" i="22" l="1"/>
  <c r="D28" i="18"/>
  <c r="G27" i="22" l="1"/>
  <c r="L27" i="18"/>
  <c r="F27" i="22" l="1"/>
  <c r="J27" i="18"/>
  <c r="E27" i="22" l="1"/>
  <c r="H27" i="18"/>
  <c r="D27" i="22" l="1"/>
  <c r="F27" i="18"/>
  <c r="C27" i="22" l="1"/>
  <c r="D27" i="18"/>
  <c r="G26" i="22" l="1"/>
  <c r="L26" i="18"/>
  <c r="F26" i="22" l="1"/>
  <c r="J26" i="18"/>
  <c r="E26" i="22" l="1"/>
  <c r="H26" i="18"/>
  <c r="D26" i="22" l="1"/>
  <c r="F26" i="18"/>
  <c r="C26" i="22" l="1"/>
  <c r="D26" i="18"/>
  <c r="G25" i="22" l="1"/>
  <c r="L25" i="18"/>
  <c r="F25" i="22" l="1"/>
  <c r="J25" i="18"/>
  <c r="E25" i="22" l="1"/>
  <c r="H25" i="18"/>
  <c r="D25" i="22" l="1"/>
  <c r="F25" i="18"/>
  <c r="C25" i="22" l="1"/>
  <c r="D25" i="18"/>
  <c r="G24" i="22" l="1"/>
  <c r="L24" i="18"/>
  <c r="F24" i="22" l="1"/>
  <c r="J24" i="18"/>
  <c r="E24" i="22" l="1"/>
  <c r="H24" i="18"/>
  <c r="D24" i="22" l="1"/>
  <c r="F24" i="18"/>
  <c r="C24" i="22" l="1"/>
  <c r="D24" i="18"/>
  <c r="G23" i="22" l="1"/>
  <c r="L23" i="18"/>
  <c r="F23" i="22" l="1"/>
  <c r="J23" i="18"/>
  <c r="E23" i="22" l="1"/>
  <c r="H23" i="18"/>
  <c r="D23" i="22" l="1"/>
  <c r="F23" i="18"/>
  <c r="C23" i="22" l="1"/>
  <c r="D23" i="18"/>
  <c r="G22" i="22" l="1"/>
  <c r="L22" i="18"/>
  <c r="F22" i="22" l="1"/>
  <c r="J22" i="18"/>
  <c r="E22" i="22" l="1"/>
  <c r="H22" i="18"/>
  <c r="D22" i="22" l="1"/>
  <c r="F22" i="18"/>
  <c r="C22" i="22" l="1"/>
  <c r="D22" i="18"/>
  <c r="G21" i="22" l="1"/>
  <c r="L21" i="18"/>
  <c r="F21" i="22" l="1"/>
  <c r="J21" i="18"/>
  <c r="E21" i="22" l="1"/>
  <c r="H21" i="18"/>
  <c r="D21" i="22" l="1"/>
  <c r="F21" i="18"/>
  <c r="C21" i="22" l="1"/>
  <c r="D21" i="18"/>
  <c r="G20" i="22" l="1"/>
  <c r="L20" i="18"/>
  <c r="F20" i="22" l="1"/>
  <c r="J20" i="18"/>
  <c r="E20" i="22" l="1"/>
  <c r="H20" i="18"/>
  <c r="D20" i="22" l="1"/>
  <c r="F20" i="18"/>
  <c r="C20" i="22" l="1"/>
  <c r="D20" i="18"/>
  <c r="G19" i="22" l="1"/>
  <c r="L19" i="18"/>
  <c r="F19" i="22" l="1"/>
  <c r="J19" i="18"/>
  <c r="E19" i="22" l="1"/>
  <c r="H19" i="18"/>
  <c r="D19" i="22" l="1"/>
  <c r="F19" i="18"/>
  <c r="C19" i="22" l="1"/>
  <c r="D19" i="18"/>
  <c r="G18" i="22" l="1"/>
  <c r="L18" i="18"/>
  <c r="F18" i="22" l="1"/>
  <c r="J18" i="18"/>
  <c r="E18" i="22" l="1"/>
  <c r="H18" i="18"/>
  <c r="D18" i="22" l="1"/>
  <c r="F18" i="18"/>
  <c r="C18" i="22" l="1"/>
  <c r="D18" i="18"/>
  <c r="G17" i="22" l="1"/>
  <c r="L17" i="18"/>
  <c r="F17" i="22" l="1"/>
  <c r="J17" i="18"/>
  <c r="E17" i="22" l="1"/>
  <c r="H17" i="18"/>
  <c r="D17" i="22" l="1"/>
  <c r="F17" i="18"/>
  <c r="C17" i="22" l="1"/>
  <c r="D17" i="18"/>
  <c r="G16" i="22" l="1"/>
  <c r="L16" i="18"/>
  <c r="F16" i="22" l="1"/>
  <c r="J16" i="18"/>
  <c r="E16" i="22" l="1"/>
  <c r="H16" i="18"/>
  <c r="D16" i="22" l="1"/>
  <c r="F16" i="18"/>
  <c r="C16" i="22" l="1"/>
  <c r="D16" i="18"/>
  <c r="G15" i="22" l="1"/>
  <c r="L15" i="18"/>
  <c r="F15" i="22" l="1"/>
  <c r="J15" i="18"/>
  <c r="E15" i="22" l="1"/>
  <c r="H15" i="18"/>
  <c r="D15" i="22" l="1"/>
  <c r="F15" i="18"/>
  <c r="C15" i="22" l="1"/>
  <c r="D15" i="18"/>
  <c r="G14" i="22" l="1"/>
  <c r="L14" i="18"/>
  <c r="F14" i="22" l="1"/>
  <c r="J14" i="18"/>
  <c r="E14" i="22" l="1"/>
  <c r="H14" i="18"/>
  <c r="D14" i="22" l="1"/>
  <c r="F14" i="18"/>
  <c r="C14" i="22" l="1"/>
  <c r="D14" i="18"/>
  <c r="G13" i="22" l="1"/>
  <c r="L13" i="18"/>
  <c r="F13" i="22" l="1"/>
  <c r="J13" i="18"/>
  <c r="E13" i="22" l="1"/>
  <c r="H13" i="18"/>
  <c r="D13" i="22" l="1"/>
  <c r="F13" i="18"/>
  <c r="C13" i="22" l="1"/>
  <c r="D13" i="18"/>
  <c r="G12" i="22" l="1"/>
  <c r="L12" i="18"/>
  <c r="F12" i="22" l="1"/>
  <c r="J12" i="18"/>
  <c r="E12" i="22" l="1"/>
  <c r="H12" i="18"/>
  <c r="D12" i="22" l="1"/>
  <c r="F12" i="18"/>
  <c r="C12" i="22" l="1"/>
  <c r="D12" i="18"/>
  <c r="G11" i="22" l="1"/>
  <c r="L11" i="18"/>
  <c r="F11" i="22" l="1"/>
  <c r="J11" i="18"/>
  <c r="E11" i="22" l="1"/>
  <c r="H11" i="18"/>
  <c r="D11" i="22" l="1"/>
  <c r="F11" i="18"/>
  <c r="C11" i="22" l="1"/>
  <c r="D11" i="18"/>
  <c r="G10" i="22" l="1"/>
  <c r="L10" i="18"/>
  <c r="F10" i="22" l="1"/>
  <c r="J10" i="18"/>
  <c r="E10" i="22" l="1"/>
  <c r="H10" i="18"/>
  <c r="D10" i="22" l="1"/>
  <c r="F10" i="18"/>
  <c r="C10" i="22" l="1"/>
  <c r="D10" i="18"/>
  <c r="B9"/>
  <c r="G8" i="22" l="1"/>
  <c r="L8" i="18"/>
  <c r="F8" i="22" l="1"/>
  <c r="J8" i="18"/>
  <c r="E8" i="22" l="1"/>
  <c r="H8" i="18"/>
  <c r="D8" i="22" l="1"/>
  <c r="F8" i="18"/>
  <c r="C8" i="22" l="1"/>
  <c r="D8" i="18"/>
  <c r="G7" i="22" l="1"/>
  <c r="L7" i="18"/>
  <c r="F7" i="22" l="1"/>
  <c r="J7" i="18"/>
  <c r="E7" i="22" l="1"/>
  <c r="H7" i="18"/>
  <c r="D7" i="22" l="1"/>
  <c r="F7" i="18"/>
  <c r="C7" i="22" l="1"/>
  <c r="D7" i="18"/>
  <c r="G14" i="16" l="1"/>
  <c r="G13" l="1"/>
  <c r="G12" l="1"/>
  <c r="G11" l="1"/>
  <c r="G10" l="1"/>
  <c r="F16" l="1"/>
  <c r="F14"/>
  <c r="F13"/>
  <c r="F12"/>
  <c r="F11"/>
  <c r="F10"/>
  <c r="F8"/>
  <c r="D16" l="1"/>
  <c r="D14"/>
  <c r="D13"/>
  <c r="D12"/>
  <c r="D11"/>
  <c r="D10"/>
  <c r="G8"/>
  <c r="D8"/>
  <c r="E6"/>
  <c r="C6"/>
  <c r="B10" i="12" l="1"/>
  <c r="F62" l="1"/>
  <c r="J62" i="11"/>
  <c r="E62" i="12" l="1"/>
  <c r="H62" i="11"/>
  <c r="D62" i="12" l="1"/>
  <c r="F62" i="11"/>
  <c r="C62" i="12" l="1"/>
  <c r="D62" i="11"/>
  <c r="F61" i="12" l="1"/>
  <c r="J61" i="11"/>
  <c r="E61" i="12" l="1"/>
  <c r="H61" i="11"/>
  <c r="D61" i="12" l="1"/>
  <c r="F61" i="11"/>
  <c r="C61" i="12" l="1"/>
  <c r="D61" i="11"/>
  <c r="F60" i="12" l="1"/>
  <c r="J60" i="11"/>
  <c r="E60" i="12" l="1"/>
  <c r="H60" i="11"/>
  <c r="D60" i="12" l="1"/>
  <c r="F60" i="11"/>
  <c r="C60" i="12" l="1"/>
  <c r="D60" i="11"/>
  <c r="F59" i="12" l="1"/>
  <c r="J59" i="11"/>
  <c r="E59" i="12" l="1"/>
  <c r="H59" i="11"/>
  <c r="D59" i="12" l="1"/>
  <c r="F59" i="11"/>
  <c r="C59" i="12" l="1"/>
  <c r="D59" i="11"/>
  <c r="F58" i="12" l="1"/>
  <c r="J58" i="11"/>
  <c r="E58" i="12" l="1"/>
  <c r="H58" i="11"/>
  <c r="D58" i="12" l="1"/>
  <c r="F58" i="11"/>
  <c r="C58" i="12" l="1"/>
  <c r="D58" i="11"/>
  <c r="F57" i="12" l="1"/>
  <c r="J57" i="11"/>
  <c r="E57" i="12" l="1"/>
  <c r="H57" i="11"/>
  <c r="D57" i="12" l="1"/>
  <c r="F57" i="11"/>
  <c r="C57" i="12" l="1"/>
  <c r="D57" i="11"/>
  <c r="F56" i="12" l="1"/>
  <c r="J56" i="11"/>
  <c r="E56" i="12" l="1"/>
  <c r="H56" i="11"/>
  <c r="D56" i="12" l="1"/>
  <c r="F56" i="11"/>
  <c r="C56" i="12" l="1"/>
  <c r="D56" i="11"/>
  <c r="F55" i="12" l="1"/>
  <c r="J55" i="11"/>
  <c r="E55" i="12" l="1"/>
  <c r="H55" i="11"/>
  <c r="D55" i="12" l="1"/>
  <c r="F55" i="11"/>
  <c r="C55" i="12" l="1"/>
  <c r="D55" i="11"/>
  <c r="F54" i="12" l="1"/>
  <c r="J54" i="11"/>
  <c r="E54" i="12" l="1"/>
  <c r="H54" i="11"/>
  <c r="D54" i="12" l="1"/>
  <c r="F54" i="11"/>
  <c r="C54" i="12" l="1"/>
  <c r="D54" i="11"/>
  <c r="F53" i="12" l="1"/>
  <c r="J53" i="11"/>
  <c r="E53" i="12" l="1"/>
  <c r="H53" i="11"/>
  <c r="D53" i="12" l="1"/>
  <c r="F53" i="11"/>
  <c r="C53" i="12" l="1"/>
  <c r="D53" i="11"/>
  <c r="F52" i="12" l="1"/>
  <c r="J52" i="11"/>
  <c r="E52" i="12" l="1"/>
  <c r="H52" i="11"/>
  <c r="D52" i="12" l="1"/>
  <c r="F52" i="11"/>
  <c r="C52" i="12" l="1"/>
  <c r="D52" i="11"/>
  <c r="F51" i="12" l="1"/>
  <c r="J51" i="11"/>
  <c r="E51" i="12" l="1"/>
  <c r="H51" i="11"/>
  <c r="D51" i="12" l="1"/>
  <c r="F51" i="11"/>
  <c r="C51" i="12" l="1"/>
  <c r="D51" i="11"/>
  <c r="F50" i="12" l="1"/>
  <c r="J50" i="11"/>
  <c r="E50" i="12" l="1"/>
  <c r="H50" i="11"/>
  <c r="D50" i="12" l="1"/>
  <c r="F50" i="11"/>
  <c r="C50" i="12" l="1"/>
  <c r="D50" i="11"/>
  <c r="F49" i="12" l="1"/>
  <c r="J49" i="11"/>
  <c r="E49" i="12" l="1"/>
  <c r="H49" i="11"/>
  <c r="D49" i="12" l="1"/>
  <c r="F49" i="11"/>
  <c r="C49" i="12" l="1"/>
  <c r="D49" i="11"/>
  <c r="F48" i="12" l="1"/>
  <c r="J48" i="11"/>
  <c r="E48" i="12" l="1"/>
  <c r="H48" i="11"/>
  <c r="D48" i="12" l="1"/>
  <c r="F48" i="11"/>
  <c r="C48" i="12" l="1"/>
  <c r="D48" i="11"/>
  <c r="F47" i="12" l="1"/>
  <c r="J47" i="11"/>
  <c r="E47" i="12" l="1"/>
  <c r="H47" i="11"/>
  <c r="D47" i="12" l="1"/>
  <c r="F47" i="11"/>
  <c r="C47" i="12" l="1"/>
  <c r="D47" i="11"/>
  <c r="F46" i="12" l="1"/>
  <c r="J46" i="11"/>
  <c r="E46" i="12" l="1"/>
  <c r="H46" i="11"/>
  <c r="D46" i="12" l="1"/>
  <c r="F46" i="11"/>
  <c r="C46" i="12" l="1"/>
  <c r="D46" i="11"/>
  <c r="F45" i="12" l="1"/>
  <c r="J45" i="11"/>
  <c r="E45" i="12" l="1"/>
  <c r="H45" i="11"/>
  <c r="D45" i="12" l="1"/>
  <c r="F45" i="11"/>
  <c r="C45" i="12" l="1"/>
  <c r="D45" i="11"/>
  <c r="F44" i="12" l="1"/>
  <c r="J44" i="11"/>
  <c r="E44" i="12" l="1"/>
  <c r="H44" i="11"/>
  <c r="D44" i="12" l="1"/>
  <c r="F44" i="11"/>
  <c r="C44" i="12" l="1"/>
  <c r="D44" i="11"/>
  <c r="F43" i="12" l="1"/>
  <c r="J43" i="11"/>
  <c r="E43" i="12" l="1"/>
  <c r="H43" i="11"/>
  <c r="D43" i="12" l="1"/>
  <c r="F43" i="11"/>
  <c r="C43" i="12" l="1"/>
  <c r="D43" i="11"/>
  <c r="F42" i="12" l="1"/>
  <c r="J42" i="11"/>
  <c r="E42" i="12" l="1"/>
  <c r="H42" i="11"/>
  <c r="D42" i="12" l="1"/>
  <c r="F42" i="11"/>
  <c r="C42" i="12" l="1"/>
  <c r="D42" i="11"/>
  <c r="F41" i="12" l="1"/>
  <c r="J41" i="11"/>
  <c r="E41" i="12" l="1"/>
  <c r="H41" i="11"/>
  <c r="D41" i="12" l="1"/>
  <c r="F41" i="11"/>
  <c r="C41" i="12" l="1"/>
  <c r="D41" i="11"/>
  <c r="F40" i="12" l="1"/>
  <c r="J40" i="11"/>
  <c r="E40" i="12" l="1"/>
  <c r="H40" i="11"/>
  <c r="D40" i="12" l="1"/>
  <c r="F40" i="11"/>
  <c r="C40" i="12" l="1"/>
  <c r="D40" i="11"/>
  <c r="F39" i="12" l="1"/>
  <c r="J39" i="11"/>
  <c r="E39" i="12" l="1"/>
  <c r="H39" i="11"/>
  <c r="D39" i="12" l="1"/>
  <c r="F39" i="11"/>
  <c r="C39" i="12" l="1"/>
  <c r="D39" i="11"/>
  <c r="F38" i="12" l="1"/>
  <c r="J38" i="11"/>
  <c r="E38" i="12" l="1"/>
  <c r="H38" i="11"/>
  <c r="D38" i="12" l="1"/>
  <c r="F38" i="11"/>
  <c r="C38" i="12" l="1"/>
  <c r="D38" i="11"/>
  <c r="F37" i="12" l="1"/>
  <c r="J37" i="11"/>
  <c r="E37" i="12" l="1"/>
  <c r="H37" i="11"/>
  <c r="D37" i="12" l="1"/>
  <c r="F37" i="11"/>
  <c r="C37" i="12" l="1"/>
  <c r="D37" i="11"/>
  <c r="F36" i="12" l="1"/>
  <c r="J36" i="11"/>
  <c r="E36" i="12" l="1"/>
  <c r="H36" i="11"/>
  <c r="D36" i="12" l="1"/>
  <c r="F36" i="11"/>
  <c r="C36" i="12" l="1"/>
  <c r="D36" i="11"/>
  <c r="F35" i="12" l="1"/>
  <c r="J35" i="11"/>
  <c r="E35" i="12" l="1"/>
  <c r="H35" i="11"/>
  <c r="D35" i="12" l="1"/>
  <c r="F35" i="11"/>
  <c r="C35" i="12" l="1"/>
  <c r="D35" i="11"/>
  <c r="F34" i="12" l="1"/>
  <c r="J34" i="11"/>
  <c r="E34" i="12" l="1"/>
  <c r="H34" i="11"/>
  <c r="D34" i="12" l="1"/>
  <c r="F34" i="11"/>
  <c r="C34" i="12" l="1"/>
  <c r="D34" i="11"/>
  <c r="F33" i="12" l="1"/>
  <c r="J33" i="11"/>
  <c r="E33" i="12" l="1"/>
  <c r="H33" i="11"/>
  <c r="D33" i="12" l="1"/>
  <c r="F33" i="11"/>
  <c r="C33" i="12" l="1"/>
  <c r="D33" i="11"/>
  <c r="F32" i="12" l="1"/>
  <c r="J32" i="11"/>
  <c r="E32" i="12" l="1"/>
  <c r="H32" i="11"/>
  <c r="D32" i="12" l="1"/>
  <c r="F32" i="11"/>
  <c r="C32" i="12" l="1"/>
  <c r="D32" i="11"/>
  <c r="F31" i="12" l="1"/>
  <c r="J31" i="11"/>
  <c r="E31" i="12" l="1"/>
  <c r="H31" i="11"/>
  <c r="D31" i="12" l="1"/>
  <c r="F31" i="11"/>
  <c r="C31" i="12" l="1"/>
  <c r="D31" i="11"/>
  <c r="F30" i="12" l="1"/>
  <c r="J30" i="11"/>
  <c r="E30" i="12" l="1"/>
  <c r="H30" i="11"/>
  <c r="D30" i="12" l="1"/>
  <c r="F30" i="11"/>
  <c r="C30" i="12" l="1"/>
  <c r="D30" i="11"/>
  <c r="F29" i="12" l="1"/>
  <c r="J29" i="11"/>
  <c r="E29" i="12" l="1"/>
  <c r="H29" i="11"/>
  <c r="D29" i="12" l="1"/>
  <c r="F29" i="11"/>
  <c r="C29" i="12" l="1"/>
  <c r="D29" i="11"/>
  <c r="F28" i="12" l="1"/>
  <c r="J28" i="11"/>
  <c r="E28" i="12" l="1"/>
  <c r="H28" i="11"/>
  <c r="D28" i="12" l="1"/>
  <c r="F28" i="11"/>
  <c r="C28" i="12" l="1"/>
  <c r="D28" i="11"/>
  <c r="F27" i="12" l="1"/>
  <c r="J27" i="11"/>
  <c r="E27" i="12" l="1"/>
  <c r="H27" i="11"/>
  <c r="D27" i="12" l="1"/>
  <c r="F27" i="11"/>
  <c r="C27" i="12" l="1"/>
  <c r="D27" i="11"/>
  <c r="F26" i="12" l="1"/>
  <c r="J26" i="11"/>
  <c r="E26" i="12" l="1"/>
  <c r="H26" i="11"/>
  <c r="D26" i="12" l="1"/>
  <c r="F26" i="11"/>
  <c r="C26" i="12" l="1"/>
  <c r="D26" i="11"/>
  <c r="F25" i="12" l="1"/>
  <c r="J25" i="11"/>
  <c r="E25" i="12" l="1"/>
  <c r="H25" i="11"/>
  <c r="D25" i="12" l="1"/>
  <c r="F25" i="11"/>
  <c r="C25" i="12" l="1"/>
  <c r="D25" i="11"/>
  <c r="F24" i="12" l="1"/>
  <c r="J24" i="11"/>
  <c r="E24" i="12" l="1"/>
  <c r="H24" i="11"/>
  <c r="D24" i="12" l="1"/>
  <c r="F24" i="11"/>
  <c r="C24" i="12" l="1"/>
  <c r="D24" i="11"/>
  <c r="F23" i="12" l="1"/>
  <c r="J23" i="11"/>
  <c r="E23" i="12" l="1"/>
  <c r="H23" i="11"/>
  <c r="D23" i="12" l="1"/>
  <c r="F23" i="11"/>
  <c r="C23" i="12" l="1"/>
  <c r="D23" i="11"/>
  <c r="F22" i="12" l="1"/>
  <c r="J22" i="11"/>
  <c r="E22" i="12" l="1"/>
  <c r="H22" i="11"/>
  <c r="D22" i="12" l="1"/>
  <c r="F22" i="11"/>
  <c r="C22" i="12" l="1"/>
  <c r="D22" i="11"/>
  <c r="F21" i="12" l="1"/>
  <c r="J21" i="11"/>
  <c r="E21" i="12" l="1"/>
  <c r="H21" i="11"/>
  <c r="D21" i="12" l="1"/>
  <c r="F21" i="11"/>
  <c r="C21" i="12" l="1"/>
  <c r="D21" i="11"/>
  <c r="F20" i="12" l="1"/>
  <c r="J20" i="11"/>
  <c r="E20" i="12" l="1"/>
  <c r="H20" i="11"/>
  <c r="D20" i="12" l="1"/>
  <c r="F20" i="11"/>
  <c r="C20" i="12" l="1"/>
  <c r="D20" i="11"/>
  <c r="F19" i="12" l="1"/>
  <c r="J19" i="11"/>
  <c r="E19" i="12" l="1"/>
  <c r="H19" i="11"/>
  <c r="D19" i="12" l="1"/>
  <c r="F19" i="11"/>
  <c r="C19" i="12" l="1"/>
  <c r="D19" i="11"/>
  <c r="F18" i="12" l="1"/>
  <c r="J18" i="11"/>
  <c r="E18" i="12" l="1"/>
  <c r="H18" i="11"/>
  <c r="D18" i="12" l="1"/>
  <c r="F18" i="11"/>
  <c r="C18" i="12" l="1"/>
  <c r="D18" i="11"/>
  <c r="F17" i="12" l="1"/>
  <c r="J17" i="11"/>
  <c r="E17" i="12" l="1"/>
  <c r="H17" i="11"/>
  <c r="D17" i="12" l="1"/>
  <c r="F17" i="11"/>
  <c r="C17" i="12" l="1"/>
  <c r="D17" i="11"/>
  <c r="F16" i="12" l="1"/>
  <c r="J16" i="11"/>
  <c r="E16" i="12" l="1"/>
  <c r="H16" i="11"/>
  <c r="D16" i="12" l="1"/>
  <c r="F16" i="11"/>
  <c r="C16" i="12" l="1"/>
  <c r="D16" i="11"/>
  <c r="F15" i="12" l="1"/>
  <c r="J15" i="11"/>
  <c r="E15" i="12" l="1"/>
  <c r="H15" i="11"/>
  <c r="D15" i="12" l="1"/>
  <c r="F15" i="11"/>
  <c r="C15" i="12" l="1"/>
  <c r="D15" i="11"/>
  <c r="F14" i="12" l="1"/>
  <c r="J14" i="11"/>
  <c r="E14" i="12" l="1"/>
  <c r="H14" i="11"/>
  <c r="D14" i="12" l="1"/>
  <c r="F14" i="11"/>
  <c r="C14" i="12" l="1"/>
  <c r="D14" i="11"/>
  <c r="F13" i="12" l="1"/>
  <c r="J13" i="11"/>
  <c r="E13" i="12" l="1"/>
  <c r="H13" i="11"/>
  <c r="D13" i="12" l="1"/>
  <c r="F13" i="11"/>
  <c r="C13" i="12" l="1"/>
  <c r="D13" i="11"/>
  <c r="F12" i="12" l="1"/>
  <c r="J12" i="11"/>
  <c r="E12" i="12" l="1"/>
  <c r="H12" i="11"/>
  <c r="D12" i="12" l="1"/>
  <c r="F12" i="11"/>
  <c r="C12" i="12" l="1"/>
  <c r="D12" i="11"/>
  <c r="F11" i="12" l="1"/>
  <c r="J11" i="11"/>
  <c r="E11" i="12" l="1"/>
  <c r="H11" i="11"/>
  <c r="D11" i="12" l="1"/>
  <c r="F11" i="11"/>
  <c r="C11" i="12" l="1"/>
  <c r="D11" i="11"/>
  <c r="B10"/>
  <c r="F9" i="12" l="1"/>
  <c r="J9" i="11"/>
  <c r="E9" i="12" l="1"/>
  <c r="H9" i="11"/>
  <c r="D9" i="12" l="1"/>
  <c r="F9" i="11"/>
  <c r="C9" i="12" l="1"/>
  <c r="D9" i="11"/>
  <c r="F8" i="12" l="1"/>
  <c r="J8" i="11"/>
  <c r="E8" i="12" l="1"/>
  <c r="H8" i="11"/>
  <c r="D8" i="12" l="1"/>
  <c r="F8" i="11"/>
  <c r="C8" i="12" l="1"/>
  <c r="D8" i="11"/>
  <c r="G14" i="9" l="1"/>
  <c r="G13" l="1"/>
  <c r="F14" l="1"/>
  <c r="F13"/>
  <c r="F12"/>
  <c r="D14" l="1"/>
  <c r="D13"/>
  <c r="G12"/>
  <c r="D12"/>
  <c r="G10" l="1"/>
  <c r="G9" l="1"/>
  <c r="F10" l="1"/>
  <c r="F9"/>
  <c r="F8"/>
  <c r="D10" l="1"/>
  <c r="D9"/>
  <c r="G8"/>
  <c r="D8"/>
  <c r="E6"/>
  <c r="C6"/>
  <c r="H62" i="4" l="1"/>
  <c r="D62" l="1"/>
  <c r="H61" l="1"/>
  <c r="D61" l="1"/>
  <c r="H60" l="1"/>
  <c r="D60" l="1"/>
  <c r="H59" l="1"/>
  <c r="D59" l="1"/>
  <c r="H58" l="1"/>
  <c r="D58" l="1"/>
  <c r="H57" l="1"/>
  <c r="D57" l="1"/>
  <c r="H56" l="1"/>
  <c r="D56" l="1"/>
  <c r="H55" l="1"/>
  <c r="D55" l="1"/>
  <c r="H54" l="1"/>
  <c r="D54" l="1"/>
  <c r="H53" l="1"/>
  <c r="D53" l="1"/>
  <c r="H52" l="1"/>
  <c r="D52" l="1"/>
  <c r="H51" l="1"/>
  <c r="D51" l="1"/>
  <c r="H50" l="1"/>
  <c r="D50" l="1"/>
  <c r="H49" l="1"/>
  <c r="D49" l="1"/>
  <c r="H48" l="1"/>
  <c r="D48" l="1"/>
  <c r="H47" l="1"/>
  <c r="D47" l="1"/>
  <c r="H46" l="1"/>
  <c r="D46" l="1"/>
  <c r="H45" l="1"/>
  <c r="D45" l="1"/>
  <c r="H44" l="1"/>
  <c r="D44" l="1"/>
  <c r="H43" l="1"/>
  <c r="D43" l="1"/>
  <c r="H42" l="1"/>
  <c r="D42" l="1"/>
  <c r="H41" l="1"/>
  <c r="D41" l="1"/>
  <c r="H40" l="1"/>
  <c r="D40" l="1"/>
  <c r="H39" l="1"/>
  <c r="D39" l="1"/>
  <c r="H38" l="1"/>
  <c r="D38" l="1"/>
  <c r="H37" l="1"/>
  <c r="D37" l="1"/>
  <c r="H36" l="1"/>
  <c r="D36" l="1"/>
  <c r="H35" l="1"/>
  <c r="D35" l="1"/>
  <c r="H34" l="1"/>
  <c r="D34" l="1"/>
  <c r="H33" l="1"/>
  <c r="D33" l="1"/>
  <c r="H32" l="1"/>
  <c r="D32" l="1"/>
  <c r="H31" l="1"/>
  <c r="D31" l="1"/>
  <c r="H30" l="1"/>
  <c r="D30" l="1"/>
  <c r="H29" l="1"/>
  <c r="D29" l="1"/>
  <c r="H28" l="1"/>
  <c r="D28" l="1"/>
  <c r="H27" l="1"/>
  <c r="D27" l="1"/>
  <c r="H26" l="1"/>
  <c r="D26" l="1"/>
  <c r="H25" l="1"/>
  <c r="D25" l="1"/>
  <c r="H24" l="1"/>
  <c r="D24" l="1"/>
  <c r="H23" l="1"/>
  <c r="D23" l="1"/>
  <c r="H22" l="1"/>
  <c r="D22" l="1"/>
  <c r="H21" l="1"/>
  <c r="D21" l="1"/>
  <c r="H20" l="1"/>
  <c r="D20" l="1"/>
  <c r="H19" l="1"/>
  <c r="D19" l="1"/>
  <c r="H18" l="1"/>
  <c r="D18" l="1"/>
  <c r="H17" l="1"/>
  <c r="D17" l="1"/>
  <c r="H16" l="1"/>
  <c r="D16" l="1"/>
  <c r="H15" l="1"/>
  <c r="D15" l="1"/>
  <c r="H14" l="1"/>
  <c r="D14" l="1"/>
  <c r="H13" l="1"/>
  <c r="D13" l="1"/>
  <c r="H12" l="1"/>
  <c r="D12" l="1"/>
  <c r="H11" l="1"/>
  <c r="D11" l="1"/>
  <c r="B10"/>
  <c r="H9" l="1"/>
  <c r="D9" l="1"/>
  <c r="H8" l="1"/>
  <c r="D8" l="1"/>
  <c r="G8" i="3" l="1"/>
  <c r="F9" l="1"/>
  <c r="F8"/>
  <c r="F7"/>
  <c r="D9" l="1"/>
  <c r="D8"/>
  <c r="G7"/>
  <c r="D7"/>
  <c r="E6"/>
  <c r="C6"/>
  <c r="G35" i="2" l="1"/>
  <c r="G34" l="1"/>
  <c r="F32" l="1"/>
  <c r="G32"/>
  <c r="F31" l="1"/>
  <c r="G31"/>
  <c r="F29" l="1"/>
  <c r="G29"/>
  <c r="F28" l="1"/>
  <c r="G28"/>
  <c r="F26" l="1"/>
  <c r="G26"/>
  <c r="F25" l="1"/>
  <c r="G25"/>
  <c r="E24"/>
  <c r="D24"/>
  <c r="G19" l="1"/>
  <c r="G18" l="1"/>
  <c r="G17" l="1"/>
  <c r="F16" l="1"/>
  <c r="G16"/>
  <c r="F15" l="1"/>
  <c r="G15"/>
  <c r="F14" l="1"/>
  <c r="G14"/>
  <c r="F13" l="1"/>
  <c r="G13"/>
  <c r="F12" l="1"/>
  <c r="G12"/>
  <c r="F11" l="1"/>
  <c r="G11"/>
  <c r="F10" l="1"/>
  <c r="G10"/>
  <c r="F9" l="1"/>
  <c r="G9"/>
  <c r="F8" l="1"/>
  <c r="G8"/>
  <c r="E7"/>
  <c r="D7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<sst xmlns="http://schemas.openxmlformats.org/spreadsheetml/2006/main" count="3206" uniqueCount="349">
  <si>
    <t>TURISMO EN CIFRAS SANTA CRUZ</t>
  </si>
  <si>
    <t>enero 2011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</si>
  <si>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</si>
  <si>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</si>
  <si>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</si>
  <si>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</si>
  <si>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</si>
  <si>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</si>
  <si>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</si>
  <si>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</si>
  <si>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</si>
  <si>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</si>
  <si>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</si>
  <si>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</si>
  <si>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Nacionalidades</t>
  </si>
  <si>
    <t>Serie anual y mensual del turismo alojados por nacionalidad</t>
  </si>
  <si>
    <t>Cuota sobre el total de alojados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</si>
  <si>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</si>
  <si>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</si>
  <si>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</si>
  <si>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</si>
  <si>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</si>
  <si>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</si>
  <si>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</si>
  <si>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</si>
  <si>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</si>
  <si>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</si>
  <si>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</si>
  <si>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</si>
  <si>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</si>
  <si>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</si>
  <si>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</si>
  <si>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</si>
  <si>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</si>
  <si>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</si>
  <si>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</si>
  <si>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</si>
  <si>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</si>
  <si>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</si>
  <si>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</si>
  <si>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</si>
  <si>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</si>
  <si>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</si>
  <si>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</si>
  <si>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</si>
  <si>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</si>
  <si>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</si>
  <si>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</si>
  <si>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</si>
  <si>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</si>
  <si>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</si>
  <si>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</si>
  <si>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</si>
  <si>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</si>
  <si>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</si>
  <si>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</si>
  <si>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</si>
  <si>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</si>
  <si>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</si>
  <si>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</si>
  <si>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</si>
  <si>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</si>
  <si>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</si>
  <si>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</si>
  <si>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</si>
  <si>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</si>
  <si>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</si>
  <si>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STDE Cabildo Insular de Tenerife. ELABORACIÓN: Turismo de Tenerife </t>
  </si>
  <si>
    <t>RESUMEN DE INDICADORES SANTA CRUZ</t>
  </si>
  <si>
    <t>TURISMO ALOJADO EN SANTA CRUZ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</si>
  <si>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</si>
  <si>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</si>
  <si>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</si>
  <si>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</si>
  <si>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</si>
  <si>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</si>
  <si>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</si>
  <si>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ALOJADOS EN SANTA CRUZ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</si>
  <si>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</si>
  <si>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</si>
  <si>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</si>
  <si>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</si>
  <si>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</si>
  <si>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</si>
  <si>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</si>
  <si>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</si>
  <si>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</si>
  <si>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</si>
  <si>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</si>
  <si>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</si>
  <si>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</si>
  <si>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</si>
  <si>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</si>
  <si>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</si>
  <si>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</si>
  <si>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</si>
  <si>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ELABORACIÓN: Turismo de Tenerife.</t>
  </si>
  <si>
    <t>Tabla</t>
  </si>
  <si>
    <t>TURISTAS  ALOJADOS EN SANTA CRUZ POR TIPOLOGÍA DE ESTABLECIMIENTO
VARIACIONES INTERANUALES</t>
  </si>
  <si>
    <t xml:space="preserve">Hotelero </t>
  </si>
  <si>
    <t>Extrahotel.</t>
  </si>
  <si>
    <t>FUENTE: STDE Cabildo Insular de Tenerife. 
ELABORACIÓN: Turismo de Tenerife.</t>
  </si>
  <si>
    <t>TURISTAS ALOJADOS EN SANTA CRUZ SEGÚN TIPOLOGÍA DEL ESTABLECIMIENTO</t>
  </si>
  <si>
    <t xml:space="preserve"> Extrahotel.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</si>
  <si>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</si>
  <si>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</si>
  <si>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</si>
  <si>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</si>
  <si>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</si>
  <si>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</si>
  <si>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</si>
  <si>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</si>
  <si>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</si>
  <si>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</si>
  <si>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</si>
  <si>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</si>
  <si>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</si>
  <si>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STDE Cabildo Insular de Tenerife.  
ELABORACIÓN: Turismo de Tenerife.</t>
  </si>
  <si>
    <t>EVOLUCIÓN MENSUAL DE TURISTAS  ALOJADOS EN SANTA CRUZ EN LA TEMPORADA DE INVIERNO</t>
  </si>
  <si>
    <t>Inv. 06/07</t>
  </si>
  <si>
    <t>Inv. 07/08</t>
  </si>
  <si>
    <t>Inv. 08/09</t>
  </si>
  <si>
    <t>Inv. 09/10</t>
  </si>
  <si>
    <t>Inv. 10/11</t>
  </si>
  <si>
    <t>Temporada invierno</t>
  </si>
  <si>
    <t>FUENTE: STDE Cabildo Insular de Tenerife.  ELABORACIÓN: Turismo de Tenerife.</t>
  </si>
  <si>
    <t>EVOLUCIÓN MENSUAL DE TURISTAS  ALOJADOS EN SANTA CRUZ EN LA TEMPORADA DE VERANO</t>
  </si>
  <si>
    <t>Temporada Verano</t>
  </si>
  <si>
    <t>TURISMO ALOJADO POR ZONAS TURÍSTICAS Y TIPOLOGÍA DE ESTABLECIMIENTO</t>
  </si>
  <si>
    <t>ZONAS</t>
  </si>
  <si>
    <t>TOTAL TENERIFE</t>
  </si>
  <si>
    <t>SANTA CRUZ</t>
  </si>
  <si>
    <t xml:space="preserve">TURISTAS ALOJADOS EN TENERIFE POR ZONAS Y TIPOLOGÍA </t>
  </si>
  <si>
    <t>Tenerife</t>
  </si>
  <si>
    <t>var. Total</t>
  </si>
  <si>
    <t xml:space="preserve"> Hotel</t>
  </si>
  <si>
    <t>var. Hotel</t>
  </si>
  <si>
    <t>var. Extrahotel.</t>
  </si>
  <si>
    <t xml:space="preserve">VARIACIONES INTERANUALES DE LOS TURISTAS ALOJADOS EN TENERIFE POR ZONAS Y TIPOLOGÍA </t>
  </si>
  <si>
    <t xml:space="preserve">Hotel </t>
  </si>
  <si>
    <t>TURISTAS  ALOJADOS EN SANTA CRUZ</t>
  </si>
  <si>
    <t>Var. 09/08</t>
  </si>
  <si>
    <t>Var. 10/09</t>
  </si>
  <si>
    <t>Var. 11/10</t>
  </si>
  <si>
    <t>Total general</t>
  </si>
  <si>
    <t>TURISTAS  ALOJADOS EN TENERIFE</t>
  </si>
  <si>
    <t>2010/2009</t>
  </si>
  <si>
    <t>2011/2010</t>
  </si>
  <si>
    <t>Extrahotelero</t>
  </si>
  <si>
    <t>var. Inter. hotelero</t>
  </si>
  <si>
    <t>Var. inter. extrahotelero</t>
  </si>
  <si>
    <t>Var. inter. total</t>
  </si>
  <si>
    <t>ALOJADOS EN SANTA CRUZ SEGÚN TIPOLOGÍA Y CATEGORÍA DE ESTABLECIMIENTO</t>
  </si>
  <si>
    <t>CATEGORÍAS</t>
  </si>
  <si>
    <t>TOTAL CATEGORÍAS</t>
  </si>
  <si>
    <t>Totales</t>
  </si>
  <si>
    <t>CATEGORÍA HOTELERA</t>
  </si>
  <si>
    <t>Hotelera</t>
  </si>
  <si>
    <t xml:space="preserve">4* y 5* </t>
  </si>
  <si>
    <t>3*</t>
  </si>
  <si>
    <t>2*</t>
  </si>
  <si>
    <t>1*</t>
  </si>
  <si>
    <t>CATEGORÍA EXTRAHOTELERA</t>
  </si>
  <si>
    <t>Extrahotelera</t>
  </si>
  <si>
    <t xml:space="preserve">EVOLUCIÓN DEL TURISMO  ALOJADO EN SANTA CRUZ POR CATEGORÍA </t>
  </si>
  <si>
    <t xml:space="preserve"> 1 * </t>
  </si>
  <si>
    <t xml:space="preserve"> 2 *</t>
  </si>
  <si>
    <t xml:space="preserve"> 3 *</t>
  </si>
  <si>
    <t>4* y  5 *</t>
  </si>
  <si>
    <t>Gráfica 1</t>
  </si>
  <si>
    <t>Gráfica 2</t>
  </si>
  <si>
    <t xml:space="preserve">VARIACIÓN INTERANUAL DEL TURISMO ALOJADO EN SANTA CRUZ POR CATEGORÍA 
VARIACIONES INTERANUALES </t>
  </si>
  <si>
    <t xml:space="preserve">TURISTAS ALOJADOS EN SANTA CRUZ POR CATEGORÍA </t>
  </si>
  <si>
    <t>MES</t>
  </si>
  <si>
    <t>EVOLUCIÓN MENSUAL DEL TURISMO ALOJADO EN SANTA CRUZ</t>
  </si>
  <si>
    <t>EVOLUCIÓN MENSUAL DE LOS TURISTAS ALOJADOS EN SANTA CRUZ
TOTAL TURISTAS</t>
  </si>
  <si>
    <t>var. 10/09</t>
  </si>
  <si>
    <t>var. 11/10</t>
  </si>
  <si>
    <t>FUENTE: STDE del Cabildo Insular de Tenerife. ELABORACIÓN: Turismo de Tenerife</t>
  </si>
  <si>
    <t>EVOLUCIÓN MENSUAL DE LOS TURISTAS ALOJADOS EN SANTA CRUZ
REINO UNIDO</t>
  </si>
  <si>
    <t>EVOLUCIÓN MENSUAL DE LOS TURISTAS ALOJADOS EN SANTA CRUZ
ESPAÑA</t>
  </si>
  <si>
    <t>EVOLUCIÓN MENSUAL DE LOS TURISTAS ALOJADOS EN SANTA CRUZ
ALEMANIA</t>
  </si>
  <si>
    <t>EVOLUCIÓN MENSUAL DE LOS TURISTAS ALOJADOS EN SANTA CRUZ
DINAMARCA</t>
  </si>
  <si>
    <t>EVOLUCIÓN MENSUAL DE LOS TURISTAS ALOJADOS EN SANTA CRUZ
FINLANDIA</t>
  </si>
  <si>
    <t>EVOLUCIÓN MENSUAL DE LOS TURISTAS ALOJADOS EN SANTA CRUZ
NORUEGA</t>
  </si>
  <si>
    <t>EVOLUCIÓN MENSUAL DE LOS TURISTAS ALOJADOS EN SANTA CRUZ
SUECIA</t>
  </si>
  <si>
    <t>EVOLUCIÓN MENSUAL DE LOS TURISTAS ALOJADOS EN SANTA CRUZ
FRANCIA</t>
  </si>
  <si>
    <t>EVOLUCIÓN MENSUAL DE LOS TURISTAS ALOJADOS EN SANTA CRUZ
HOLANDA</t>
  </si>
  <si>
    <t>EVOLUCIÓN MENSUAL DE LOS TURISTAS ALOJADOS EN SANTA CRUZ
BÉLGICA</t>
  </si>
  <si>
    <t>EVOLUCIÓN MENSUAL DE LOS TURISTAS ALOJADOS EN SANTA CRUZ
ITALIA</t>
  </si>
  <si>
    <t>EVOLUCIÓN MENSUAL DE LOS TURISTAS ALOJADOS EN SANTA CRUZ
RUSIA</t>
  </si>
  <si>
    <t>EVOLUCIÓN MENSUAL DE LOS TURISTAS ALOJADOS EN SANTA CRUZ
OTROS PAISES DEL ESTE</t>
  </si>
  <si>
    <t>EVOLUCIÓN MENSUAL DE LOS TURISTAS ALOJADOS EN SANTA CRUZ
IRLANDA</t>
  </si>
  <si>
    <t>EVOLUCIÓN MENSUAL DE LOS TURISTAS ALOJADOS EN SANTA CRUZ
SUIZA</t>
  </si>
  <si>
    <t xml:space="preserve">EVOLUCIÓN MENSUAL DE TURISTAS ALOJADOS EN SANTA CRUZ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</si>
  <si>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</si>
  <si>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</si>
  <si>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</si>
  <si>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</si>
  <si>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</si>
  <si>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</si>
  <si>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</si>
  <si>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</si>
  <si>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</si>
  <si>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</si>
  <si>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</si>
  <si>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</si>
  <si>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</si>
  <si>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</si>
  <si>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</si>
  <si>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</si>
  <si>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</si>
  <si>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</si>
  <si>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</si>
  <si>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</si>
  <si>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</si>
  <si>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</si>
  <si>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</si>
  <si>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</si>
  <si>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SANTA CRUZ SEGÚN NACIONALIDAD</t>
  </si>
  <si>
    <t xml:space="preserve">cuota  </t>
  </si>
  <si>
    <t>Países Nórdicos</t>
  </si>
  <si>
    <t>DISTRIBUCIÓN DEL TURISMO ALOJADO EN ESTABLECIMIENTOS TURÍSTICOS DE SANTA CRUZ SEGÚN NACIONALIDAD</t>
  </si>
  <si>
    <t xml:space="preserve">FUENTE: STDE Cabildo Insular de Tenerife. 
ELABORACIÓN: Turismo de Tenerife </t>
  </si>
  <si>
    <t>DISTRIBUCIÓN DEL TURISMO ALOJADO EN ESTABLECIMIENTOS TURÍSTICOS  SEGÚN NACIONALIDAD</t>
  </si>
  <si>
    <t>Santa Cruz</t>
  </si>
  <si>
    <t xml:space="preserve">FUENTE: STDE Cabildo Insular de Tenerife.
ELABORACIÓN: Turismo de Tenerife </t>
  </si>
  <si>
    <t>TURISTAS ALOJADOS EN SANTA CRUZ POR NACIONALIDADES SEGÚN TIPOLOGÍA Y CATEGORÍA DEL ESTABLECIMIENTO</t>
  </si>
  <si>
    <t>ESTABLECIMIENTOS HOTELEROS</t>
  </si>
  <si>
    <t>var. Inter.</t>
  </si>
  <si>
    <t>Hoteles 4* y 5 *</t>
  </si>
  <si>
    <t>Hoteles 3 *</t>
  </si>
  <si>
    <t>Hoteles 2 *</t>
  </si>
  <si>
    <t>Hoteles 1*</t>
  </si>
  <si>
    <t>EVOLUCIÓN DEL NÚMERO DE TURISTAS ALOJADOS EN SANTA CRUZ POR NACIONALIDADES SEGÚN TIPOLOGÍA Y CATEGORÍA DEL ESTABLECIMIENTO</t>
  </si>
  <si>
    <t xml:space="preserve">DISTRIBUCIÓN DE TURISTAS ALOJADOS EN SANTA CRUZ POR TIPOLOGÍA Y CATEGORÍA DEL ESTABLECIMIENTO SEGÚN NACIONALIDADES </t>
  </si>
  <si>
    <t>DISTRIBUCIÓN DE TURISTAS ALOJADOS EN SANTA CRUZ POR NACIONALIDADES SEGÚN TIPOLOGÍA Y CATEGORÍA</t>
  </si>
  <si>
    <t>Hoteles 4* y 5*</t>
  </si>
  <si>
    <t xml:space="preserve">CUOTA POR NACIONALIDAD DE TURISTAS ALOJADOS EN ESTABLECIMIENTOS TURÍSTICOS DE SANTA CRUZ SOBRE TOTAL DE ALOJADOS </t>
  </si>
  <si>
    <t xml:space="preserve">EVOLUCIÓN MENSUAL DE TURISTAS  ALOJADOS EN SANTA CRUZ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</si>
  <si>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</si>
  <si>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</si>
  <si>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</si>
  <si>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</si>
  <si>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</si>
  <si>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</si>
  <si>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</si>
  <si>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</si>
  <si>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</si>
  <si>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</si>
  <si>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</si>
  <si>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</si>
  <si>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</si>
  <si>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</si>
  <si>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</si>
  <si>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>FUENTE: STDE Cabildo Insular de Tenerife.  ELABORACIÓN: Turismo de Tenerife</t>
  </si>
  <si>
    <t xml:space="preserve">PERNOCTACIONES POR TURISTAS POR ZONAS Y TIPOLOGÍA </t>
  </si>
  <si>
    <t xml:space="preserve">VARIACIÓN INTERANUAL DE PERNOCTACIONES POR TURISTAS POR ZONAS Y TIPOLOGÍA </t>
  </si>
  <si>
    <t xml:space="preserve">PERNOCTACIONES POR TURISTAS EN SANTA CRUZ POR CATEGORÍA </t>
  </si>
  <si>
    <t>4* y 5*</t>
  </si>
  <si>
    <t xml:space="preserve">VARIACIÓN INTERANUAL DE PERNOCTACIONES POR TURISTAS EN SANTA CRUZ EN TENERIFE POR CATEGORÍA </t>
  </si>
  <si>
    <t>PERNOCTACIONES POR LOS TURISTAS EN SANTA CRUZ SEGÚN TIPOLOGÍA DE ESTABLECIMIENTO</t>
  </si>
  <si>
    <t>Pernoctaciones Totales</t>
  </si>
  <si>
    <t>Pernoctaciones Hoteleras</t>
  </si>
  <si>
    <t>Pernoctaciones Extrahoteleras</t>
  </si>
  <si>
    <t>PERNOCTACIONES EN SANTA CRUZ SEGÚN TIPOLOGÍA Y CATEGORÍA DE ESTABLECIMIENTO</t>
  </si>
  <si>
    <t>EVOLUCIÓN  DE PERNOCTACIONES EN SANTA CRUZ</t>
  </si>
  <si>
    <t>INDICE DE OCUPACIÓN SEGÚN ZONAS Y TIPOLOGÍA  (%)</t>
  </si>
  <si>
    <t>VARIACIÓN INTERANUAL DE INDICE DE OCUPACIÓN SEGÚN ZONAS Y TIPOLOGÍA  (%)</t>
  </si>
  <si>
    <t xml:space="preserve"> TOTAL GENERAL</t>
  </si>
  <si>
    <t>INDICE DE OCUPACIÓN EN LOS ESTABLECIMIENTOS ALOJATIVOS DE SANTA CRUZ POR CATEGORÍA (%)</t>
  </si>
  <si>
    <t>VARIACIÓN INTERANUAL DE INDICE DE OCUPACIÓN EN LOS ESTABLECIMIENTOS ALOJATIVOS DE SANTA CRUZ POR CATEGORÍA (%)</t>
  </si>
  <si>
    <t xml:space="preserve">1* </t>
  </si>
  <si>
    <t xml:space="preserve"> 4 * y 5 *</t>
  </si>
  <si>
    <t>ÍNDICES DE OCUPACIÓN EN LOS ESTABLECIMIENTOS ALOJATIVOS DE SANTA CRUZ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</si>
  <si>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</si>
  <si>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</si>
  <si>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</si>
  <si>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</si>
  <si>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</si>
  <si>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</si>
  <si>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ÍNDICES DE OCUPACIÓN EN LOS ESTABLECIMIENTOS ALOJATIVOS DE SANTA CRUZ SEGÚN TIPOLOGÍA Y CATEGORÍA DE ESTABLECIMIENTO (%)</t>
  </si>
  <si>
    <t>EVOLUCIÓN  DE INDICES DE OCUPACIÓN EN ESTABLECIMIENTOS ALOJATIVOS DE SANTA CRUZ</t>
  </si>
  <si>
    <t>Indices de ocupación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</si>
  <si>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</si>
  <si>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</si>
  <si>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SANTA CRUZ POR CATEGORÍA </t>
  </si>
  <si>
    <t xml:space="preserve">DIFERENCIA INTERANUAL DE LA ESTANCIA MEDIA DE LOS TURISTAS ALOJADOS EN SANTA CRUZ POR CATEGORÍA </t>
  </si>
  <si>
    <t>ESTANCIAS MEDIAS DE LOS TURISTAS ALOJADOS EN SANTA CRUZ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</si>
  <si>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</si>
  <si>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</si>
  <si>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</si>
  <si>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</si>
  <si>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</si>
  <si>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SANTA CRUZ SEGÚN TIPOLOGÍA Y CATEGORÍA DE ESTABLECIMIENTO</t>
  </si>
  <si>
    <t>FUENTE: STDE Cabildo Insular de Tenerife. ELABORACIÓN:Turismo de Tenerife</t>
  </si>
  <si>
    <t>EVOLUCIÓN  DE LA ESTANCIA MEDIA  DE LOS TURISTAS ALOJADOS EN SANTA CRUZ</t>
  </si>
  <si>
    <t>Estancia media</t>
  </si>
  <si>
    <t>Total Plazas</t>
  </si>
  <si>
    <t>Hoteleros</t>
  </si>
  <si>
    <t>Bares</t>
  </si>
  <si>
    <t>Extrahoteleros</t>
  </si>
  <si>
    <t>Cafeterías</t>
  </si>
  <si>
    <t>Hoteles Rurales</t>
  </si>
  <si>
    <t>Restaurantes</t>
  </si>
  <si>
    <t>Casas Rurales</t>
  </si>
  <si>
    <t>ARONA</t>
  </si>
  <si>
    <t>Gran Canaria</t>
  </si>
  <si>
    <t>Fuerteventura</t>
  </si>
  <si>
    <t>ZONA 3</t>
  </si>
  <si>
    <t>Lanzarote</t>
  </si>
  <si>
    <t>La Palma</t>
  </si>
  <si>
    <t>ZONA 4</t>
  </si>
  <si>
    <t>Canarias</t>
  </si>
  <si>
    <t>TOTAL TURISMO ALOJADO</t>
  </si>
  <si>
    <t>ADEJE</t>
  </si>
  <si>
    <t>Zona SUR</t>
  </si>
  <si>
    <t>ALOJADOS HOTELEROS</t>
  </si>
  <si>
    <t>ALOJADOS EXTRAHOTELEROS</t>
  </si>
  <si>
    <t>ZONA 1</t>
  </si>
  <si>
    <t>ZONA 2</t>
  </si>
  <si>
    <t>PUERTO DE LA CRUZ</t>
  </si>
  <si>
    <t xml:space="preserve">acumulado febrero 2011 </t>
  </si>
  <si>
    <t>acumulado febrero 2010</t>
  </si>
  <si>
    <t>I semestre 2010</t>
  </si>
  <si>
    <t>I semestre 2011</t>
  </si>
  <si>
    <t>II semestre 2009</t>
  </si>
  <si>
    <t>II semestre 2010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</si>
  <si>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</si>
  <si>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</si>
  <si>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</si>
  <si>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</si>
  <si>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</si>
  <si>
    <t>carnaval</t>
  </si>
  <si>
    <t>I trimestre santa cruz</t>
  </si>
  <si>
    <t>marzo en carnaval</t>
  </si>
  <si>
    <t>estimación sin plazas del mencey (se elimina un 22%, que es lo que caen las plazas)</t>
  </si>
  <si>
    <t>La causa del descenso es el mercado español</t>
  </si>
  <si>
    <t>Plazas Hotel Mencey</t>
  </si>
  <si>
    <t>Plazas totales S/C I trimestre 2010</t>
  </si>
  <si>
    <t>Turiststas S/C I trimestre10</t>
  </si>
  <si>
    <t>Turistas S/C I trimestre11</t>
  </si>
  <si>
    <t>Estimación Turistas Atribuibles al Mencey en función de su cuota de plazas</t>
  </si>
  <si>
    <t>Turistas S/C I trimestre10 sin la aportación estimada del Mencey</t>
  </si>
  <si>
    <t>Var I trim 11/I trim 10 (sin Mencey)</t>
  </si>
  <si>
    <t>Cuota plazas Mencey/total plazas zona I trim 10</t>
  </si>
  <si>
    <t>coincide con la mejora del mercado español</t>
  </si>
  <si>
    <t>coincidente con la caída del mercado español</t>
  </si>
  <si>
    <t>4y5*</t>
  </si>
</sst>
</file>

<file path=xl/styles.xml><?xml version="1.0" encoding="utf-8"?>
<styleSheet xmlns="http://schemas.openxmlformats.org/spreadsheetml/2006/main">
  <numFmts count="13"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_-* #,##0.00\ [$€-1]_-;\-* #,##0.00\ [$€-1]_-;_-* &quot;-&quot;??\ [$€-1]_-"/>
    <numFmt numFmtId="170" formatCode="#,#00"/>
    <numFmt numFmtId="171" formatCode="_-* #,##0\ _p_t_a_-;\-* #,##0\ _p_t_a_-;_-* &quot;-&quot;\ _p_t_a_-;_-@_-"/>
    <numFmt numFmtId="172" formatCode="\$#,#00"/>
    <numFmt numFmtId="173" formatCode="\$#,"/>
    <numFmt numFmtId="174" formatCode="%#,#00"/>
    <numFmt numFmtId="175" formatCode="#.##000"/>
    <numFmt numFmtId="176" formatCode="#.##0,"/>
  </numFmts>
  <fonts count="57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sz val="11"/>
      <color rgb="FFFF0000"/>
      <name val="Calibri"/>
      <family val="2"/>
      <scheme val="minor"/>
    </font>
    <font>
      <b/>
      <sz val="12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27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/>
      <bottom/>
      <diagonal/>
    </border>
    <border>
      <left/>
      <right/>
      <top style="medium">
        <color theme="3" tint="-0.24994659260841701"/>
      </top>
      <bottom/>
      <diagonal/>
    </border>
  </borders>
  <cellStyleXfs count="186">
    <xf numFmtId="0" fontId="0" fillId="0" borderId="0"/>
    <xf numFmtId="9" fontId="11" fillId="0" borderId="0" applyFont="0" applyFill="0" applyBorder="0" applyAlignment="0" applyProtection="0"/>
    <xf numFmtId="1" fontId="1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Protection="0">
      <alignment vertical="center"/>
    </xf>
    <xf numFmtId="0" fontId="20" fillId="0" borderId="0" applyNumberFormat="0" applyFont="0" applyFill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1" fontId="40" fillId="0" borderId="0">
      <protection locked="0"/>
    </xf>
    <xf numFmtId="1" fontId="40" fillId="0" borderId="0">
      <protection locked="0"/>
    </xf>
    <xf numFmtId="0" fontId="41" fillId="30" borderId="15" applyNumberFormat="0" applyAlignment="0" applyProtection="0"/>
    <xf numFmtId="0" fontId="41" fillId="30" borderId="15" applyNumberFormat="0" applyAlignment="0" applyProtection="0"/>
    <xf numFmtId="0" fontId="41" fillId="30" borderId="15" applyNumberFormat="0" applyAlignment="0" applyProtection="0"/>
    <xf numFmtId="0" fontId="41" fillId="30" borderId="15" applyNumberFormat="0" applyAlignment="0" applyProtection="0"/>
    <xf numFmtId="0" fontId="42" fillId="31" borderId="16" applyNumberFormat="0" applyAlignment="0" applyProtection="0"/>
    <xf numFmtId="0" fontId="42" fillId="31" borderId="16" applyNumberFormat="0" applyAlignment="0" applyProtection="0"/>
    <xf numFmtId="0" fontId="42" fillId="31" borderId="16" applyNumberFormat="0" applyAlignment="0" applyProtection="0"/>
    <xf numFmtId="0" fontId="42" fillId="31" borderId="16" applyNumberFormat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45" fillId="21" borderId="15" applyNumberFormat="0" applyAlignment="0" applyProtection="0"/>
    <xf numFmtId="0" fontId="45" fillId="21" borderId="15" applyNumberFormat="0" applyAlignment="0" applyProtection="0"/>
    <xf numFmtId="0" fontId="45" fillId="21" borderId="15" applyNumberFormat="0" applyAlignment="0" applyProtection="0"/>
    <xf numFmtId="0" fontId="45" fillId="21" borderId="15" applyNumberFormat="0" applyAlignment="0" applyProtection="0"/>
    <xf numFmtId="0" fontId="1" fillId="0" borderId="0"/>
    <xf numFmtId="169" fontId="1" fillId="0" borderId="0" applyFont="0" applyFill="0" applyBorder="0" applyAlignment="0" applyProtection="0">
      <alignment vertical="center"/>
    </xf>
    <xf numFmtId="1" fontId="46" fillId="0" borderId="0">
      <protection locked="0"/>
    </xf>
    <xf numFmtId="170" fontId="46" fillId="0" borderId="0">
      <protection locked="0"/>
    </xf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171" fontId="1" fillId="0" borderId="0" applyFont="0" applyFill="0" applyBorder="0" applyAlignment="0" applyProtection="0"/>
    <xf numFmtId="172" fontId="46" fillId="0" borderId="0">
      <protection locked="0"/>
    </xf>
    <xf numFmtId="173" fontId="46" fillId="0" borderId="0">
      <protection locked="0"/>
    </xf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1" fontId="1" fillId="0" borderId="0">
      <alignment vertical="center"/>
    </xf>
    <xf numFmtId="3" fontId="1" fillId="0" borderId="0">
      <alignment vertical="center"/>
    </xf>
    <xf numFmtId="3" fontId="1" fillId="0" borderId="0">
      <alignment vertical="center"/>
    </xf>
    <xf numFmtId="0" fontId="1" fillId="37" borderId="18" applyNumberFormat="0" applyFont="0" applyAlignment="0" applyProtection="0"/>
    <xf numFmtId="0" fontId="1" fillId="37" borderId="18" applyNumberFormat="0" applyFont="0" applyAlignment="0" applyProtection="0"/>
    <xf numFmtId="0" fontId="1" fillId="37" borderId="18" applyNumberFormat="0" applyFont="0" applyAlignment="0" applyProtection="0"/>
    <xf numFmtId="0" fontId="1" fillId="37" borderId="18" applyNumberFormat="0" applyFont="0" applyAlignment="0" applyProtection="0"/>
    <xf numFmtId="174" fontId="46" fillId="0" borderId="0">
      <protection locked="0"/>
    </xf>
    <xf numFmtId="9" fontId="1" fillId="0" borderId="0" applyFont="0" applyFill="0" applyBorder="0" applyProtection="0">
      <alignment vertical="center"/>
    </xf>
    <xf numFmtId="175" fontId="46" fillId="0" borderId="0">
      <protection locked="0"/>
    </xf>
    <xf numFmtId="176" fontId="46" fillId="0" borderId="0">
      <protection locked="0"/>
    </xf>
    <xf numFmtId="0" fontId="49" fillId="30" borderId="19" applyNumberFormat="0" applyAlignment="0" applyProtection="0"/>
    <xf numFmtId="0" fontId="49" fillId="30" borderId="19" applyNumberFormat="0" applyAlignment="0" applyProtection="0"/>
    <xf numFmtId="0" fontId="49" fillId="30" borderId="19" applyNumberFormat="0" applyAlignment="0" applyProtection="0"/>
    <xf numFmtId="0" fontId="49" fillId="30" borderId="19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" fontId="46" fillId="0" borderId="23">
      <protection locked="0"/>
    </xf>
    <xf numFmtId="1" fontId="46" fillId="0" borderId="23">
      <protection locked="0"/>
    </xf>
    <xf numFmtId="1" fontId="46" fillId="0" borderId="23">
      <protection locked="0"/>
    </xf>
    <xf numFmtId="1" fontId="46" fillId="0" borderId="23">
      <protection locked="0"/>
    </xf>
  </cellStyleXfs>
  <cellXfs count="393">
    <xf numFmtId="0" fontId="0" fillId="0" borderId="0" xfId="0"/>
    <xf numFmtId="1" fontId="1" fillId="2" borderId="0" xfId="2" applyFill="1">
      <alignment vertical="center"/>
    </xf>
    <xf numFmtId="1" fontId="1" fillId="0" borderId="0" xfId="2">
      <alignment vertical="center"/>
    </xf>
    <xf numFmtId="1" fontId="2" fillId="2" borderId="0" xfId="2" applyFont="1" applyFill="1">
      <alignment vertical="center"/>
    </xf>
    <xf numFmtId="1" fontId="3" fillId="2" borderId="0" xfId="2" applyFont="1" applyFill="1" applyAlignment="1">
      <alignment horizontal="center" vertical="center"/>
    </xf>
    <xf numFmtId="1" fontId="4" fillId="4" borderId="0" xfId="2" applyFont="1" applyFill="1" applyAlignment="1">
      <alignment horizontal="left" vertical="center"/>
    </xf>
    <xf numFmtId="1" fontId="5" fillId="4" borderId="0" xfId="2" applyFont="1" applyFill="1">
      <alignment vertical="center"/>
    </xf>
    <xf numFmtId="1" fontId="6" fillId="2" borderId="0" xfId="2" applyFont="1" applyFill="1" applyAlignment="1">
      <alignment horizontal="left" vertical="center" indent="1"/>
    </xf>
    <xf numFmtId="1" fontId="7" fillId="2" borderId="0" xfId="2" applyFont="1" applyFill="1" applyAlignment="1">
      <alignment horizontal="left" vertical="center" indent="1"/>
    </xf>
    <xf numFmtId="3" fontId="9" fillId="2" borderId="0" xfId="3" applyNumberFormat="1" applyFont="1" applyFill="1" applyAlignment="1" applyProtection="1">
      <alignment horizontal="left" vertical="center" indent="8"/>
    </xf>
    <xf numFmtId="3" fontId="10" fillId="2" borderId="0" xfId="3" applyNumberFormat="1" applyFont="1" applyFill="1" applyAlignment="1" applyProtection="1">
      <alignment horizontal="left" vertical="center" indent="14"/>
    </xf>
    <xf numFmtId="1" fontId="1" fillId="0" borderId="0" xfId="2" applyFont="1">
      <alignment vertical="center"/>
    </xf>
    <xf numFmtId="1" fontId="11" fillId="2" borderId="0" xfId="0" applyNumberFormat="1" applyFont="1" applyFill="1" applyAlignment="1">
      <alignment vertical="center"/>
    </xf>
    <xf numFmtId="1" fontId="1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2" fillId="4" borderId="0" xfId="2" applyFont="1" applyFill="1">
      <alignment vertical="center"/>
    </xf>
    <xf numFmtId="1" fontId="9" fillId="2" borderId="0" xfId="2" applyFont="1" applyFill="1" applyAlignment="1">
      <alignment horizontal="left" vertical="center" indent="8"/>
    </xf>
    <xf numFmtId="1" fontId="12" fillId="2" borderId="0" xfId="2" applyFont="1" applyFill="1" applyAlignment="1">
      <alignment horizontal="left" vertical="center" indent="8"/>
    </xf>
    <xf numFmtId="1" fontId="13" fillId="2" borderId="0" xfId="2" applyFont="1" applyFill="1" applyAlignment="1">
      <alignment horizontal="left" vertical="center" indent="1"/>
    </xf>
    <xf numFmtId="1" fontId="2" fillId="0" borderId="0" xfId="2" applyFont="1">
      <alignment vertical="center"/>
    </xf>
    <xf numFmtId="1" fontId="1" fillId="0" borderId="0" xfId="2" applyProtection="1">
      <alignment vertical="center"/>
      <protection hidden="1"/>
    </xf>
    <xf numFmtId="1" fontId="15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17" fillId="5" borderId="0" xfId="0" applyNumberFormat="1" applyFont="1" applyFill="1" applyBorder="1" applyAlignment="1">
      <alignment horizontal="center" vertical="center" wrapText="1"/>
    </xf>
    <xf numFmtId="3" fontId="17" fillId="6" borderId="0" xfId="0" applyNumberFormat="1" applyFont="1" applyFill="1" applyBorder="1" applyAlignment="1">
      <alignment horizontal="center" vertical="center" wrapText="1"/>
    </xf>
    <xf numFmtId="3" fontId="10" fillId="0" borderId="0" xfId="0" applyNumberFormat="1" applyFont="1" applyBorder="1" applyAlignment="1">
      <alignment horizontal="lef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164" fontId="18" fillId="5" borderId="0" xfId="0" applyNumberFormat="1" applyFont="1" applyFill="1" applyBorder="1" applyAlignment="1">
      <alignment horizontal="right" vertical="center" wrapText="1"/>
    </xf>
    <xf numFmtId="3" fontId="18" fillId="5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0" fillId="7" borderId="0" xfId="0" applyNumberFormat="1" applyFont="1" applyFill="1" applyBorder="1" applyAlignment="1">
      <alignment horizontal="left" vertical="center" wrapText="1"/>
    </xf>
    <xf numFmtId="165" fontId="18" fillId="7" borderId="0" xfId="0" applyNumberFormat="1" applyFont="1" applyFill="1" applyBorder="1" applyAlignment="1">
      <alignment horizontal="right" vertical="center" wrapText="1"/>
    </xf>
    <xf numFmtId="164" fontId="18" fillId="7" borderId="0" xfId="0" applyNumberFormat="1" applyFont="1" applyFill="1" applyBorder="1" applyAlignment="1">
      <alignment horizontal="right" vertical="center" wrapText="1"/>
    </xf>
    <xf numFmtId="4" fontId="18" fillId="7" borderId="0" xfId="0" applyNumberFormat="1" applyFont="1" applyFill="1" applyBorder="1" applyAlignment="1">
      <alignment horizontal="right" vertical="center" wrapText="1"/>
    </xf>
    <xf numFmtId="3" fontId="18" fillId="7" borderId="0" xfId="0" applyNumberFormat="1" applyFont="1" applyFill="1" applyBorder="1" applyAlignment="1">
      <alignment horizontal="center" vertical="center" wrapText="1"/>
    </xf>
    <xf numFmtId="2" fontId="18" fillId="7" borderId="0" xfId="0" applyNumberFormat="1" applyFont="1" applyFill="1" applyBorder="1" applyAlignment="1">
      <alignment horizontal="right" vertical="center" wrapText="1"/>
    </xf>
    <xf numFmtId="3" fontId="0" fillId="0" borderId="0" xfId="0" applyNumberFormat="1" applyFont="1" applyBorder="1" applyAlignment="1">
      <alignment vertical="center" wrapText="1"/>
    </xf>
    <xf numFmtId="166" fontId="10" fillId="0" borderId="0" xfId="2" applyNumberFormat="1" applyFont="1" applyBorder="1" applyAlignment="1" applyProtection="1">
      <alignment horizontal="right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0" fillId="8" borderId="0" xfId="2" applyFont="1" applyFill="1" applyBorder="1" applyAlignment="1" applyProtection="1">
      <alignment horizontal="left"/>
      <protection hidden="1"/>
    </xf>
    <xf numFmtId="167" fontId="10" fillId="8" borderId="0" xfId="2" applyNumberFormat="1" applyFont="1" applyFill="1" applyBorder="1" applyProtection="1">
      <alignment vertical="center"/>
      <protection hidden="1"/>
    </xf>
    <xf numFmtId="164" fontId="10" fillId="8" borderId="0" xfId="4" applyNumberFormat="1" applyFont="1" applyFill="1" applyBorder="1" applyProtection="1">
      <alignment vertical="center"/>
      <protection hidden="1"/>
    </xf>
    <xf numFmtId="1" fontId="10" fillId="0" borderId="0" xfId="2" applyFont="1" applyBorder="1" applyAlignment="1" applyProtection="1">
      <alignment horizontal="left"/>
      <protection hidden="1"/>
    </xf>
    <xf numFmtId="167" fontId="10" fillId="0" borderId="0" xfId="2" applyNumberFormat="1" applyFont="1" applyBorder="1" applyProtection="1">
      <alignment vertical="center"/>
      <protection hidden="1"/>
    </xf>
    <xf numFmtId="164" fontId="10" fillId="0" borderId="0" xfId="4" applyNumberFormat="1" applyFont="1" applyBorder="1" applyProtection="1">
      <alignment vertical="center"/>
      <protection hidden="1"/>
    </xf>
    <xf numFmtId="164" fontId="10" fillId="5" borderId="0" xfId="4" applyNumberFormat="1" applyFont="1" applyFill="1" applyBorder="1" applyProtection="1">
      <alignment vertical="center"/>
      <protection hidden="1"/>
    </xf>
    <xf numFmtId="1" fontId="1" fillId="0" borderId="0" xfId="2" applyFont="1" applyFill="1" applyBorder="1" applyAlignment="1" applyProtection="1">
      <alignment horizontal="left"/>
      <protection hidden="1"/>
    </xf>
    <xf numFmtId="1" fontId="1" fillId="0" borderId="0" xfId="2" applyFont="1" applyProtection="1">
      <alignment vertical="center"/>
      <protection hidden="1"/>
    </xf>
    <xf numFmtId="0" fontId="10" fillId="5" borderId="0" xfId="0" applyFont="1" applyFill="1" applyBorder="1" applyAlignment="1">
      <alignment horizontal="center"/>
    </xf>
    <xf numFmtId="164" fontId="0" fillId="0" borderId="0" xfId="1" applyNumberFormat="1" applyFont="1"/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right"/>
    </xf>
    <xf numFmtId="3" fontId="10" fillId="0" borderId="0" xfId="0" applyNumberFormat="1" applyFont="1" applyBorder="1"/>
    <xf numFmtId="164" fontId="10" fillId="0" borderId="0" xfId="1" applyNumberFormat="1" applyFont="1" applyBorder="1"/>
    <xf numFmtId="3" fontId="10" fillId="5" borderId="0" xfId="0" applyNumberFormat="1" applyFont="1" applyFill="1" applyBorder="1"/>
    <xf numFmtId="164" fontId="10" fillId="5" borderId="0" xfId="1" applyNumberFormat="1" applyFont="1" applyFill="1" applyBorder="1"/>
    <xf numFmtId="3" fontId="0" fillId="0" borderId="0" xfId="0" applyNumberFormat="1"/>
    <xf numFmtId="1" fontId="17" fillId="8" borderId="0" xfId="0" applyNumberFormat="1" applyFont="1" applyFill="1" applyBorder="1" applyAlignment="1">
      <alignment horizontal="center" vertical="center" wrapText="1"/>
    </xf>
    <xf numFmtId="3" fontId="10" fillId="8" borderId="0" xfId="0" applyNumberFormat="1" applyFont="1" applyFill="1" applyBorder="1" applyAlignment="1">
      <alignment horizontal="right" vertical="center"/>
    </xf>
    <xf numFmtId="164" fontId="10" fillId="8" borderId="0" xfId="1" applyNumberFormat="1" applyFont="1" applyFill="1" applyBorder="1" applyAlignment="1">
      <alignment horizontal="right" vertical="center"/>
    </xf>
    <xf numFmtId="3" fontId="10" fillId="8" borderId="0" xfId="0" applyNumberFormat="1" applyFont="1" applyFill="1" applyBorder="1" applyAlignment="1">
      <alignment vertical="center"/>
    </xf>
    <xf numFmtId="164" fontId="10" fillId="8" borderId="0" xfId="0" applyNumberFormat="1" applyFont="1" applyFill="1" applyBorder="1" applyAlignment="1">
      <alignment vertical="center"/>
    </xf>
    <xf numFmtId="0" fontId="17" fillId="12" borderId="0" xfId="0" applyFont="1" applyFill="1" applyBorder="1" applyAlignment="1">
      <alignment horizontal="left" vertical="center" wrapText="1"/>
    </xf>
    <xf numFmtId="3" fontId="10" fillId="12" borderId="0" xfId="0" applyNumberFormat="1" applyFont="1" applyFill="1" applyBorder="1"/>
    <xf numFmtId="164" fontId="10" fillId="12" borderId="0" xfId="1" applyNumberFormat="1" applyFont="1" applyFill="1" applyBorder="1"/>
    <xf numFmtId="0" fontId="17" fillId="7" borderId="0" xfId="0" applyFont="1" applyFill="1" applyBorder="1" applyAlignment="1">
      <alignment horizontal="left" vertical="center" wrapText="1"/>
    </xf>
    <xf numFmtId="3" fontId="10" fillId="7" borderId="0" xfId="0" applyNumberFormat="1" applyFont="1" applyFill="1" applyBorder="1"/>
    <xf numFmtId="164" fontId="10" fillId="7" borderId="0" xfId="1" applyNumberFormat="1" applyFont="1" applyFill="1" applyBorder="1"/>
    <xf numFmtId="0" fontId="22" fillId="2" borderId="1" xfId="3" applyNumberFormat="1" applyFont="1" applyFill="1" applyBorder="1" applyAlignment="1" applyProtection="1">
      <alignment horizontal="center" vertical="center" wrapText="1"/>
    </xf>
    <xf numFmtId="0" fontId="17" fillId="5" borderId="0" xfId="0" applyFont="1" applyFill="1" applyBorder="1" applyAlignment="1">
      <alignment horizontal="center"/>
    </xf>
    <xf numFmtId="164" fontId="10" fillId="0" borderId="0" xfId="0" applyNumberFormat="1" applyFont="1" applyBorder="1"/>
    <xf numFmtId="10" fontId="0" fillId="0" borderId="0" xfId="0" applyNumberFormat="1"/>
    <xf numFmtId="164" fontId="10" fillId="12" borderId="0" xfId="0" applyNumberFormat="1" applyFont="1" applyFill="1" applyBorder="1"/>
    <xf numFmtId="164" fontId="10" fillId="7" borderId="0" xfId="0" applyNumberFormat="1" applyFont="1" applyFill="1" applyBorder="1"/>
    <xf numFmtId="0" fontId="17" fillId="5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0" fontId="17" fillId="8" borderId="0" xfId="0" applyFont="1" applyFill="1" applyBorder="1" applyAlignment="1">
      <alignment horizontal="left"/>
    </xf>
    <xf numFmtId="3" fontId="10" fillId="8" borderId="0" xfId="0" applyNumberFormat="1" applyFont="1" applyFill="1" applyBorder="1"/>
    <xf numFmtId="0" fontId="10" fillId="0" borderId="0" xfId="0" applyFont="1" applyBorder="1"/>
    <xf numFmtId="0" fontId="17" fillId="5" borderId="0" xfId="0" applyFont="1" applyFill="1" applyBorder="1"/>
    <xf numFmtId="0" fontId="17" fillId="5" borderId="0" xfId="0" applyFont="1" applyFill="1" applyBorder="1" applyAlignment="1">
      <alignment horizontal="center" wrapText="1"/>
    </xf>
    <xf numFmtId="0" fontId="17" fillId="0" borderId="0" xfId="0" applyFont="1" applyBorder="1" applyAlignment="1"/>
    <xf numFmtId="0" fontId="17" fillId="8" borderId="0" xfId="0" applyFont="1" applyFill="1" applyBorder="1" applyAlignment="1"/>
    <xf numFmtId="0" fontId="17" fillId="7" borderId="0" xfId="0" applyFont="1" applyFill="1" applyBorder="1" applyAlignment="1"/>
    <xf numFmtId="0" fontId="10" fillId="7" borderId="0" xfId="0" applyFont="1" applyFill="1" applyBorder="1"/>
    <xf numFmtId="10" fontId="10" fillId="7" borderId="0" xfId="1" applyNumberFormat="1" applyFont="1" applyFill="1" applyBorder="1"/>
    <xf numFmtId="0" fontId="11" fillId="0" borderId="0" xfId="0" applyFont="1" applyBorder="1"/>
    <xf numFmtId="0" fontId="10" fillId="0" borderId="0" xfId="0" applyFont="1" applyBorder="1" applyAlignment="1"/>
    <xf numFmtId="1" fontId="17" fillId="7" borderId="0" xfId="2" applyFont="1" applyFill="1" applyBorder="1" applyProtection="1">
      <alignment vertical="center"/>
      <protection hidden="1"/>
    </xf>
    <xf numFmtId="1" fontId="10" fillId="7" borderId="0" xfId="2" applyFont="1" applyFill="1" applyBorder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/>
      <protection hidden="1"/>
    </xf>
    <xf numFmtId="164" fontId="10" fillId="7" borderId="0" xfId="2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3" fontId="8" fillId="0" borderId="0" xfId="3" applyNumberFormat="1" applyAlignment="1" applyProtection="1">
      <alignment vertical="center"/>
      <protection hidden="1"/>
    </xf>
    <xf numFmtId="49" fontId="1" fillId="0" borderId="0" xfId="2" applyNumberFormat="1" applyFont="1">
      <alignment vertical="center"/>
    </xf>
    <xf numFmtId="1" fontId="23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0" fontId="0" fillId="0" borderId="0" xfId="0" applyAlignment="1" applyProtection="1">
      <alignment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3" fontId="10" fillId="0" borderId="0" xfId="0" applyNumberFormat="1" applyFont="1" applyBorder="1" applyProtection="1">
      <protection hidden="1"/>
    </xf>
    <xf numFmtId="164" fontId="10" fillId="5" borderId="0" xfId="1" applyNumberFormat="1" applyFont="1" applyFill="1" applyBorder="1" applyProtection="1">
      <protection hidden="1"/>
    </xf>
    <xf numFmtId="1" fontId="17" fillId="8" borderId="0" xfId="0" applyNumberFormat="1" applyFont="1" applyFill="1" applyBorder="1" applyAlignment="1" applyProtection="1">
      <alignment horizontal="center" vertical="center" wrapText="1"/>
      <protection hidden="1"/>
    </xf>
    <xf numFmtId="3" fontId="10" fillId="8" borderId="0" xfId="0" applyNumberFormat="1" applyFont="1" applyFill="1" applyBorder="1" applyAlignment="1" applyProtection="1">
      <alignment vertical="center"/>
      <protection hidden="1"/>
    </xf>
    <xf numFmtId="164" fontId="10" fillId="8" borderId="0" xfId="1" applyNumberFormat="1" applyFont="1" applyFill="1" applyBorder="1" applyAlignment="1" applyProtection="1">
      <alignment vertical="center"/>
      <protection hidden="1"/>
    </xf>
    <xf numFmtId="1" fontId="17" fillId="12" borderId="0" xfId="0" applyNumberFormat="1" applyFont="1" applyFill="1" applyBorder="1" applyAlignment="1" applyProtection="1">
      <alignment horizontal="left" vertical="center" wrapText="1"/>
      <protection hidden="1"/>
    </xf>
    <xf numFmtId="3" fontId="10" fillId="12" borderId="0" xfId="0" applyNumberFormat="1" applyFont="1" applyFill="1" applyBorder="1" applyProtection="1">
      <protection hidden="1"/>
    </xf>
    <xf numFmtId="164" fontId="10" fillId="12" borderId="0" xfId="1" applyNumberFormat="1" applyFont="1" applyFill="1" applyBorder="1" applyProtection="1">
      <protection hidden="1"/>
    </xf>
    <xf numFmtId="0" fontId="17" fillId="7" borderId="0" xfId="0" applyFont="1" applyFill="1" applyBorder="1" applyAlignment="1" applyProtection="1">
      <alignment horizontal="left"/>
      <protection hidden="1"/>
    </xf>
    <xf numFmtId="3" fontId="10" fillId="7" borderId="0" xfId="0" applyNumberFormat="1" applyFont="1" applyFill="1" applyBorder="1" applyProtection="1">
      <protection hidden="1"/>
    </xf>
    <xf numFmtId="164" fontId="10" fillId="7" borderId="0" xfId="1" applyNumberFormat="1" applyFont="1" applyFill="1" applyBorder="1" applyProtection="1">
      <protection hidden="1"/>
    </xf>
    <xf numFmtId="3" fontId="10" fillId="5" borderId="0" xfId="0" applyNumberFormat="1" applyFont="1" applyFill="1" applyBorder="1" applyProtection="1">
      <protection hidden="1"/>
    </xf>
    <xf numFmtId="0" fontId="0" fillId="5" borderId="2" xfId="0" applyFill="1" applyBorder="1" applyAlignment="1" applyProtection="1">
      <alignment horizontal="left"/>
      <protection hidden="1"/>
    </xf>
    <xf numFmtId="3" fontId="0" fillId="5" borderId="2" xfId="0" applyNumberFormat="1" applyFill="1" applyBorder="1" applyProtection="1"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164" fontId="10" fillId="5" borderId="0" xfId="0" applyNumberFormat="1" applyFont="1" applyFill="1" applyBorder="1" applyProtection="1">
      <protection hidden="1"/>
    </xf>
    <xf numFmtId="164" fontId="10" fillId="11" borderId="0" xfId="0" applyNumberFormat="1" applyFont="1" applyFill="1" applyBorder="1" applyProtection="1">
      <protection hidden="1"/>
    </xf>
    <xf numFmtId="164" fontId="10" fillId="8" borderId="0" xfId="0" applyNumberFormat="1" applyFont="1" applyFill="1" applyBorder="1" applyAlignment="1" applyProtection="1">
      <alignment vertical="center"/>
      <protection hidden="1"/>
    </xf>
    <xf numFmtId="0" fontId="17" fillId="12" borderId="0" xfId="0" applyFont="1" applyFill="1" applyBorder="1" applyAlignment="1" applyProtection="1">
      <alignment horizontal="left"/>
      <protection hidden="1"/>
    </xf>
    <xf numFmtId="164" fontId="10" fillId="12" borderId="0" xfId="0" applyNumberFormat="1" applyFont="1" applyFill="1" applyBorder="1" applyProtection="1">
      <protection hidden="1"/>
    </xf>
    <xf numFmtId="164" fontId="10" fillId="7" borderId="0" xfId="0" applyNumberFormat="1" applyFont="1" applyFill="1" applyBorder="1" applyProtection="1">
      <protection hidden="1"/>
    </xf>
    <xf numFmtId="0" fontId="10" fillId="5" borderId="0" xfId="0" applyFont="1" applyFill="1" applyBorder="1" applyAlignment="1" applyProtection="1">
      <alignment horizontal="center"/>
      <protection hidden="1"/>
    </xf>
    <xf numFmtId="0" fontId="17" fillId="5" borderId="0" xfId="0" applyFont="1" applyFill="1" applyBorder="1" applyAlignment="1" applyProtection="1">
      <alignment vertical="center" wrapText="1"/>
      <protection hidden="1"/>
    </xf>
    <xf numFmtId="0" fontId="17" fillId="5" borderId="0" xfId="0" applyFont="1" applyFill="1" applyBorder="1" applyAlignment="1" applyProtection="1">
      <alignment wrapText="1"/>
      <protection hidden="1"/>
    </xf>
    <xf numFmtId="0" fontId="17" fillId="0" borderId="0" xfId="0" applyFont="1" applyBorder="1" applyAlignment="1" applyProtection="1">
      <protection hidden="1"/>
    </xf>
    <xf numFmtId="0" fontId="17" fillId="8" borderId="0" xfId="0" applyFont="1" applyFill="1" applyBorder="1" applyAlignment="1" applyProtection="1">
      <alignment horizontal="left"/>
      <protection hidden="1"/>
    </xf>
    <xf numFmtId="164" fontId="10" fillId="8" borderId="0" xfId="0" applyNumberFormat="1" applyFont="1" applyFill="1" applyBorder="1" applyProtection="1">
      <protection hidden="1"/>
    </xf>
    <xf numFmtId="3" fontId="10" fillId="8" borderId="0" xfId="0" applyNumberFormat="1" applyFont="1" applyFill="1" applyBorder="1" applyProtection="1">
      <protection hidden="1"/>
    </xf>
    <xf numFmtId="0" fontId="17" fillId="5" borderId="0" xfId="0" applyFont="1" applyFill="1" applyBorder="1" applyAlignment="1" applyProtection="1">
      <alignment horizont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17" fillId="12" borderId="0" xfId="2" applyFont="1" applyFill="1" applyBorder="1" applyAlignment="1" applyProtection="1">
      <alignment horizontal="left"/>
      <protection hidden="1"/>
    </xf>
    <xf numFmtId="167" fontId="10" fillId="12" borderId="0" xfId="2" applyNumberFormat="1" applyFont="1" applyFill="1" applyBorder="1" applyProtection="1">
      <alignment vertical="center"/>
      <protection hidden="1"/>
    </xf>
    <xf numFmtId="164" fontId="10" fillId="12" borderId="0" xfId="4" applyNumberFormat="1" applyFont="1" applyFill="1" applyBorder="1" applyProtection="1">
      <alignment vertical="center"/>
      <protection hidden="1"/>
    </xf>
    <xf numFmtId="0" fontId="17" fillId="5" borderId="0" xfId="0" applyFont="1" applyFill="1" applyBorder="1" applyAlignment="1" applyProtection="1">
      <alignment horizontal="center"/>
      <protection hidden="1"/>
    </xf>
    <xf numFmtId="164" fontId="10" fillId="0" borderId="0" xfId="1" applyNumberFormat="1" applyFont="1" applyBorder="1" applyProtection="1">
      <protection hidden="1"/>
    </xf>
    <xf numFmtId="0" fontId="17" fillId="12" borderId="0" xfId="0" applyFont="1" applyFill="1" applyBorder="1" applyAlignment="1" applyProtection="1">
      <alignment horizontal="left" vertical="center" wrapText="1"/>
      <protection hidden="1"/>
    </xf>
    <xf numFmtId="0" fontId="17" fillId="7" borderId="0" xfId="0" applyFont="1" applyFill="1" applyBorder="1" applyAlignment="1" applyProtection="1">
      <alignment horizontal="left" vertical="center" wrapText="1"/>
      <protection hidden="1"/>
    </xf>
    <xf numFmtId="0" fontId="17" fillId="9" borderId="0" xfId="0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left" vertical="center" wrapText="1"/>
      <protection hidden="1"/>
    </xf>
    <xf numFmtId="0" fontId="17" fillId="8" borderId="0" xfId="0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vertical="center"/>
    </xf>
    <xf numFmtId="0" fontId="17" fillId="5" borderId="0" xfId="0" applyFont="1" applyFill="1" applyBorder="1" applyAlignment="1">
      <alignment vertical="center"/>
    </xf>
    <xf numFmtId="0" fontId="17" fillId="5" borderId="0" xfId="0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164" fontId="10" fillId="5" borderId="0" xfId="1" applyNumberFormat="1" applyFont="1" applyFill="1" applyBorder="1" applyAlignment="1">
      <alignment vertical="center"/>
    </xf>
    <xf numFmtId="0" fontId="17" fillId="8" borderId="0" xfId="0" applyFont="1" applyFill="1" applyBorder="1" applyAlignment="1">
      <alignment vertical="center"/>
    </xf>
    <xf numFmtId="164" fontId="10" fillId="8" borderId="0" xfId="1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horizontal="left" vertical="center" wrapText="1"/>
    </xf>
    <xf numFmtId="0" fontId="10" fillId="5" borderId="0" xfId="0" applyFont="1" applyFill="1" applyBorder="1" applyAlignment="1">
      <alignment vertical="center"/>
    </xf>
    <xf numFmtId="1" fontId="16" fillId="3" borderId="0" xfId="2" applyFont="1" applyFill="1" applyBorder="1" applyAlignment="1" applyProtection="1">
      <alignment vertical="center"/>
      <protection hidden="1"/>
    </xf>
    <xf numFmtId="1" fontId="26" fillId="3" borderId="0" xfId="2" applyFont="1" applyFill="1" applyBorder="1" applyAlignment="1" applyProtection="1">
      <alignment vertical="center" wrapText="1"/>
      <protection hidden="1"/>
    </xf>
    <xf numFmtId="165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5" borderId="0" xfId="2" applyFont="1" applyFill="1" applyBorder="1" applyAlignment="1" applyProtection="1">
      <alignment horizontal="center" vertical="center" wrapText="1"/>
      <protection hidden="1"/>
    </xf>
    <xf numFmtId="1" fontId="1" fillId="0" borderId="0" xfId="2" applyAlignment="1">
      <alignment vertical="center" wrapText="1"/>
    </xf>
    <xf numFmtId="0" fontId="17" fillId="11" borderId="0" xfId="0" applyFont="1" applyFill="1" applyBorder="1" applyAlignment="1">
      <alignment horizontal="right" vertical="center"/>
    </xf>
    <xf numFmtId="167" fontId="10" fillId="0" borderId="0" xfId="2" applyNumberFormat="1" applyFont="1" applyBorder="1" applyAlignment="1" applyProtection="1">
      <alignment vertical="center"/>
      <protection hidden="1"/>
    </xf>
    <xf numFmtId="164" fontId="10" fillId="5" borderId="0" xfId="1" applyNumberFormat="1" applyFont="1" applyFill="1" applyBorder="1" applyAlignment="1" applyProtection="1">
      <alignment vertical="center"/>
      <protection hidden="1"/>
    </xf>
    <xf numFmtId="167" fontId="17" fillId="7" borderId="0" xfId="2" applyNumberFormat="1" applyFont="1" applyFill="1" applyBorder="1" applyAlignment="1" applyProtection="1">
      <alignment vertical="center"/>
      <protection hidden="1"/>
    </xf>
    <xf numFmtId="164" fontId="17" fillId="5" borderId="0" xfId="1" applyNumberFormat="1" applyFont="1" applyFill="1" applyBorder="1" applyAlignment="1" applyProtection="1">
      <alignment vertical="center"/>
      <protection hidden="1"/>
    </xf>
    <xf numFmtId="1" fontId="17" fillId="8" borderId="0" xfId="2" applyNumberFormat="1" applyFont="1" applyFill="1" applyBorder="1" applyAlignment="1" applyProtection="1">
      <alignment horizontal="center" vertical="center" wrapText="1"/>
      <protection hidden="1"/>
    </xf>
    <xf numFmtId="167" fontId="10" fillId="8" borderId="0" xfId="2" applyNumberFormat="1" applyFont="1" applyFill="1" applyBorder="1" applyAlignment="1" applyProtection="1">
      <alignment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 wrapText="1"/>
      <protection hidden="1"/>
    </xf>
    <xf numFmtId="167" fontId="10" fillId="12" borderId="0" xfId="2" applyNumberFormat="1" applyFont="1" applyFill="1" applyBorder="1" applyAlignment="1" applyProtection="1">
      <alignment vertical="center"/>
      <protection hidden="1"/>
    </xf>
    <xf numFmtId="164" fontId="10" fillId="12" borderId="0" xfId="1" applyNumberFormat="1" applyFont="1" applyFill="1" applyBorder="1" applyAlignment="1" applyProtection="1">
      <alignment vertical="center"/>
      <protection hidden="1"/>
    </xf>
    <xf numFmtId="167" fontId="17" fillId="12" borderId="0" xfId="2" applyNumberFormat="1" applyFont="1" applyFill="1" applyBorder="1" applyAlignment="1" applyProtection="1">
      <alignment vertical="center"/>
      <protection hidden="1"/>
    </xf>
    <xf numFmtId="164" fontId="17" fillId="12" borderId="0" xfId="1" applyNumberFormat="1" applyFont="1" applyFill="1" applyBorder="1" applyAlignment="1" applyProtection="1">
      <alignment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 wrapText="1"/>
      <protection hidden="1"/>
    </xf>
    <xf numFmtId="167" fontId="10" fillId="7" borderId="0" xfId="2" applyNumberFormat="1" applyFont="1" applyFill="1" applyBorder="1" applyAlignment="1" applyProtection="1">
      <alignment vertical="center"/>
      <protection hidden="1"/>
    </xf>
    <xf numFmtId="164" fontId="10" fillId="7" borderId="0" xfId="1" applyNumberFormat="1" applyFont="1" applyFill="1" applyBorder="1" applyAlignment="1" applyProtection="1">
      <alignment vertical="center"/>
      <protection hidden="1"/>
    </xf>
    <xf numFmtId="164" fontId="17" fillId="7" borderId="0" xfId="1" applyNumberFormat="1" applyFont="1" applyFill="1" applyBorder="1" applyAlignment="1" applyProtection="1">
      <alignment vertical="center"/>
      <protection hidden="1"/>
    </xf>
    <xf numFmtId="1" fontId="17" fillId="5" borderId="0" xfId="2" applyFont="1" applyFill="1" applyBorder="1" applyAlignment="1" applyProtection="1">
      <alignment horizontal="left" vertical="center"/>
      <protection hidden="1"/>
    </xf>
    <xf numFmtId="164" fontId="1" fillId="0" borderId="0" xfId="1" applyNumberFormat="1" applyFont="1" applyAlignment="1">
      <alignment vertical="center"/>
    </xf>
    <xf numFmtId="167" fontId="10" fillId="7" borderId="0" xfId="2" applyNumberFormat="1" applyFont="1" applyFill="1" applyBorder="1" applyProtection="1">
      <alignment vertical="center"/>
      <protection hidden="1"/>
    </xf>
    <xf numFmtId="164" fontId="10" fillId="7" borderId="0" xfId="4" applyNumberFormat="1" applyFont="1" applyFill="1" applyBorder="1" applyProtection="1">
      <alignment vertical="center"/>
      <protection hidden="1"/>
    </xf>
    <xf numFmtId="167" fontId="17" fillId="8" borderId="0" xfId="2" applyNumberFormat="1" applyFont="1" applyFill="1" applyBorder="1" applyProtection="1">
      <alignment vertical="center"/>
      <protection hidden="1"/>
    </xf>
    <xf numFmtId="164" fontId="17" fillId="8" borderId="0" xfId="4" applyNumberFormat="1" applyFont="1" applyFill="1" applyBorder="1" applyProtection="1">
      <alignment vertical="center"/>
      <protection hidden="1"/>
    </xf>
    <xf numFmtId="1" fontId="1" fillId="0" borderId="0" xfId="2" applyBorder="1">
      <alignment vertical="center"/>
    </xf>
    <xf numFmtId="1" fontId="1" fillId="0" borderId="0" xfId="2" applyFont="1" applyBorder="1" applyAlignment="1" applyProtection="1">
      <alignment horizontal="left"/>
      <protection hidden="1"/>
    </xf>
    <xf numFmtId="10" fontId="1" fillId="0" borderId="0" xfId="4" applyNumberFormat="1" applyFont="1" applyBorder="1" applyProtection="1">
      <alignment vertical="center"/>
      <protection hidden="1"/>
    </xf>
    <xf numFmtId="165" fontId="1" fillId="0" borderId="0" xfId="2" applyNumberFormat="1" applyFont="1" applyBorder="1" applyAlignment="1" applyProtection="1">
      <alignment horizontal="left"/>
      <protection hidden="1"/>
    </xf>
    <xf numFmtId="1" fontId="1" fillId="0" borderId="0" xfId="2" applyBorder="1" applyProtection="1">
      <alignment vertical="center"/>
      <protection hidden="1"/>
    </xf>
    <xf numFmtId="164" fontId="10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" fontId="17" fillId="5" borderId="0" xfId="2" applyFont="1" applyFill="1" applyBorder="1" applyProtection="1">
      <alignment vertical="center"/>
      <protection hidden="1"/>
    </xf>
    <xf numFmtId="164" fontId="10" fillId="5" borderId="0" xfId="4" applyNumberFormat="1" applyFont="1" applyFill="1" applyBorder="1" applyAlignment="1" applyProtection="1">
      <alignment horizontal="right"/>
      <protection hidden="1"/>
    </xf>
    <xf numFmtId="164" fontId="17" fillId="8" borderId="0" xfId="4" applyNumberFormat="1" applyFont="1" applyFill="1" applyBorder="1" applyAlignment="1" applyProtection="1">
      <alignment horizontal="right"/>
      <protection hidden="1"/>
    </xf>
    <xf numFmtId="1" fontId="28" fillId="0" borderId="0" xfId="2" applyFont="1" applyAlignment="1">
      <alignment vertical="center" wrapText="1"/>
    </xf>
    <xf numFmtId="3" fontId="10" fillId="5" borderId="0" xfId="4" applyNumberFormat="1" applyFont="1" applyFill="1" applyBorder="1" applyAlignment="1" applyProtection="1">
      <alignment vertical="center" wrapText="1"/>
      <protection hidden="1"/>
    </xf>
    <xf numFmtId="164" fontId="10" fillId="5" borderId="0" xfId="1" applyNumberFormat="1" applyFont="1" applyFill="1" applyBorder="1" applyAlignment="1" applyProtection="1">
      <alignment vertical="center" wrapText="1"/>
      <protection hidden="1"/>
    </xf>
    <xf numFmtId="3" fontId="10" fillId="0" borderId="0" xfId="4" applyNumberFormat="1" applyFont="1" applyBorder="1" applyAlignment="1" applyProtection="1">
      <alignment vertical="center" wrapText="1"/>
      <protection hidden="1"/>
    </xf>
    <xf numFmtId="164" fontId="10" fillId="0" borderId="0" xfId="1" applyNumberFormat="1" applyFont="1" applyBorder="1" applyAlignment="1" applyProtection="1">
      <alignment vertical="center" wrapText="1"/>
      <protection hidden="1"/>
    </xf>
    <xf numFmtId="1" fontId="28" fillId="0" borderId="0" xfId="2" applyFont="1" applyAlignment="1" applyProtection="1">
      <alignment vertical="center" wrapText="1"/>
      <protection hidden="1"/>
    </xf>
    <xf numFmtId="3" fontId="10" fillId="7" borderId="0" xfId="4" applyNumberFormat="1" applyFont="1" applyFill="1" applyBorder="1" applyAlignment="1" applyProtection="1">
      <alignment vertical="center" wrapText="1"/>
      <protection hidden="1"/>
    </xf>
    <xf numFmtId="164" fontId="10" fillId="7" borderId="0" xfId="1" applyNumberFormat="1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vertical="center" wrapText="1"/>
      <protection hidden="1"/>
    </xf>
    <xf numFmtId="3" fontId="17" fillId="8" borderId="0" xfId="4" applyNumberFormat="1" applyFont="1" applyFill="1" applyBorder="1" applyAlignment="1" applyProtection="1">
      <alignment vertical="center" wrapText="1"/>
      <protection hidden="1"/>
    </xf>
    <xf numFmtId="164" fontId="17" fillId="8" borderId="0" xfId="1" applyNumberFormat="1" applyFont="1" applyFill="1" applyBorder="1" applyAlignment="1" applyProtection="1">
      <alignment vertical="center" wrapText="1"/>
      <protection hidden="1"/>
    </xf>
    <xf numFmtId="1" fontId="17" fillId="7" borderId="0" xfId="2" applyFont="1" applyFill="1" applyBorder="1" applyAlignment="1" applyProtection="1">
      <alignment vertical="center" wrapText="1"/>
      <protection hidden="1"/>
    </xf>
    <xf numFmtId="164" fontId="10" fillId="5" borderId="0" xfId="4" applyNumberFormat="1" applyFont="1" applyFill="1" applyBorder="1" applyAlignment="1" applyProtection="1">
      <alignment vertical="center" wrapText="1"/>
      <protection hidden="1"/>
    </xf>
    <xf numFmtId="164" fontId="10" fillId="0" borderId="0" xfId="4" applyNumberFormat="1" applyFont="1" applyBorder="1" applyAlignment="1" applyProtection="1">
      <alignment vertical="center" wrapText="1"/>
      <protection hidden="1"/>
    </xf>
    <xf numFmtId="164" fontId="10" fillId="7" borderId="0" xfId="4" applyNumberFormat="1" applyFont="1" applyFill="1" applyBorder="1" applyAlignment="1" applyProtection="1">
      <alignment vertical="center" wrapText="1"/>
      <protection hidden="1"/>
    </xf>
    <xf numFmtId="164" fontId="10" fillId="8" borderId="0" xfId="4" applyNumberFormat="1" applyFont="1" applyFill="1" applyBorder="1" applyAlignment="1" applyProtection="1">
      <alignment vertical="center" wrapText="1"/>
      <protection hidden="1"/>
    </xf>
    <xf numFmtId="165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6" borderId="0" xfId="2" applyFont="1" applyFill="1" applyBorder="1" applyAlignment="1" applyProtection="1">
      <alignment horizontal="center" vertical="center" wrapText="1"/>
      <protection hidden="1"/>
    </xf>
    <xf numFmtId="164" fontId="10" fillId="0" borderId="0" xfId="1" applyNumberFormat="1" applyFont="1" applyBorder="1" applyAlignment="1" applyProtection="1">
      <alignment vertical="center"/>
      <protection hidden="1"/>
    </xf>
    <xf numFmtId="164" fontId="10" fillId="0" borderId="0" xfId="1" applyNumberFormat="1" applyFont="1" applyFill="1" applyBorder="1" applyAlignment="1" applyProtection="1">
      <alignment vertical="center"/>
      <protection hidden="1"/>
    </xf>
    <xf numFmtId="1" fontId="28" fillId="0" borderId="0" xfId="2" applyFont="1" applyProtection="1">
      <alignment vertical="center"/>
      <protection hidden="1"/>
    </xf>
    <xf numFmtId="49" fontId="1" fillId="0" borderId="0" xfId="2" applyNumberFormat="1" applyFont="1" applyProtection="1">
      <alignment vertical="center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0" borderId="0" xfId="2" applyNumberFormat="1" applyFont="1" applyFill="1" applyBorder="1" applyAlignment="1" applyProtection="1">
      <alignment horizontal="right" vertical="center"/>
      <protection hidden="1"/>
    </xf>
    <xf numFmtId="164" fontId="10" fillId="5" borderId="0" xfId="1" applyNumberFormat="1" applyFont="1" applyFill="1" applyBorder="1" applyAlignment="1" applyProtection="1">
      <alignment horizontal="right" vertical="center"/>
      <protection hidden="1"/>
    </xf>
    <xf numFmtId="164" fontId="10" fillId="8" borderId="0" xfId="4" applyNumberFormat="1" applyFont="1" applyFill="1" applyBorder="1" applyAlignment="1" applyProtection="1">
      <alignment horizontal="right"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0" fillId="12" borderId="0" xfId="4" applyNumberFormat="1" applyFont="1" applyFill="1" applyBorder="1" applyAlignment="1" applyProtection="1">
      <alignment horizontal="right"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0" fillId="7" borderId="0" xfId="4" applyNumberFormat="1" applyFont="1" applyFill="1" applyBorder="1" applyAlignment="1" applyProtection="1">
      <alignment horizontal="right" vertical="center"/>
      <protection hidden="1"/>
    </xf>
    <xf numFmtId="3" fontId="17" fillId="5" borderId="0" xfId="5" applyNumberFormat="1" applyFont="1" applyFill="1" applyBorder="1" applyAlignment="1" applyProtection="1">
      <alignment horizontal="right"/>
      <protection hidden="1"/>
    </xf>
    <xf numFmtId="0" fontId="17" fillId="12" borderId="0" xfId="0" applyFont="1" applyFill="1" applyBorder="1" applyAlignment="1" applyProtection="1">
      <alignment horizontal="left" wrapText="1"/>
      <protection hidden="1"/>
    </xf>
    <xf numFmtId="0" fontId="17" fillId="7" borderId="0" xfId="0" applyFont="1" applyFill="1" applyBorder="1" applyAlignment="1" applyProtection="1">
      <alignment horizontal="left" wrapText="1"/>
      <protection hidden="1"/>
    </xf>
    <xf numFmtId="0" fontId="17" fillId="10" borderId="0" xfId="0" applyFont="1" applyFill="1" applyBorder="1" applyAlignment="1" applyProtection="1">
      <alignment horizontal="center" vertical="center" wrapText="1"/>
      <protection hidden="1"/>
    </xf>
    <xf numFmtId="1" fontId="1" fillId="0" borderId="0" xfId="2" applyAlignment="1" applyProtection="1">
      <alignment vertical="center" wrapText="1"/>
      <protection hidden="1"/>
    </xf>
    <xf numFmtId="1" fontId="1" fillId="0" borderId="0" xfId="2" applyFont="1" applyAlignment="1" applyProtection="1">
      <alignment vertical="center" wrapText="1"/>
      <protection hidden="1"/>
    </xf>
    <xf numFmtId="3" fontId="10" fillId="0" borderId="0" xfId="0" applyNumberFormat="1" applyFont="1" applyBorder="1" applyAlignment="1">
      <alignment horizontal="right"/>
    </xf>
    <xf numFmtId="164" fontId="10" fillId="0" borderId="0" xfId="4" applyNumberFormat="1" applyFont="1" applyBorder="1" applyAlignment="1" applyProtection="1">
      <alignment horizontal="right" vertical="center"/>
      <protection hidden="1"/>
    </xf>
    <xf numFmtId="164" fontId="10" fillId="5" borderId="0" xfId="4" applyNumberFormat="1" applyFont="1" applyFill="1" applyBorder="1" applyAlignment="1" applyProtection="1">
      <alignment horizontal="right" vertical="center"/>
      <protection hidden="1"/>
    </xf>
    <xf numFmtId="164" fontId="10" fillId="0" borderId="0" xfId="1" applyNumberFormat="1" applyFont="1" applyBorder="1" applyAlignment="1" applyProtection="1">
      <alignment horizontal="right" vertical="center"/>
      <protection hidden="1"/>
    </xf>
    <xf numFmtId="164" fontId="17" fillId="8" borderId="0" xfId="4" applyNumberFormat="1" applyFont="1" applyFill="1" applyBorder="1" applyAlignment="1" applyProtection="1">
      <alignment horizontal="right" vertical="center"/>
      <protection hidden="1"/>
    </xf>
    <xf numFmtId="3" fontId="10" fillId="12" borderId="0" xfId="0" applyNumberFormat="1" applyFont="1" applyFill="1" applyBorder="1" applyAlignment="1">
      <alignment horizontal="right"/>
    </xf>
    <xf numFmtId="164" fontId="17" fillId="12" borderId="0" xfId="4" applyNumberFormat="1" applyFont="1" applyFill="1" applyBorder="1" applyAlignment="1" applyProtection="1">
      <alignment horizontal="right" vertical="center"/>
      <protection hidden="1"/>
    </xf>
    <xf numFmtId="3" fontId="10" fillId="7" borderId="0" xfId="0" applyNumberFormat="1" applyFont="1" applyFill="1" applyBorder="1" applyAlignment="1">
      <alignment horizontal="right"/>
    </xf>
    <xf numFmtId="164" fontId="17" fillId="7" borderId="0" xfId="4" applyNumberFormat="1" applyFont="1" applyFill="1" applyBorder="1" applyAlignment="1" applyProtection="1">
      <alignment horizontal="right" vertical="center"/>
      <protection hidden="1"/>
    </xf>
    <xf numFmtId="165" fontId="10" fillId="0" borderId="0" xfId="0" applyNumberFormat="1" applyFont="1" applyBorder="1" applyProtection="1">
      <protection hidden="1"/>
    </xf>
    <xf numFmtId="165" fontId="10" fillId="8" borderId="0" xfId="0" applyNumberFormat="1" applyFont="1" applyFill="1" applyBorder="1" applyAlignment="1" applyProtection="1">
      <alignment vertical="center"/>
      <protection hidden="1"/>
    </xf>
    <xf numFmtId="165" fontId="10" fillId="12" borderId="0" xfId="0" applyNumberFormat="1" applyFont="1" applyFill="1" applyBorder="1" applyProtection="1">
      <protection hidden="1"/>
    </xf>
    <xf numFmtId="165" fontId="10" fillId="7" borderId="0" xfId="0" applyNumberFormat="1" applyFont="1" applyFill="1" applyBorder="1" applyProtection="1">
      <protection hidden="1"/>
    </xf>
    <xf numFmtId="165" fontId="10" fillId="5" borderId="0" xfId="0" applyNumberFormat="1" applyFont="1" applyFill="1" applyBorder="1" applyProtection="1">
      <protection hidden="1"/>
    </xf>
    <xf numFmtId="1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68" fontId="10" fillId="8" borderId="0" xfId="2" applyNumberFormat="1" applyFont="1" applyFill="1" applyBorder="1" applyProtection="1">
      <alignment vertical="center"/>
      <protection hidden="1"/>
    </xf>
    <xf numFmtId="4" fontId="1" fillId="0" borderId="0" xfId="2" applyNumberFormat="1" applyFont="1">
      <alignment vertical="center"/>
    </xf>
    <xf numFmtId="168" fontId="10" fillId="0" borderId="0" xfId="2" applyNumberFormat="1" applyFont="1" applyBorder="1" applyProtection="1">
      <alignment vertical="center"/>
      <protection hidden="1"/>
    </xf>
    <xf numFmtId="1" fontId="10" fillId="7" borderId="0" xfId="2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wrapText="1"/>
      <protection hidden="1"/>
    </xf>
    <xf numFmtId="168" fontId="10" fillId="8" borderId="0" xfId="2" applyNumberFormat="1" applyFont="1" applyFill="1" applyBorder="1" applyAlignment="1" applyProtection="1">
      <alignment horizontal="right" vertical="center" wrapText="1"/>
      <protection hidden="1"/>
    </xf>
    <xf numFmtId="164" fontId="10" fillId="8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8" fontId="10" fillId="0" borderId="0" xfId="2" applyNumberFormat="1" applyFont="1" applyBorder="1" applyAlignment="1" applyProtection="1">
      <alignment horizontal="right" vertical="center" wrapText="1"/>
      <protection hidden="1"/>
    </xf>
    <xf numFmtId="164" fontId="10" fillId="5" borderId="0" xfId="4" applyNumberFormat="1" applyFont="1" applyFill="1" applyBorder="1" applyAlignment="1" applyProtection="1">
      <alignment horizontal="right" vertical="center" wrapText="1"/>
      <protection hidden="1"/>
    </xf>
    <xf numFmtId="4" fontId="1" fillId="0" borderId="0" xfId="2" applyNumberFormat="1" applyFont="1" applyAlignment="1">
      <alignment vertical="center" wrapText="1"/>
    </xf>
    <xf numFmtId="168" fontId="10" fillId="7" borderId="0" xfId="2" applyNumberFormat="1" applyFont="1" applyFill="1" applyBorder="1" applyAlignment="1" applyProtection="1">
      <alignment horizontal="right" vertical="center" wrapText="1"/>
      <protection hidden="1"/>
    </xf>
    <xf numFmtId="164" fontId="10" fillId="7" borderId="0" xfId="2" applyNumberFormat="1" applyFont="1" applyFill="1" applyBorder="1" applyAlignment="1" applyProtection="1">
      <alignment horizontal="right" vertical="center" wrapText="1"/>
      <protection hidden="1"/>
    </xf>
    <xf numFmtId="1" fontId="29" fillId="0" borderId="0" xfId="2" applyFont="1" applyBorder="1" applyAlignment="1">
      <alignment wrapText="1"/>
    </xf>
    <xf numFmtId="1" fontId="1" fillId="0" borderId="0" xfId="2" applyFont="1" applyBorder="1" applyAlignment="1">
      <alignment vertical="center" wrapText="1"/>
    </xf>
    <xf numFmtId="1" fontId="29" fillId="0" borderId="0" xfId="2" applyFont="1" applyBorder="1" applyAlignment="1">
      <alignment vertical="center" wrapText="1"/>
    </xf>
    <xf numFmtId="164" fontId="10" fillId="8" borderId="0" xfId="1" applyNumberFormat="1" applyFont="1" applyFill="1" applyBorder="1" applyAlignment="1" applyProtection="1">
      <alignment horizontal="right" vertical="center" wrapText="1"/>
      <protection hidden="1"/>
    </xf>
    <xf numFmtId="1" fontId="17" fillId="12" borderId="0" xfId="2" applyFont="1" applyFill="1" applyBorder="1" applyAlignment="1" applyProtection="1">
      <alignment horizontal="left" vertical="center" wrapText="1"/>
      <protection hidden="1"/>
    </xf>
    <xf numFmtId="168" fontId="10" fillId="12" borderId="0" xfId="2" applyNumberFormat="1" applyFont="1" applyFill="1" applyBorder="1" applyAlignment="1" applyProtection="1">
      <alignment horizontal="right" vertical="center" wrapText="1"/>
      <protection hidden="1"/>
    </xf>
    <xf numFmtId="164" fontId="10" fillId="12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vertical="center" wrapText="1"/>
      <protection hidden="1"/>
    </xf>
    <xf numFmtId="165" fontId="10" fillId="0" borderId="0" xfId="0" applyNumberFormat="1" applyFont="1" applyBorder="1"/>
    <xf numFmtId="165" fontId="10" fillId="8" borderId="0" xfId="0" applyNumberFormat="1" applyFont="1" applyFill="1" applyBorder="1" applyAlignment="1">
      <alignment vertical="center"/>
    </xf>
    <xf numFmtId="164" fontId="17" fillId="8" borderId="0" xfId="4" applyNumberFormat="1" applyFont="1" applyFill="1" applyBorder="1" applyAlignment="1" applyProtection="1">
      <alignment vertical="center"/>
      <protection hidden="1"/>
    </xf>
    <xf numFmtId="164" fontId="10" fillId="8" borderId="0" xfId="4" applyNumberFormat="1" applyFont="1" applyFill="1" applyBorder="1" applyAlignment="1" applyProtection="1">
      <alignment vertical="center"/>
      <protection hidden="1"/>
    </xf>
    <xf numFmtId="0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7" fillId="12" borderId="0" xfId="4" applyNumberFormat="1" applyFont="1" applyFill="1" applyBorder="1" applyProtection="1">
      <alignment vertical="center"/>
      <protection hidden="1"/>
    </xf>
    <xf numFmtId="165" fontId="10" fillId="7" borderId="0" xfId="0" applyNumberFormat="1" applyFont="1" applyFill="1" applyBorder="1" applyAlignment="1">
      <alignment vertical="center"/>
    </xf>
    <xf numFmtId="164" fontId="17" fillId="7" borderId="0" xfId="4" applyNumberFormat="1" applyFont="1" applyFill="1" applyBorder="1" applyProtection="1">
      <alignment vertical="center"/>
      <protection hidden="1"/>
    </xf>
    <xf numFmtId="2" fontId="10" fillId="0" borderId="0" xfId="0" applyNumberFormat="1" applyFont="1" applyBorder="1" applyProtection="1">
      <protection hidden="1"/>
    </xf>
    <xf numFmtId="2" fontId="10" fillId="5" borderId="0" xfId="1" applyNumberFormat="1" applyFont="1" applyFill="1" applyBorder="1" applyProtection="1">
      <protection hidden="1"/>
    </xf>
    <xf numFmtId="2" fontId="10" fillId="8" borderId="0" xfId="0" applyNumberFormat="1" applyFont="1" applyFill="1" applyBorder="1" applyAlignment="1" applyProtection="1">
      <alignment vertical="center"/>
      <protection hidden="1"/>
    </xf>
    <xf numFmtId="4" fontId="10" fillId="8" borderId="0" xfId="0" applyNumberFormat="1" applyFont="1" applyFill="1" applyBorder="1" applyAlignment="1" applyProtection="1">
      <alignment vertical="center"/>
      <protection hidden="1"/>
    </xf>
    <xf numFmtId="2" fontId="10" fillId="12" borderId="0" xfId="0" applyNumberFormat="1" applyFont="1" applyFill="1" applyBorder="1" applyProtection="1">
      <protection hidden="1"/>
    </xf>
    <xf numFmtId="2" fontId="10" fillId="12" borderId="0" xfId="1" applyNumberFormat="1" applyFont="1" applyFill="1" applyBorder="1" applyProtection="1">
      <protection hidden="1"/>
    </xf>
    <xf numFmtId="2" fontId="10" fillId="7" borderId="0" xfId="0" applyNumberFormat="1" applyFont="1" applyFill="1" applyBorder="1" applyProtection="1">
      <protection hidden="1"/>
    </xf>
    <xf numFmtId="2" fontId="10" fillId="7" borderId="0" xfId="1" applyNumberFormat="1" applyFont="1" applyFill="1" applyBorder="1" applyProtection="1">
      <protection hidden="1"/>
    </xf>
    <xf numFmtId="2" fontId="10" fillId="5" borderId="0" xfId="0" applyNumberFormat="1" applyFont="1" applyFill="1" applyBorder="1" applyProtection="1">
      <protection hidden="1"/>
    </xf>
    <xf numFmtId="4" fontId="10" fillId="5" borderId="0" xfId="0" applyNumberFormat="1" applyFont="1" applyFill="1" applyBorder="1" applyProtection="1">
      <protection hidden="1"/>
    </xf>
    <xf numFmtId="4" fontId="10" fillId="0" borderId="0" xfId="0" applyNumberFormat="1" applyFont="1" applyBorder="1" applyProtection="1">
      <protection hidden="1"/>
    </xf>
    <xf numFmtId="4" fontId="10" fillId="12" borderId="0" xfId="0" applyNumberFormat="1" applyFont="1" applyFill="1" applyBorder="1" applyProtection="1">
      <protection hidden="1"/>
    </xf>
    <xf numFmtId="4" fontId="10" fillId="7" borderId="0" xfId="0" applyNumberFormat="1" applyFont="1" applyFill="1" applyBorder="1" applyProtection="1">
      <protection hidden="1"/>
    </xf>
    <xf numFmtId="4" fontId="10" fillId="5" borderId="0" xfId="1" applyNumberFormat="1" applyFont="1" applyFill="1" applyBorder="1" applyProtection="1">
      <protection hidden="1"/>
    </xf>
    <xf numFmtId="4" fontId="10" fillId="0" borderId="0" xfId="1" applyNumberFormat="1" applyFont="1" applyBorder="1" applyProtection="1">
      <protection hidden="1"/>
    </xf>
    <xf numFmtId="4" fontId="10" fillId="7" borderId="0" xfId="1" applyNumberFormat="1" applyFont="1" applyFill="1" applyBorder="1" applyProtection="1">
      <protection hidden="1"/>
    </xf>
    <xf numFmtId="166" fontId="10" fillId="8" borderId="0" xfId="2" applyNumberFormat="1" applyFont="1" applyFill="1" applyBorder="1" applyAlignment="1" applyProtection="1">
      <alignment horizontal="right" vertical="center"/>
      <protection hidden="1"/>
    </xf>
    <xf numFmtId="166" fontId="10" fillId="8" borderId="0" xfId="4" applyNumberFormat="1" applyFont="1" applyFill="1" applyBorder="1" applyAlignment="1" applyProtection="1">
      <alignment horizontal="right" vertical="center"/>
      <protection hidden="1"/>
    </xf>
    <xf numFmtId="166" fontId="10" fillId="0" borderId="0" xfId="2" applyNumberFormat="1" applyFont="1" applyBorder="1" applyAlignment="1" applyProtection="1">
      <alignment horizontal="right" vertical="center"/>
      <protection hidden="1"/>
    </xf>
    <xf numFmtId="166" fontId="10" fillId="5" borderId="0" xfId="4" applyNumberFormat="1" applyFont="1" applyFill="1" applyBorder="1" applyAlignment="1" applyProtection="1">
      <alignment horizontal="right" vertical="center"/>
      <protection hidden="1"/>
    </xf>
    <xf numFmtId="166" fontId="10" fillId="8" borderId="0" xfId="2" applyNumberFormat="1" applyFont="1" applyFill="1" applyBorder="1" applyAlignment="1" applyProtection="1">
      <alignment horizontal="right" vertical="center" wrapText="1"/>
      <protection hidden="1"/>
    </xf>
    <xf numFmtId="1" fontId="10" fillId="7" borderId="0" xfId="2" applyFont="1" applyFill="1" applyBorder="1" applyAlignment="1" applyProtection="1">
      <alignment horizontal="right" vertical="center" wrapText="1"/>
      <protection hidden="1"/>
    </xf>
    <xf numFmtId="1" fontId="10" fillId="7" borderId="0" xfId="2" applyFont="1" applyFill="1" applyBorder="1" applyAlignment="1" applyProtection="1">
      <alignment horizontal="right" vertical="center"/>
      <protection hidden="1"/>
    </xf>
    <xf numFmtId="1" fontId="17" fillId="7" borderId="0" xfId="2" applyFont="1" applyFill="1" applyBorder="1" applyAlignment="1" applyProtection="1">
      <alignment vertical="center"/>
      <protection hidden="1"/>
    </xf>
    <xf numFmtId="1" fontId="10" fillId="7" borderId="0" xfId="2" applyFont="1" applyFill="1" applyBorder="1" applyAlignment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 vertical="center"/>
      <protection hidden="1"/>
    </xf>
    <xf numFmtId="1" fontId="17" fillId="12" borderId="0" xfId="2" applyFont="1" applyFill="1" applyBorder="1" applyAlignment="1" applyProtection="1">
      <alignment horizontal="left" vertical="center"/>
      <protection hidden="1"/>
    </xf>
    <xf numFmtId="166" fontId="10" fillId="12" borderId="0" xfId="2" applyNumberFormat="1" applyFont="1" applyFill="1" applyBorder="1" applyAlignment="1" applyProtection="1">
      <alignment horizontal="right" vertical="center" wrapText="1"/>
      <protection hidden="1"/>
    </xf>
    <xf numFmtId="166" fontId="10" fillId="12" borderId="0" xfId="4" applyNumberFormat="1" applyFont="1" applyFill="1" applyBorder="1" applyAlignment="1" applyProtection="1">
      <alignment horizontal="right" vertical="center"/>
      <protection hidden="1"/>
    </xf>
    <xf numFmtId="1" fontId="17" fillId="0" borderId="0" xfId="2" applyFont="1" applyBorder="1" applyAlignment="1" applyProtection="1">
      <alignment horizontal="left" vertical="center"/>
      <protection hidden="1"/>
    </xf>
    <xf numFmtId="4" fontId="10" fillId="0" borderId="0" xfId="0" applyNumberFormat="1" applyFont="1" applyBorder="1"/>
    <xf numFmtId="2" fontId="10" fillId="0" borderId="0" xfId="4" applyNumberFormat="1" applyFont="1" applyBorder="1" applyProtection="1">
      <alignment vertical="center"/>
      <protection hidden="1"/>
    </xf>
    <xf numFmtId="2" fontId="10" fillId="5" borderId="0" xfId="4" applyNumberFormat="1" applyFont="1" applyFill="1" applyBorder="1" applyProtection="1">
      <alignment vertical="center"/>
      <protection hidden="1"/>
    </xf>
    <xf numFmtId="2" fontId="10" fillId="0" borderId="0" xfId="1" applyNumberFormat="1" applyFont="1" applyBorder="1" applyAlignment="1" applyProtection="1">
      <alignment horizontal="right" vertical="center"/>
      <protection hidden="1"/>
    </xf>
    <xf numFmtId="2" fontId="17" fillId="8" borderId="0" xfId="4" applyNumberFormat="1" applyFont="1" applyFill="1" applyBorder="1" applyAlignment="1" applyProtection="1">
      <alignment horizontal="right" vertical="center"/>
      <protection hidden="1"/>
    </xf>
    <xf numFmtId="2" fontId="17" fillId="12" borderId="0" xfId="4" applyNumberFormat="1" applyFont="1" applyFill="1" applyBorder="1" applyProtection="1">
      <alignment vertical="center"/>
      <protection hidden="1"/>
    </xf>
    <xf numFmtId="2" fontId="17" fillId="12" borderId="0" xfId="4" applyNumberFormat="1" applyFont="1" applyFill="1" applyBorder="1" applyAlignment="1" applyProtection="1">
      <alignment horizontal="right" vertical="center"/>
      <protection hidden="1"/>
    </xf>
    <xf numFmtId="2" fontId="17" fillId="7" borderId="0" xfId="4" applyNumberFormat="1" applyFont="1" applyFill="1" applyBorder="1" applyProtection="1">
      <alignment vertical="center"/>
      <protection hidden="1"/>
    </xf>
    <xf numFmtId="2" fontId="17" fillId="7" borderId="0" xfId="4" applyNumberFormat="1" applyFont="1" applyFill="1" applyBorder="1" applyAlignment="1" applyProtection="1">
      <alignment horizontal="right" vertical="center"/>
      <protection hidden="1"/>
    </xf>
    <xf numFmtId="1" fontId="1" fillId="0" borderId="5" xfId="2" applyFont="1" applyBorder="1" applyAlignment="1" applyProtection="1">
      <alignment horizontal="left"/>
    </xf>
    <xf numFmtId="1" fontId="28" fillId="14" borderId="6" xfId="2" applyFont="1" applyFill="1" applyBorder="1" applyAlignment="1">
      <alignment vertical="center"/>
    </xf>
    <xf numFmtId="1" fontId="1" fillId="0" borderId="8" xfId="2" applyFont="1" applyBorder="1" applyAlignment="1" applyProtection="1">
      <alignment horizontal="left"/>
    </xf>
    <xf numFmtId="1" fontId="1" fillId="0" borderId="10" xfId="2" applyFont="1" applyBorder="1" applyAlignment="1" applyProtection="1">
      <alignment horizontal="left"/>
    </xf>
    <xf numFmtId="1" fontId="31" fillId="14" borderId="11" xfId="2" applyNumberFormat="1" applyFont="1" applyFill="1" applyBorder="1" applyAlignment="1">
      <alignment horizontal="center" vertical="center" wrapText="1"/>
    </xf>
    <xf numFmtId="1" fontId="1" fillId="0" borderId="5" xfId="2" applyFont="1" applyFill="1" applyBorder="1" applyAlignment="1">
      <alignment horizontal="left" vertical="center" wrapText="1"/>
    </xf>
    <xf numFmtId="1" fontId="1" fillId="0" borderId="8" xfId="2" applyFont="1" applyFill="1" applyBorder="1" applyAlignment="1">
      <alignment horizontal="left" vertical="center" wrapText="1"/>
    </xf>
    <xf numFmtId="1" fontId="34" fillId="14" borderId="12" xfId="2" applyNumberFormat="1" applyFont="1" applyFill="1" applyBorder="1" applyAlignment="1" applyProtection="1">
      <alignment horizontal="center" vertical="center" wrapText="1"/>
      <protection hidden="1"/>
    </xf>
    <xf numFmtId="0" fontId="30" fillId="14" borderId="3" xfId="2" applyNumberFormat="1" applyFont="1" applyFill="1" applyBorder="1" applyAlignment="1" applyProtection="1">
      <alignment horizontal="center" vertical="center"/>
      <protection hidden="1"/>
    </xf>
    <xf numFmtId="1" fontId="30" fillId="14" borderId="12" xfId="2" applyNumberFormat="1" applyFont="1" applyFill="1" applyBorder="1" applyAlignment="1">
      <alignment horizontal="center" vertical="center" wrapText="1"/>
    </xf>
    <xf numFmtId="1" fontId="3" fillId="3" borderId="0" xfId="2" applyFont="1" applyFill="1" applyAlignment="1">
      <alignment horizontal="center" vertical="center"/>
    </xf>
    <xf numFmtId="1" fontId="14" fillId="3" borderId="0" xfId="2" applyFont="1" applyFill="1" applyAlignment="1">
      <alignment horizontal="center" vertical="center"/>
    </xf>
    <xf numFmtId="3" fontId="19" fillId="5" borderId="0" xfId="0" applyNumberFormat="1" applyFont="1" applyFill="1" applyBorder="1" applyAlignment="1">
      <alignment vertical="center" wrapText="1"/>
    </xf>
    <xf numFmtId="3" fontId="16" fillId="3" borderId="0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left" vertical="center" wrapText="1"/>
    </xf>
    <xf numFmtId="3" fontId="17" fillId="7" borderId="0" xfId="0" applyNumberFormat="1" applyFont="1" applyFill="1" applyBorder="1" applyAlignment="1">
      <alignment horizontal="left" vertical="center" wrapText="1"/>
    </xf>
    <xf numFmtId="1" fontId="16" fillId="3" borderId="0" xfId="2" applyFont="1" applyFill="1" applyBorder="1" applyAlignment="1" applyProtection="1">
      <alignment horizontal="center" vertical="center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3" fontId="21" fillId="3" borderId="0" xfId="5" applyNumberFormat="1" applyFont="1" applyFill="1" applyBorder="1" applyAlignment="1">
      <alignment horizontal="center" wrapText="1"/>
    </xf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9" fillId="5" borderId="0" xfId="5" applyNumberFormat="1" applyFont="1" applyFill="1" applyBorder="1" applyAlignment="1" applyProtection="1">
      <alignment horizontal="left" vertical="center" wrapText="1"/>
    </xf>
    <xf numFmtId="3" fontId="16" fillId="3" borderId="0" xfId="5" applyNumberFormat="1" applyFont="1" applyFill="1" applyBorder="1" applyAlignment="1">
      <alignment horizontal="center" vertical="center" wrapText="1"/>
    </xf>
    <xf numFmtId="0" fontId="19" fillId="5" borderId="0" xfId="5" applyNumberFormat="1" applyFont="1" applyFill="1" applyBorder="1" applyAlignment="1" applyProtection="1">
      <alignment vertical="center" wrapText="1"/>
    </xf>
    <xf numFmtId="3" fontId="21" fillId="3" borderId="0" xfId="5" applyNumberFormat="1" applyFont="1" applyFill="1" applyBorder="1" applyAlignment="1">
      <alignment horizontal="center" vertical="center" wrapText="1"/>
    </xf>
    <xf numFmtId="1" fontId="21" fillId="3" borderId="0" xfId="5" applyNumberFormat="1" applyFont="1" applyFill="1" applyBorder="1" applyAlignment="1">
      <alignment horizontal="center" vertical="center" wrapText="1"/>
    </xf>
    <xf numFmtId="1" fontId="19" fillId="5" borderId="0" xfId="2" applyFont="1" applyFill="1" applyBorder="1" applyAlignment="1" applyProtection="1">
      <alignment vertical="center" wrapText="1"/>
      <protection hidden="1"/>
    </xf>
    <xf numFmtId="1" fontId="23" fillId="0" borderId="0" xfId="2" applyFont="1" applyFill="1" applyAlignment="1">
      <alignment horizontal="center" vertical="center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7" fillId="5" borderId="0" xfId="5" applyNumberFormat="1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 wrapText="1"/>
      <protection hidden="1"/>
    </xf>
    <xf numFmtId="1" fontId="19" fillId="5" borderId="0" xfId="2" applyFont="1" applyFill="1" applyBorder="1" applyAlignment="1" applyProtection="1">
      <alignment horizontal="left"/>
      <protection hidden="1"/>
    </xf>
    <xf numFmtId="3" fontId="24" fillId="3" borderId="3" xfId="5" applyNumberFormat="1" applyFont="1" applyFill="1" applyBorder="1" applyAlignment="1" applyProtection="1">
      <alignment horizontal="center" vertical="center" wrapText="1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1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19" fillId="5" borderId="0" xfId="0" applyFont="1" applyFill="1" applyBorder="1" applyAlignment="1">
      <alignment horizontal="left" vertical="center" wrapText="1"/>
    </xf>
    <xf numFmtId="0" fontId="21" fillId="3" borderId="0" xfId="0" applyFont="1" applyFill="1" applyBorder="1" applyAlignment="1">
      <alignment horizontal="center" vertical="center" wrapText="1"/>
    </xf>
    <xf numFmtId="0" fontId="25" fillId="3" borderId="0" xfId="0" applyFont="1" applyFill="1" applyAlignment="1">
      <alignment horizontal="center" vertical="center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6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13" borderId="0" xfId="2" applyFont="1" applyFill="1" applyBorder="1" applyAlignment="1" applyProtection="1">
      <alignment horizontal="center" vertical="center" wrapText="1"/>
      <protection hidden="1"/>
    </xf>
    <xf numFmtId="49" fontId="21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1" fillId="3" borderId="0" xfId="2" applyFont="1" applyFill="1" applyBorder="1" applyAlignment="1" applyProtection="1">
      <alignment horizontal="center" vertical="center" wrapText="1"/>
      <protection hidden="1"/>
    </xf>
    <xf numFmtId="3" fontId="17" fillId="6" borderId="0" xfId="5" applyNumberFormat="1" applyFont="1" applyFill="1" applyBorder="1" applyAlignment="1" applyProtection="1">
      <alignment horizontal="center" vertical="center" wrapText="1"/>
      <protection hidden="1"/>
    </xf>
    <xf numFmtId="0" fontId="19" fillId="5" borderId="0" xfId="5" applyNumberFormat="1" applyFont="1" applyFill="1" applyBorder="1" applyAlignment="1" applyProtection="1">
      <alignment horizontal="left" vertical="center"/>
      <protection hidden="1"/>
    </xf>
    <xf numFmtId="1" fontId="19" fillId="5" borderId="0" xfId="2" applyFont="1" applyFill="1" applyBorder="1" applyAlignment="1" applyProtection="1">
      <alignment horizontal="left" wrapText="1"/>
      <protection hidden="1"/>
    </xf>
    <xf numFmtId="1" fontId="30" fillId="14" borderId="4" xfId="2" applyFont="1" applyFill="1" applyBorder="1" applyAlignment="1">
      <alignment horizontal="center" vertical="center"/>
    </xf>
    <xf numFmtId="1" fontId="30" fillId="14" borderId="7" xfId="2" applyFont="1" applyFill="1" applyBorder="1" applyAlignment="1">
      <alignment horizontal="center" vertical="center"/>
    </xf>
    <xf numFmtId="1" fontId="1" fillId="0" borderId="0" xfId="2" applyAlignment="1">
      <alignment horizontal="center" vertical="center"/>
    </xf>
    <xf numFmtId="1" fontId="30" fillId="14" borderId="9" xfId="2" applyFont="1" applyFill="1" applyBorder="1" applyAlignment="1">
      <alignment horizontal="center" vertical="center"/>
    </xf>
    <xf numFmtId="1" fontId="30" fillId="14" borderId="4" xfId="2" applyFont="1" applyFill="1" applyBorder="1" applyAlignment="1">
      <alignment horizontal="center" vertical="center" wrapText="1"/>
    </xf>
    <xf numFmtId="1" fontId="30" fillId="14" borderId="7" xfId="2" applyFont="1" applyFill="1" applyBorder="1" applyAlignment="1">
      <alignment horizontal="center" vertical="center" wrapText="1"/>
    </xf>
    <xf numFmtId="1" fontId="35" fillId="15" borderId="11" xfId="2" applyFont="1" applyFill="1" applyBorder="1" applyAlignment="1">
      <alignment horizontal="center" vertical="center" wrapText="1"/>
    </xf>
    <xf numFmtId="1" fontId="35" fillId="15" borderId="13" xfId="2" applyFont="1" applyFill="1" applyBorder="1" applyAlignment="1">
      <alignment horizontal="center" vertical="center" wrapText="1"/>
    </xf>
    <xf numFmtId="1" fontId="35" fillId="15" borderId="14" xfId="2" applyFont="1" applyFill="1" applyBorder="1" applyAlignment="1">
      <alignment horizontal="center" vertical="center" wrapText="1"/>
    </xf>
    <xf numFmtId="3" fontId="56" fillId="2" borderId="24" xfId="0" applyNumberFormat="1" applyFont="1" applyFill="1" applyBorder="1" applyAlignment="1" applyProtection="1">
      <alignment horizontal="center" vertical="center" wrapText="1"/>
      <protection hidden="1"/>
    </xf>
    <xf numFmtId="0" fontId="55" fillId="0" borderId="0" xfId="0" applyFont="1"/>
    <xf numFmtId="10" fontId="0" fillId="0" borderId="0" xfId="1" applyNumberFormat="1" applyFont="1"/>
    <xf numFmtId="0" fontId="0" fillId="38" borderId="0" xfId="0" applyFill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25" xfId="0" applyBorder="1" applyAlignment="1">
      <alignment horizontal="center" wrapText="1"/>
    </xf>
    <xf numFmtId="1" fontId="0" fillId="0" borderId="0" xfId="0" applyNumberFormat="1"/>
    <xf numFmtId="0" fontId="0" fillId="6" borderId="0" xfId="0" applyFill="1" applyAlignment="1">
      <alignment horizontal="center" wrapText="1"/>
    </xf>
    <xf numFmtId="164" fontId="0" fillId="6" borderId="0" xfId="1" applyNumberFormat="1" applyFont="1" applyFill="1"/>
    <xf numFmtId="164" fontId="0" fillId="0" borderId="0" xfId="0" applyNumberFormat="1"/>
    <xf numFmtId="3" fontId="10" fillId="39" borderId="0" xfId="0" applyNumberFormat="1" applyFont="1" applyFill="1" applyBorder="1" applyProtection="1">
      <protection hidden="1"/>
    </xf>
    <xf numFmtId="164" fontId="10" fillId="39" borderId="0" xfId="1" applyNumberFormat="1" applyFont="1" applyFill="1" applyBorder="1" applyProtection="1">
      <protection hidden="1"/>
    </xf>
    <xf numFmtId="0" fontId="0" fillId="0" borderId="26" xfId="0" applyBorder="1" applyAlignment="1">
      <alignment horizontal="center"/>
    </xf>
  </cellXfs>
  <cellStyles count="186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50"/>
    <cellStyle name="Porcentual" xfId="1" builtinId="5"/>
    <cellStyle name="Porcentual 2" xfId="151"/>
    <cellStyle name="Porcentual 2 2" xfId="4"/>
    <cellStyle name="Punto" xfId="152"/>
    <cellStyle name="Punto0" xfId="153"/>
    <cellStyle name="Salida 2" xfId="154"/>
    <cellStyle name="Salida 3" xfId="155"/>
    <cellStyle name="Salida 4" xfId="156"/>
    <cellStyle name="Salida 5" xfId="157"/>
    <cellStyle name="Texto de advertencia 2" xfId="158"/>
    <cellStyle name="Texto de advertencia 3" xfId="159"/>
    <cellStyle name="Texto de advertencia 4" xfId="160"/>
    <cellStyle name="Texto de advertencia 5" xfId="161"/>
    <cellStyle name="Texto explicativo 2" xfId="162"/>
    <cellStyle name="Texto explicativo 3" xfId="163"/>
    <cellStyle name="Texto explicativo 4" xfId="164"/>
    <cellStyle name="Texto explicativo 5" xfId="165"/>
    <cellStyle name="Título 1 2" xfId="166"/>
    <cellStyle name="Título 1 3" xfId="167"/>
    <cellStyle name="Título 1 4" xfId="168"/>
    <cellStyle name="Título 1 5" xfId="169"/>
    <cellStyle name="Título 2 2" xfId="170"/>
    <cellStyle name="Título 2 3" xfId="171"/>
    <cellStyle name="Título 2 4" xfId="172"/>
    <cellStyle name="Título 2 5" xfId="173"/>
    <cellStyle name="Título 3 2" xfId="174"/>
    <cellStyle name="Título 3 3" xfId="175"/>
    <cellStyle name="Título 3 4" xfId="176"/>
    <cellStyle name="Título 3 5" xfId="177"/>
    <cellStyle name="Título 4" xfId="178"/>
    <cellStyle name="Título 5" xfId="179"/>
    <cellStyle name="Título 6" xfId="180"/>
    <cellStyle name="Título 7" xfId="181"/>
    <cellStyle name="Total 2" xfId="182"/>
    <cellStyle name="Total 3" xfId="183"/>
    <cellStyle name="Total 4" xfId="184"/>
    <cellStyle name="Total 5" xfId="185"/>
  </cellStyles>
  <dxfs count="174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79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78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TURISMO ALOJADO EN SANTA CRUZ SEGÚN TIPOLOGÍA DE ESTABLECIMIENTO</a:t>
            </a:r>
          </a:p>
        </c:rich>
      </c:tx>
      <c:layout>
        <c:manualLayout>
          <c:xMode val="edge"/>
          <c:yMode val="edge"/>
          <c:x val="0.15634054917447293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0541986050825786E-2"/>
          <c:y val="0.38926491956558007"/>
          <c:w val="0.96494064388740464"/>
          <c:h val="0.56485260157930905"/>
        </c:manualLayout>
      </c:layout>
      <c:barChart>
        <c:barDir val="col"/>
        <c:grouping val="clustered"/>
        <c:ser>
          <c:idx val="1"/>
          <c:order val="0"/>
          <c:tx>
            <c:strRef>
              <c:f>'Alojados tipología'!$E$6</c:f>
              <c:strCache>
                <c:ptCount val="1"/>
                <c:pt idx="0">
                  <c:v>acumulado febrero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tipología'!$B$7:$B$8</c:f>
              <c:strCache>
                <c:ptCount val="2"/>
                <c:pt idx="0">
                  <c:v>Total Alojados</c:v>
                </c:pt>
                <c:pt idx="1">
                  <c:v>Alojados Establecimientos Hoteleros</c:v>
                </c:pt>
              </c:strCache>
            </c:strRef>
          </c:cat>
          <c:val>
            <c:numRef>
              <c:f>'Alojados tipología'!$E$7:$E$8</c:f>
              <c:numCache>
                <c:formatCode>#,##0_)</c:formatCode>
                <c:ptCount val="2"/>
                <c:pt idx="0">
                  <c:v>26307</c:v>
                </c:pt>
                <c:pt idx="1">
                  <c:v>26307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acumulado febrero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tipología'!$B$7:$B$8</c:f>
              <c:strCache>
                <c:ptCount val="2"/>
                <c:pt idx="0">
                  <c:v>Total Alojados</c:v>
                </c:pt>
                <c:pt idx="1">
                  <c:v>Alojados Establecimientos Hoteleros</c:v>
                </c:pt>
              </c:strCache>
            </c:strRef>
          </c:cat>
          <c:val>
            <c:numRef>
              <c:f>'Alojados tipología'!$C$7:$C$8</c:f>
              <c:numCache>
                <c:formatCode>#,##0_)</c:formatCode>
                <c:ptCount val="2"/>
                <c:pt idx="0">
                  <c:v>29947</c:v>
                </c:pt>
                <c:pt idx="1">
                  <c:v>29947</c:v>
                </c:pt>
              </c:numCache>
            </c:numRef>
          </c:val>
        </c:ser>
        <c:overlap val="-2"/>
        <c:axId val="100641792"/>
        <c:axId val="100655872"/>
      </c:barChart>
      <c:barChart>
        <c:barDir val="col"/>
        <c:grouping val="clustered"/>
        <c:ser>
          <c:idx val="2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Lbls>
            <c:dLbl>
              <c:idx val="0"/>
              <c:layout>
                <c:manualLayout>
                  <c:x val="-4.0238606537819138E-3"/>
                  <c:y val="0.64038615344755723"/>
                </c:manualLayout>
              </c:layout>
              <c:showVal val="1"/>
            </c:dLbl>
            <c:dLbl>
              <c:idx val="1"/>
              <c:layout>
                <c:manualLayout>
                  <c:x val="1.0196770858188181E-2"/>
                  <c:y val="0.65452356009146928"/>
                </c:manualLayout>
              </c:layout>
              <c:showVal val="1"/>
            </c:dLbl>
            <c:dLbl>
              <c:idx val="2"/>
              <c:layout>
                <c:manualLayout>
                  <c:x val="1.0193679918450561E-2"/>
                  <c:y val="0.44843274419023799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tipología'!$B$7:$B$8</c:f>
              <c:strCache>
                <c:ptCount val="2"/>
                <c:pt idx="0">
                  <c:v>Total Alojados</c:v>
                </c:pt>
                <c:pt idx="1">
                  <c:v>Alojados Establecimientos Hoteleros</c:v>
                </c:pt>
              </c:strCache>
            </c:strRef>
          </c:cat>
          <c:val>
            <c:numRef>
              <c:f>'Alojados tipología'!$G$7:$G$8</c:f>
              <c:numCache>
                <c:formatCode>0.0%</c:formatCode>
                <c:ptCount val="2"/>
                <c:pt idx="0">
                  <c:v>-0.12154806825391525</c:v>
                </c:pt>
                <c:pt idx="1">
                  <c:v>-0.12154806825391525</c:v>
                </c:pt>
              </c:numCache>
            </c:numRef>
          </c:val>
        </c:ser>
        <c:axId val="113512448"/>
        <c:axId val="100657408"/>
      </c:barChart>
      <c:catAx>
        <c:axId val="100641792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00655872"/>
        <c:crosses val="autoZero"/>
        <c:auto val="1"/>
        <c:lblAlgn val="ctr"/>
        <c:lblOffset val="100"/>
      </c:catAx>
      <c:valAx>
        <c:axId val="100655872"/>
        <c:scaling>
          <c:orientation val="minMax"/>
        </c:scaling>
        <c:delete val="1"/>
        <c:axPos val="l"/>
        <c:numFmt formatCode="#,##0_)" sourceLinked="1"/>
        <c:tickLblPos val="none"/>
        <c:crossAx val="100641792"/>
        <c:crosses val="autoZero"/>
        <c:crossBetween val="between"/>
      </c:valAx>
      <c:valAx>
        <c:axId val="100657408"/>
        <c:scaling>
          <c:orientation val="minMax"/>
        </c:scaling>
        <c:delete val="1"/>
        <c:axPos val="r"/>
        <c:numFmt formatCode="0.0%" sourceLinked="1"/>
        <c:tickLblPos val="none"/>
        <c:crossAx val="113512448"/>
        <c:crosses val="max"/>
        <c:crossBetween val="between"/>
      </c:valAx>
      <c:catAx>
        <c:axId val="113512448"/>
        <c:scaling>
          <c:orientation val="minMax"/>
        </c:scaling>
        <c:delete val="1"/>
        <c:axPos val="b"/>
        <c:numFmt formatCode="General" sourceLinked="1"/>
        <c:tickLblPos val="none"/>
        <c:crossAx val="100657408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2240372226199009"/>
          <c:y val="0.13733905579399144"/>
          <c:w val="0.79552262785333649"/>
          <c:h val="5.5209354195532426E-2"/>
        </c:manualLayout>
      </c:layout>
      <c:spPr>
        <a:noFill/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389" l="0.70000000000000062" r="0.70000000000000062" t="0.75000000000000389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'tab. Turistas alojados tip'!$B$5:$G$5</c:f>
          <c:strCache>
            <c:ptCount val="1"/>
            <c:pt idx="0">
              <c:v>TURISTAS ALOJADOS EN SANTA CRUZ POR TIPOLOGÍA DE ESTABLECIMIENTO</c:v>
            </c:pt>
          </c:strCache>
        </c:strRef>
      </c:tx>
    </c:title>
    <c:plotArea>
      <c:layout/>
      <c:lineChart>
        <c:grouping val="standard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tip'!$B$75,'tab. Turistas alojados tip'!$B$62,'tab. Turistas alojados tip'!$B$49,'tab. Turistas alojados tip'!$B$36,'tab. Turistas alojados tip'!$B$23)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('tab. Turistas alojados tip'!$C$75,'tab. Turistas alojados tip'!$C$62,'tab. Turistas alojados tip'!$C$49,'tab. Turistas alojados tip'!$C$36,'tab. Turistas alojados tip'!$C$23)</c:f>
              <c:numCache>
                <c:formatCode>#,##0</c:formatCode>
                <c:ptCount val="5"/>
                <c:pt idx="0">
                  <c:v>182773</c:v>
                </c:pt>
                <c:pt idx="1">
                  <c:v>183665</c:v>
                </c:pt>
                <c:pt idx="2">
                  <c:v>199818</c:v>
                </c:pt>
                <c:pt idx="3">
                  <c:v>154373</c:v>
                </c:pt>
                <c:pt idx="4">
                  <c:v>155467</c:v>
                </c:pt>
              </c:numCache>
            </c:numRef>
          </c:val>
        </c:ser>
        <c:ser>
          <c:idx val="1"/>
          <c:order val="1"/>
          <c:tx>
            <c:strRef>
              <c:f>'tab. Turistas alojados tip'!$E$6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tip'!$B$75,'tab. Turistas alojados tip'!$B$62,'tab. Turistas alojados tip'!$B$49,'tab. Turistas alojados tip'!$B$36,'tab. Turistas alojados tip'!$B$23)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('tab. Turistas alojados tip'!$E$75,'tab. Turistas alojados tip'!$E$62,'tab. Turistas alojados tip'!$E$49,'tab. Turistas alojados tip'!$E$36,'tab. Turistas alojados tip'!$E$23)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'tab. Turistas alojados tip'!$G$6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tip'!$B$75,'tab. Turistas alojados tip'!$B$62,'tab. Turistas alojados tip'!$B$49,'tab. Turistas alojados tip'!$B$36,'tab. Turistas alojados tip'!$B$23)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('tab. Turistas alojados tip'!$G$75,'tab. Turistas alojados tip'!$G$62,'tab. Turistas alojados tip'!$G$49,'tab. Turistas alojados tip'!$G$36,'tab. Turistas alojados tip'!$G$23)</c:f>
              <c:numCache>
                <c:formatCode>#,##0</c:formatCode>
                <c:ptCount val="5"/>
                <c:pt idx="0">
                  <c:v>182773</c:v>
                </c:pt>
                <c:pt idx="1">
                  <c:v>183665</c:v>
                </c:pt>
                <c:pt idx="2">
                  <c:v>199818</c:v>
                </c:pt>
                <c:pt idx="3">
                  <c:v>154373</c:v>
                </c:pt>
                <c:pt idx="4">
                  <c:v>155467</c:v>
                </c:pt>
              </c:numCache>
            </c:numRef>
          </c:val>
        </c:ser>
        <c:marker val="1"/>
        <c:axId val="113626496"/>
        <c:axId val="113636864"/>
      </c:lineChart>
      <c:catAx>
        <c:axId val="113626496"/>
        <c:scaling>
          <c:orientation val="minMax"/>
        </c:scaling>
        <c:axPos val="b"/>
        <c:numFmt formatCode="General" sourceLinked="1"/>
        <c:tickLblPos val="nextTo"/>
        <c:crossAx val="113636864"/>
        <c:crosses val="autoZero"/>
        <c:auto val="1"/>
        <c:lblAlgn val="ctr"/>
        <c:lblOffset val="100"/>
        <c:tickLblSkip val="1"/>
      </c:catAx>
      <c:valAx>
        <c:axId val="113636864"/>
        <c:scaling>
          <c:orientation val="minMax"/>
        </c:scaling>
        <c:axPos val="l"/>
        <c:numFmt formatCode="#,##0" sourceLinked="1"/>
        <c:tickLblPos val="nextTo"/>
        <c:crossAx val="113626496"/>
        <c:crosses val="autoZero"/>
        <c:crossBetween val="between"/>
      </c:valAx>
    </c:plotArea>
    <c:legend>
      <c:legendPos val="t"/>
    </c:legend>
    <c:plotVisOnly val="1"/>
  </c:chart>
  <c:spPr>
    <a:ln>
      <a:noFill/>
    </a:ln>
  </c:sp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35596971595399274"/>
          <c:y val="0.13771517996870108"/>
        </c:manualLayout>
      </c:layout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4201768070722805E-2"/>
          <c:y val="0.29751604993038011"/>
          <c:w val="0.91263650546021846"/>
          <c:h val="0.30884181730805077"/>
        </c:manualLayout>
      </c:layout>
      <c:barChart>
        <c:barDir val="col"/>
        <c:grouping val="clustered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acumulado febrero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6">
                      <a:lumMod val="75000"/>
                    </a:scheme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txPr>
              <a:bodyPr rot="-5400000" vert="horz"/>
              <a:lstStyle/>
              <a:p>
                <a:pPr>
                  <a:defRPr/>
                </a:pPr>
                <a:endParaRPr lang="es-ES"/>
              </a:p>
            </c:txPr>
            <c:showVal val="1"/>
          </c:dLbls>
          <c:cat>
            <c:multiLvlStrRef>
              <c:f>Hoja1!$A$1:$B$6</c:f>
              <c:multiLvlStrCache>
                <c:ptCount val="6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</c:lvl>
                <c:lvl>
                  <c:pt idx="0">
                    <c:v>TOTAL</c:v>
                  </c:pt>
                  <c:pt idx="3">
                    <c:v>SANTA CRUZ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tipología'!$E$12:$E$14)</c:f>
              <c:numCache>
                <c:formatCode>#,##0_)</c:formatCode>
                <c:ptCount val="6"/>
                <c:pt idx="0">
                  <c:v>803189</c:v>
                </c:pt>
                <c:pt idx="1">
                  <c:v>495837</c:v>
                </c:pt>
                <c:pt idx="2">
                  <c:v>307352</c:v>
                </c:pt>
                <c:pt idx="3">
                  <c:v>26307</c:v>
                </c:pt>
                <c:pt idx="4">
                  <c:v>26307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gapWidth val="30"/>
        <c:axId val="113834624"/>
        <c:axId val="113902336"/>
      </c:barChart>
      <c:catAx>
        <c:axId val="11383462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14981331558907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113902336"/>
        <c:crosses val="autoZero"/>
        <c:auto val="1"/>
        <c:lblAlgn val="ctr"/>
        <c:lblOffset val="100"/>
        <c:tickLblSkip val="1"/>
        <c:tickMarkSkip val="1"/>
      </c:catAx>
      <c:valAx>
        <c:axId val="113902336"/>
        <c:scaling>
          <c:orientation val="minMax"/>
        </c:scaling>
        <c:delete val="1"/>
        <c:axPos val="l"/>
        <c:numFmt formatCode="#,##0_)" sourceLinked="1"/>
        <c:tickLblPos val="none"/>
        <c:crossAx val="113834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088" r="0.75000000000001088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SANTA CRUZ</c:v>
            </c:pt>
          </c:strCache>
        </c:strRef>
      </c:tx>
      <c:layout>
        <c:manualLayout>
          <c:xMode val="edge"/>
          <c:yMode val="edge"/>
          <c:x val="0.24219526285384171"/>
          <c:y val="3.5938903863432202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175"/>
          <c:y val="0.25962782429974818"/>
          <c:w val="0.83325053642039448"/>
          <c:h val="0.47650548004266863"/>
        </c:manualLayout>
      </c:layout>
      <c:lineChart>
        <c:grouping val="standard"/>
        <c:ser>
          <c:idx val="1"/>
          <c:order val="0"/>
          <c:tx>
            <c:v>2009</c:v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13570</c:v>
                </c:pt>
                <c:pt idx="1">
                  <c:v>15172</c:v>
                </c:pt>
                <c:pt idx="2">
                  <c:v>15653</c:v>
                </c:pt>
                <c:pt idx="3">
                  <c:v>13079</c:v>
                </c:pt>
                <c:pt idx="4">
                  <c:v>13474</c:v>
                </c:pt>
                <c:pt idx="5">
                  <c:v>12750</c:v>
                </c:pt>
                <c:pt idx="6">
                  <c:v>11890</c:v>
                </c:pt>
                <c:pt idx="7">
                  <c:v>7777</c:v>
                </c:pt>
                <c:pt idx="8">
                  <c:v>11123</c:v>
                </c:pt>
                <c:pt idx="9">
                  <c:v>12809</c:v>
                </c:pt>
                <c:pt idx="10">
                  <c:v>13990</c:v>
                </c:pt>
                <c:pt idx="11">
                  <c:v>13086</c:v>
                </c:pt>
              </c:numCache>
            </c:numRef>
          </c:val>
        </c:ser>
        <c:ser>
          <c:idx val="2"/>
          <c:order val="1"/>
          <c:tx>
            <c:v>2010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tar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13188</c:v>
                </c:pt>
                <c:pt idx="1">
                  <c:v>16759</c:v>
                </c:pt>
                <c:pt idx="2">
                  <c:v>14574</c:v>
                </c:pt>
                <c:pt idx="3">
                  <c:v>12595</c:v>
                </c:pt>
                <c:pt idx="4">
                  <c:v>12407</c:v>
                </c:pt>
                <c:pt idx="5">
                  <c:v>12682</c:v>
                </c:pt>
                <c:pt idx="6">
                  <c:v>10611</c:v>
                </c:pt>
                <c:pt idx="7">
                  <c:v>9789</c:v>
                </c:pt>
                <c:pt idx="8">
                  <c:v>10456</c:v>
                </c:pt>
                <c:pt idx="9">
                  <c:v>13885</c:v>
                </c:pt>
                <c:pt idx="10">
                  <c:v>15073</c:v>
                </c:pt>
                <c:pt idx="11">
                  <c:v>13448</c:v>
                </c:pt>
              </c:numCache>
            </c:numRef>
          </c:val>
        </c:ser>
        <c:ser>
          <c:idx val="3"/>
          <c:order val="2"/>
          <c:tx>
            <c:strRef>
              <c:f>'tablas Zonas mensual '!$F$6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('tablas Zonas mensual '!$F$7:$F$12,'tablas Zonas mensual '!$F$13,'tablas Zonas mensual '!$F$14,'tablas Zonas mensual '!$F$15:$F$17,'tablas Zonas mensual '!$F$18)</c:f>
              <c:numCache>
                <c:formatCode>#,##0</c:formatCode>
                <c:ptCount val="12"/>
                <c:pt idx="0">
                  <c:v>12608</c:v>
                </c:pt>
                <c:pt idx="1">
                  <c:v>13699</c:v>
                </c:pt>
              </c:numCache>
            </c:numRef>
          </c:val>
        </c:ser>
        <c:marker val="1"/>
        <c:axId val="198256896"/>
        <c:axId val="198263168"/>
      </c:lineChart>
      <c:catAx>
        <c:axId val="198256896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198263168"/>
        <c:crosses val="autoZero"/>
        <c:auto val="1"/>
        <c:lblAlgn val="ctr"/>
        <c:lblOffset val="100"/>
      </c:catAx>
      <c:valAx>
        <c:axId val="198263168"/>
        <c:scaling>
          <c:orientation val="minMax"/>
          <c:min val="6000"/>
        </c:scaling>
        <c:axPos val="l"/>
        <c:numFmt formatCode="#,##0" sourceLinked="1"/>
        <c:tickLblPos val="nextTo"/>
        <c:crossAx val="1982568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9865018172555202"/>
          <c:y val="9.8980834942801965E-2"/>
          <c:w val="0.47740773522508939"/>
          <c:h val="6.3562948740286035E-2"/>
        </c:manualLayout>
      </c:layout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 ALOJADOS EN TENERIFE</c:v>
            </c:pt>
          </c:strCache>
        </c:strRef>
      </c:tx>
      <c:layout>
        <c:manualLayout>
          <c:xMode val="edge"/>
          <c:yMode val="edge"/>
          <c:x val="0.30920854997111497"/>
          <c:y val="3.5938903863432202E-3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186"/>
          <c:y val="0.25962782429974834"/>
          <c:w val="0.83325053642039482"/>
          <c:h val="0.47650548004266885"/>
        </c:manualLayout>
      </c:layout>
      <c:lineChart>
        <c:grouping val="standard"/>
        <c:ser>
          <c:idx val="1"/>
          <c:order val="0"/>
          <c:tx>
            <c:strRef>
              <c:f>'tablas Zonas mensual '!$D$24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380730</c:v>
                </c:pt>
                <c:pt idx="1">
                  <c:v>385582</c:v>
                </c:pt>
                <c:pt idx="2">
                  <c:v>409508</c:v>
                </c:pt>
                <c:pt idx="3">
                  <c:v>418430</c:v>
                </c:pt>
                <c:pt idx="4">
                  <c:v>350293</c:v>
                </c:pt>
                <c:pt idx="5">
                  <c:v>349858</c:v>
                </c:pt>
                <c:pt idx="6">
                  <c:v>434195</c:v>
                </c:pt>
                <c:pt idx="7">
                  <c:v>467782</c:v>
                </c:pt>
                <c:pt idx="8">
                  <c:v>354214</c:v>
                </c:pt>
                <c:pt idx="9">
                  <c:v>404871</c:v>
                </c:pt>
                <c:pt idx="10">
                  <c:v>371802</c:v>
                </c:pt>
                <c:pt idx="11">
                  <c:v>380517</c:v>
                </c:pt>
              </c:numCache>
            </c:numRef>
          </c:val>
        </c:ser>
        <c:ser>
          <c:idx val="2"/>
          <c:order val="1"/>
          <c:tx>
            <c:strRef>
              <c:f>'tablas Zonas mensual '!$E$24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tar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382237</c:v>
                </c:pt>
                <c:pt idx="1">
                  <c:v>369547</c:v>
                </c:pt>
                <c:pt idx="2">
                  <c:v>404361</c:v>
                </c:pt>
                <c:pt idx="3">
                  <c:v>422549</c:v>
                </c:pt>
                <c:pt idx="4">
                  <c:v>361297</c:v>
                </c:pt>
                <c:pt idx="5">
                  <c:v>374943</c:v>
                </c:pt>
                <c:pt idx="6">
                  <c:v>451259</c:v>
                </c:pt>
                <c:pt idx="7">
                  <c:v>465198</c:v>
                </c:pt>
                <c:pt idx="8">
                  <c:v>363673</c:v>
                </c:pt>
                <c:pt idx="9">
                  <c:v>433607</c:v>
                </c:pt>
                <c:pt idx="10">
                  <c:v>396639</c:v>
                </c:pt>
                <c:pt idx="11">
                  <c:v>406015</c:v>
                </c:pt>
              </c:numCache>
            </c:numRef>
          </c:val>
        </c:ser>
        <c:ser>
          <c:idx val="3"/>
          <c:order val="2"/>
          <c:tx>
            <c:strRef>
              <c:f>'tablas Zonas mensual '!$F$24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('tablas Zonas mensual '!$F$25:$F$30,'tablas Zonas mensual '!$F$31,'tablas Zonas mensual '!$F$32,'tablas Zonas mensual '!$F$33:$F$35,'tablas Zonas mensual '!$F$36)</c:f>
              <c:numCache>
                <c:formatCode>#,##0</c:formatCode>
                <c:ptCount val="12"/>
                <c:pt idx="0">
                  <c:v>385560</c:v>
                </c:pt>
                <c:pt idx="1">
                  <c:v>417629</c:v>
                </c:pt>
              </c:numCache>
            </c:numRef>
          </c:val>
        </c:ser>
        <c:marker val="1"/>
        <c:axId val="198367872"/>
        <c:axId val="198394624"/>
      </c:lineChart>
      <c:catAx>
        <c:axId val="198367872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198394624"/>
        <c:crosses val="autoZero"/>
        <c:auto val="1"/>
        <c:lblAlgn val="ctr"/>
        <c:lblOffset val="100"/>
      </c:catAx>
      <c:valAx>
        <c:axId val="198394624"/>
        <c:scaling>
          <c:orientation val="minMax"/>
          <c:min val="300000"/>
        </c:scaling>
        <c:axPos val="l"/>
        <c:numFmt formatCode="#,##0" sourceLinked="1"/>
        <c:tickLblPos val="nextTo"/>
        <c:crossAx val="1983678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3055825907376844"/>
          <c:y val="9.1793054170115532E-2"/>
          <c:w val="0.4774077352250895"/>
          <c:h val="6.3562948740286035E-2"/>
        </c:manualLayout>
      </c:layout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388" l="0.70000000000000062" r="0.70000000000000062" t="0.75000000000001388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ALOJADOS EN SANTA</a:t>
            </a:r>
            <a:r>
              <a:rPr lang="es-ES" baseline="0"/>
              <a:t> CRUZ</a:t>
            </a:r>
            <a:r>
              <a:rPr lang="es-ES"/>
              <a:t> SEGÚN TIPOLOGÍA Y CATEGORÍA DE ESTABLECIMIENTO</a:t>
            </a:r>
          </a:p>
        </c:rich>
      </c:tx>
      <c:layout>
        <c:manualLayout>
          <c:xMode val="edge"/>
          <c:yMode val="edge"/>
          <c:x val="0.1338605619146721"/>
          <c:y val="1.250516274298201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620342982766E-2"/>
          <c:y val="0.3768272113193985"/>
          <c:w val="0.90468819022231306"/>
          <c:h val="0.42064297800338418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 y cat'!$E$6</c:f>
              <c:strCache>
                <c:ptCount val="1"/>
                <c:pt idx="0">
                  <c:v>acumulado febrero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cat'!$B$7,'alojados tipolog y cat'!$B$11,'alojados tipolog y cat'!$B$12,'alojados tipolog y cat'!$B$13,'alojados tipolog y cat'!$B$14)</c:f>
              <c:strCache>
                <c:ptCount val="5"/>
                <c:pt idx="0">
                  <c:v>TOTAL CATEGORÍAS</c:v>
                </c:pt>
                <c:pt idx="1">
                  <c:v>4* y 5* </c:v>
                </c:pt>
                <c:pt idx="2">
                  <c:v>3*</c:v>
                </c:pt>
                <c:pt idx="3">
                  <c:v>2*</c:v>
                </c:pt>
                <c:pt idx="4">
                  <c:v>1*</c:v>
                </c:pt>
              </c:strCache>
            </c:strRef>
          </c:cat>
          <c:val>
            <c:numRef>
              <c:f>('alojados tipolog y cat'!$E$8,'alojados tipolog y cat'!$E$11,'alojados tipolog y cat'!$E$12,'alojados tipolog y cat'!$E$13,'alojados tipolog y cat'!$E$14)</c:f>
              <c:numCache>
                <c:formatCode>#,##0_)</c:formatCode>
                <c:ptCount val="5"/>
                <c:pt idx="0" formatCode="#,##0">
                  <c:v>26307</c:v>
                </c:pt>
                <c:pt idx="1">
                  <c:v>8168</c:v>
                </c:pt>
                <c:pt idx="2">
                  <c:v>8193</c:v>
                </c:pt>
                <c:pt idx="3">
                  <c:v>8485</c:v>
                </c:pt>
                <c:pt idx="4">
                  <c:v>1461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acumulado febrero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cat'!$B$7,'alojados tipolog y cat'!$B$11,'alojados tipolog y cat'!$B$12,'alojados tipolog y cat'!$B$13,'alojados tipolog y cat'!$B$14)</c:f>
              <c:strCache>
                <c:ptCount val="5"/>
                <c:pt idx="0">
                  <c:v>TOTAL CATEGORÍAS</c:v>
                </c:pt>
                <c:pt idx="1">
                  <c:v>4* y 5* </c:v>
                </c:pt>
                <c:pt idx="2">
                  <c:v>3*</c:v>
                </c:pt>
                <c:pt idx="3">
                  <c:v>2*</c:v>
                </c:pt>
                <c:pt idx="4">
                  <c:v>1*</c:v>
                </c:pt>
              </c:strCache>
            </c:strRef>
          </c:cat>
          <c:val>
            <c:numRef>
              <c:f>('alojados tipolog y cat'!$C$8,'alojados tipolog y cat'!$C$11,'alojados tipolog y cat'!$C$12,'alojados tipolog y cat'!$C$13,'alojados tipolog y cat'!$C$14)</c:f>
              <c:numCache>
                <c:formatCode>#,##0_)</c:formatCode>
                <c:ptCount val="5"/>
                <c:pt idx="0" formatCode="#,##0">
                  <c:v>29947</c:v>
                </c:pt>
                <c:pt idx="1">
                  <c:v>9943</c:v>
                </c:pt>
                <c:pt idx="2">
                  <c:v>8669</c:v>
                </c:pt>
                <c:pt idx="3">
                  <c:v>9397</c:v>
                </c:pt>
                <c:pt idx="4">
                  <c:v>1938</c:v>
                </c:pt>
              </c:numCache>
            </c:numRef>
          </c:val>
        </c:ser>
        <c:dLbls>
          <c:showVal val="1"/>
        </c:dLbls>
        <c:gapWidth val="30"/>
        <c:overlap val="-10"/>
        <c:axId val="198857472"/>
        <c:axId val="198859392"/>
      </c:barChart>
      <c:lineChart>
        <c:grouping val="standard"/>
        <c:ser>
          <c:idx val="1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8615779167042213E-2"/>
                  <c:y val="-0.2931649279880627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7115865199472315E-2"/>
                  <c:y val="-0.1005691674327511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2617188460183371E-2"/>
                  <c:y val="7.8746819084162659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42282071660905E-2"/>
                  <c:y val="6.46282158892569E-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6272091899022512E-2"/>
                  <c:y val="-0.1180537458198435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0206150089719485E-2"/>
                  <c:y val="0.2206283224749188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66884888608805E-2"/>
                  <c:y val="-0.3244419574456753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 y cat'!$G$8,'alojados tipolog y cat'!$G$11,'alojados tipolog y cat'!$G$12,'alojados tipolog y cat'!$G$13,'alojados tipolog y cat'!$G$14)</c:f>
              <c:numCache>
                <c:formatCode>0.0%</c:formatCode>
                <c:ptCount val="5"/>
                <c:pt idx="0">
                  <c:v>-0.12154806825391525</c:v>
                </c:pt>
                <c:pt idx="1">
                  <c:v>-0.17851755003520065</c:v>
                </c:pt>
                <c:pt idx="2">
                  <c:v>-5.4908293920867456E-2</c:v>
                </c:pt>
                <c:pt idx="3">
                  <c:v>-9.7052250718314359E-2</c:v>
                </c:pt>
                <c:pt idx="4">
                  <c:v>-0.24613003095975233</c:v>
                </c:pt>
              </c:numCache>
            </c:numRef>
          </c:val>
        </c:ser>
        <c:dLbls>
          <c:showVal val="1"/>
        </c:dLbls>
        <c:marker val="1"/>
        <c:axId val="198869376"/>
        <c:axId val="198870912"/>
      </c:lineChart>
      <c:catAx>
        <c:axId val="1988574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98859392"/>
        <c:crosses val="autoZero"/>
        <c:auto val="1"/>
        <c:lblAlgn val="ctr"/>
        <c:lblOffset val="100"/>
        <c:tickLblSkip val="1"/>
        <c:tickMarkSkip val="1"/>
      </c:catAx>
      <c:valAx>
        <c:axId val="198859392"/>
        <c:scaling>
          <c:orientation val="minMax"/>
        </c:scaling>
        <c:axPos val="l"/>
        <c:numFmt formatCode="#,##0" sourceLinked="1"/>
        <c:majorTickMark val="none"/>
        <c:tickLblPos val="none"/>
        <c:spPr>
          <a:ln w="9525">
            <a:noFill/>
          </a:ln>
        </c:spPr>
        <c:crossAx val="198857472"/>
        <c:crosses val="autoZero"/>
        <c:crossBetween val="between"/>
      </c:valAx>
      <c:catAx>
        <c:axId val="198869376"/>
        <c:scaling>
          <c:orientation val="minMax"/>
        </c:scaling>
        <c:delete val="1"/>
        <c:axPos val="b"/>
        <c:tickLblPos val="none"/>
        <c:crossAx val="198870912"/>
        <c:crosses val="autoZero"/>
        <c:auto val="1"/>
        <c:lblAlgn val="ctr"/>
        <c:lblOffset val="100"/>
      </c:catAx>
      <c:valAx>
        <c:axId val="19887091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988693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21408965398576"/>
          <c:y val="0.14390236753400826"/>
          <c:w val="0.62760465879265093"/>
          <c:h val="8.048789586580855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299" r="0.75000000000001299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'tablas turistas por categorías '!$B$5:$L$5</c:f>
          <c:strCache>
            <c:ptCount val="1"/>
            <c:pt idx="0">
              <c:v>EVOLUCIÓN DEL TURISMO  ALOJADO EN SANTA CRUZ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lotArea>
      <c:layout/>
      <c:lineChart>
        <c:grouping val="standard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'!$B$74,'tablas turistas por categorías '!$B$61,'tablas turistas por categorías '!$B$48,'tablas turistas por categorías '!$B$35,'tablas turistas por categorías '!$B$22)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'!$C$74,'tablas turistas por categorías '!$C$61,'tablas turistas por categorías '!$C$48,'tablas turistas por categorías '!$C$35,'tablas turistas por categorías '!$C$22)</c:f>
              <c:numCache>
                <c:formatCode>#,##0</c:formatCode>
                <c:ptCount val="5"/>
                <c:pt idx="0">
                  <c:v>15065</c:v>
                </c:pt>
                <c:pt idx="1">
                  <c:v>18290</c:v>
                </c:pt>
                <c:pt idx="2">
                  <c:v>17396</c:v>
                </c:pt>
                <c:pt idx="3">
                  <c:v>10332</c:v>
                </c:pt>
                <c:pt idx="4">
                  <c:v>7938</c:v>
                </c:pt>
              </c:numCache>
            </c:numRef>
          </c:val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 2 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'!$B$74,'tablas turistas por categorías '!$B$61,'tablas turistas por categorías '!$B$48,'tablas turistas por categorías '!$B$35,'tablas turistas por categorías '!$B$22)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'!$E$74,'tablas turistas por categorías '!$E$61,'tablas turistas por categorías '!$E$48,'tablas turistas por categorías '!$E$35,'tablas turistas por categorías '!$E$22)</c:f>
              <c:numCache>
                <c:formatCode>#,##0</c:formatCode>
                <c:ptCount val="5"/>
                <c:pt idx="0">
                  <c:v>63038</c:v>
                </c:pt>
                <c:pt idx="1">
                  <c:v>62768</c:v>
                </c:pt>
                <c:pt idx="2">
                  <c:v>72615</c:v>
                </c:pt>
                <c:pt idx="3">
                  <c:v>48863</c:v>
                </c:pt>
                <c:pt idx="4">
                  <c:v>51205</c:v>
                </c:pt>
              </c:numCache>
            </c:numRef>
          </c:val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 3 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'!$B$74,'tablas turistas por categorías '!$B$61,'tablas turistas por categorías '!$B$48,'tablas turistas por categorías '!$B$35,'tablas turistas por categorías '!$B$22)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'!$G$74,'tablas turistas por categorías '!$G$61,'tablas turistas por categorías '!$G$48,'tablas turistas por categorías '!$G$35,'tablas turistas por categorías '!$G$22)</c:f>
              <c:numCache>
                <c:formatCode>#,##0</c:formatCode>
                <c:ptCount val="5"/>
                <c:pt idx="0">
                  <c:v>42061</c:v>
                </c:pt>
                <c:pt idx="1">
                  <c:v>48529</c:v>
                </c:pt>
                <c:pt idx="2">
                  <c:v>46555</c:v>
                </c:pt>
                <c:pt idx="3">
                  <c:v>44447</c:v>
                </c:pt>
                <c:pt idx="4">
                  <c:v>46138</c:v>
                </c:pt>
              </c:numCache>
            </c:numRef>
          </c:val>
        </c:ser>
        <c:ser>
          <c:idx val="3"/>
          <c:order val="3"/>
          <c:tx>
            <c:strRef>
              <c:f>'tablas turistas por categorías '!$I$6</c:f>
              <c:strCache>
                <c:ptCount val="1"/>
                <c:pt idx="0">
                  <c:v>4* y  5 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('tablas turistas por categorías '!$B$74,'tablas turistas por categorías '!$B$61,'tablas turistas por categorías '!$B$48,'tablas turistas por categorías '!$B$35,'tablas turistas por categorías '!$B$22)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'!$I$74,'tablas turistas por categorías '!$I$61,'tablas turistas por categorías '!$I$48,'tablas turistas por categorías '!$I$35,'tablas turistas por categorías '!$I$22)</c:f>
              <c:numCache>
                <c:formatCode>#,##0</c:formatCode>
                <c:ptCount val="5"/>
                <c:pt idx="0">
                  <c:v>62609</c:v>
                </c:pt>
                <c:pt idx="1">
                  <c:v>54078</c:v>
                </c:pt>
                <c:pt idx="2">
                  <c:v>63252</c:v>
                </c:pt>
                <c:pt idx="3">
                  <c:v>50731</c:v>
                </c:pt>
                <c:pt idx="4">
                  <c:v>50186</c:v>
                </c:pt>
              </c:numCache>
            </c:numRef>
          </c:val>
        </c:ser>
        <c:marker val="1"/>
        <c:axId val="199099520"/>
        <c:axId val="199101440"/>
      </c:lineChart>
      <c:catAx>
        <c:axId val="199099520"/>
        <c:scaling>
          <c:orientation val="minMax"/>
        </c:scaling>
        <c:axPos val="b"/>
        <c:numFmt formatCode="General" sourceLinked="1"/>
        <c:tickLblPos val="nextTo"/>
        <c:crossAx val="199101440"/>
        <c:crosses val="autoZero"/>
        <c:auto val="1"/>
        <c:lblAlgn val="ctr"/>
        <c:lblOffset val="100"/>
      </c:catAx>
      <c:valAx>
        <c:axId val="199101440"/>
        <c:scaling>
          <c:orientation val="minMax"/>
        </c:scaling>
        <c:axPos val="l"/>
        <c:numFmt formatCode="#,##0" sourceLinked="1"/>
        <c:tickLblPos val="nextTo"/>
        <c:crossAx val="1990995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435321871215498"/>
          <c:y val="0.15686772486772543"/>
          <c:w val="0.50384912863593589"/>
          <c:h val="8.1674790651168602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rich>
          <a:bodyPr/>
          <a:lstStyle/>
          <a:p>
            <a:pPr>
              <a:defRPr sz="1600"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 sz="1600" b="1" i="0" baseline="0">
                <a:solidFill>
                  <a:schemeClr val="tx2">
                    <a:lumMod val="75000"/>
                  </a:schemeClr>
                </a:solidFill>
              </a:rPr>
              <a:t>DISTRIBUCIÓN DE TURISTAS  ALOJADOS EN SANTA CRUZ POR CATEGORÍA </a:t>
            </a:r>
            <a:endParaRPr lang="es-ES" sz="1600">
              <a:solidFill>
                <a:schemeClr val="tx2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12855398371813692"/>
          <c:y val="0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3453389830508475"/>
          <c:y val="0.25632775590551182"/>
          <c:w val="0.76906779661017155"/>
          <c:h val="0.62500000000000144"/>
        </c:manualLayout>
      </c:layout>
      <c:pie3DChart>
        <c:varyColors val="1"/>
        <c:ser>
          <c:idx val="0"/>
          <c:order val="0"/>
          <c:tx>
            <c:strRef>
              <c:f>'tablas turistas por categorías '!$B$22</c:f>
              <c:strCache>
                <c:ptCount val="1"/>
                <c:pt idx="0">
                  <c:v>2010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matte">
              <a:bevelT/>
            </a:sp3d>
          </c:spPr>
          <c:dPt>
            <c:idx val="0"/>
            <c:explosion val="6"/>
          </c:dPt>
          <c:dPt>
            <c:idx val="1"/>
            <c:explosion val="8"/>
          </c:dPt>
          <c:dPt>
            <c:idx val="2"/>
            <c:explosion val="19"/>
          </c:dPt>
          <c:dPt>
            <c:idx val="3"/>
            <c:explosion val="8"/>
          </c:dPt>
          <c:dLbls>
            <c:dLbl>
              <c:idx val="0"/>
              <c:layout>
                <c:manualLayout>
                  <c:x val="2.9535316295208881E-2"/>
                  <c:y val="-7.2593503937008119E-3"/>
                </c:manualLayout>
              </c:layout>
              <c:showLegendKey val="1"/>
              <c:showCatName val="1"/>
              <c:showPercent val="1"/>
            </c:dLbl>
            <c:dLbl>
              <c:idx val="1"/>
              <c:layout>
                <c:manualLayout>
                  <c:x val="3.9492025890831443E-2"/>
                  <c:y val="1.9657972440944995E-2"/>
                </c:manualLayout>
              </c:layout>
              <c:showLegendKey val="1"/>
              <c:showCatName val="1"/>
              <c:showPercent val="1"/>
            </c:dLbl>
            <c:dLbl>
              <c:idx val="2"/>
              <c:layout>
                <c:manualLayout>
                  <c:x val="-4.3823568664086467E-2"/>
                  <c:y val="2.4120324803149597E-2"/>
                </c:manualLayout>
              </c:layout>
              <c:showLegendKey val="1"/>
              <c:showCatName val="1"/>
              <c:showPercent val="1"/>
            </c:dLbl>
            <c:dLbl>
              <c:idx val="3"/>
              <c:layout>
                <c:manualLayout>
                  <c:x val="-6.5404711063659415E-2"/>
                  <c:y val="-2.499827755905519E-2"/>
                </c:manualLayout>
              </c:layout>
              <c:showLegendKey val="1"/>
              <c:showCatName val="1"/>
              <c:showPercent val="1"/>
            </c:dLbl>
            <c:numFmt formatCode="0.0%" sourceLinked="0"/>
            <c:txPr>
              <a:bodyPr/>
              <a:lstStyle/>
              <a:p>
                <a:pPr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('tablas turistas por categorías '!$I$6,'tablas turistas por categorías '!$G$6,'tablas turistas por categorías '!$E$6,'tablas turistas por categorías '!$C$6)</c:f>
              <c:strCache>
                <c:ptCount val="4"/>
                <c:pt idx="0">
                  <c:v>4* y  5 *</c:v>
                </c:pt>
                <c:pt idx="1">
                  <c:v> 3 *</c:v>
                </c:pt>
                <c:pt idx="2">
                  <c:v> 2 *</c:v>
                </c:pt>
                <c:pt idx="3">
                  <c:v> 1 * </c:v>
                </c:pt>
              </c:strCache>
            </c:strRef>
          </c:cat>
          <c:val>
            <c:numRef>
              <c:f>('tablas turistas por categorías '!$I$22,'tablas turistas por categorías '!$G$22,'tablas turistas por categorías '!$E$22,'tablas turistas por categorías '!$C$22)</c:f>
              <c:numCache>
                <c:formatCode>#,##0</c:formatCode>
                <c:ptCount val="4"/>
                <c:pt idx="0">
                  <c:v>50186</c:v>
                </c:pt>
                <c:pt idx="1">
                  <c:v>46138</c:v>
                </c:pt>
                <c:pt idx="2">
                  <c:v>51205</c:v>
                </c:pt>
                <c:pt idx="3">
                  <c:v>7938</c:v>
                </c:pt>
              </c:numCache>
            </c:numRef>
          </c:val>
        </c:ser>
      </c:pie3DChart>
    </c:plotArea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rich>
          <a:bodyPr/>
          <a:lstStyle/>
          <a:p>
            <a:pPr>
              <a:defRPr sz="1600"/>
            </a:pPr>
            <a:r>
              <a:rPr lang="en-US" sz="1600" b="1" i="0" baseline="0"/>
              <a:t>DISTRIBUCIÓN DE TURISTAS  ALOJADOS EN SANTA CRUZ POR CATEGORÍA </a:t>
            </a:r>
            <a:endParaRPr lang="es-ES" sz="1600"/>
          </a:p>
        </c:rich>
      </c:tx>
      <c:layout>
        <c:manualLayout>
          <c:xMode val="edge"/>
          <c:yMode val="edge"/>
          <c:x val="0.11160483117576395"/>
          <c:y val="0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260593220338983"/>
          <c:y val="0.29058105441737814"/>
          <c:w val="0.77118644067796616"/>
          <c:h val="0.62815418564482761"/>
        </c:manualLayout>
      </c:layout>
      <c:pie3DChart>
        <c:varyColors val="1"/>
        <c:ser>
          <c:idx val="0"/>
          <c:order val="0"/>
          <c:tx>
            <c:strRef>
              <c:f>'tablas turistas por categorías '!$B$9</c:f>
              <c:strCache>
                <c:ptCount val="1"/>
                <c:pt idx="0">
                  <c:v>acumulado febrero 2011 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matte">
              <a:bevelT/>
            </a:sp3d>
          </c:spPr>
          <c:dPt>
            <c:idx val="0"/>
            <c:explosion val="6"/>
          </c:dPt>
          <c:dPt>
            <c:idx val="1"/>
            <c:explosion val="8"/>
          </c:dPt>
          <c:dPt>
            <c:idx val="2"/>
            <c:explosion val="19"/>
          </c:dPt>
          <c:dPt>
            <c:idx val="3"/>
            <c:explosion val="8"/>
          </c:dPt>
          <c:dLbls>
            <c:dLbl>
              <c:idx val="0"/>
              <c:layout>
                <c:manualLayout>
                  <c:x val="6.7388729480848952E-2"/>
                  <c:y val="7.4602150141068573E-3"/>
                </c:manualLayout>
              </c:layout>
              <c:showLegendKey val="1"/>
              <c:showCatName val="1"/>
              <c:showPercent val="1"/>
            </c:dLbl>
            <c:dLbl>
              <c:idx val="1"/>
              <c:layout>
                <c:manualLayout>
                  <c:x val="7.550897504337381E-2"/>
                  <c:y val="3.5187814637924412E-2"/>
                </c:manualLayout>
              </c:layout>
              <c:showLegendKey val="1"/>
              <c:showCatName val="1"/>
              <c:showPercent val="1"/>
            </c:dLbl>
            <c:dLbl>
              <c:idx val="2"/>
              <c:layout>
                <c:manualLayout>
                  <c:x val="-3.3425697317496332E-2"/>
                  <c:y val="-4.0118755647347414E-3"/>
                </c:manualLayout>
              </c:layout>
              <c:showLegendKey val="1"/>
              <c:showCatName val="1"/>
              <c:showPercent val="1"/>
            </c:dLbl>
            <c:dLbl>
              <c:idx val="3"/>
              <c:layout>
                <c:manualLayout>
                  <c:x val="-4.4218270385693412E-2"/>
                  <c:y val="-2.189775458395575E-2"/>
                </c:manualLayout>
              </c:layout>
              <c:showLegendKey val="1"/>
              <c:showCatName val="1"/>
              <c:showPercent val="1"/>
            </c:dLbl>
            <c:numFmt formatCode="0.0%" sourceLinked="0"/>
            <c:txPr>
              <a:bodyPr/>
              <a:lstStyle/>
              <a:p>
                <a:pPr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('tablas turistas por categorías '!$I$6,'tablas turistas por categorías '!$G$6,'tablas turistas por categorías '!$E$6,'tablas turistas por categorías '!$C$6)</c:f>
              <c:strCache>
                <c:ptCount val="4"/>
                <c:pt idx="0">
                  <c:v>4* y  5 *</c:v>
                </c:pt>
                <c:pt idx="1">
                  <c:v> 3 *</c:v>
                </c:pt>
                <c:pt idx="2">
                  <c:v> 2 *</c:v>
                </c:pt>
                <c:pt idx="3">
                  <c:v> 1 * </c:v>
                </c:pt>
              </c:strCache>
            </c:strRef>
          </c:cat>
          <c:val>
            <c:numRef>
              <c:f>('tablas turistas por categorías '!$I$9,'tablas turistas por categorías '!$G$9,'tablas turistas por categorías '!$E$9,'tablas turistas por categorías '!$C$9)</c:f>
              <c:numCache>
                <c:formatCode>#,##0</c:formatCode>
                <c:ptCount val="4"/>
                <c:pt idx="0">
                  <c:v>8168</c:v>
                </c:pt>
                <c:pt idx="1">
                  <c:v>8193</c:v>
                </c:pt>
                <c:pt idx="2">
                  <c:v>8485</c:v>
                </c:pt>
                <c:pt idx="3">
                  <c:v>1461</c:v>
                </c:pt>
              </c:numCache>
            </c:numRef>
          </c:val>
        </c:ser>
      </c:pie3DChart>
    </c:plotArea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'graficas evol mensual merc'!$B$7:$G$7</c:f>
          <c:strCache>
            <c:ptCount val="1"/>
            <c:pt idx="0">
              <c:v>EVOLUCIÓN MENSUAL DE LOS TURISTAS ALOJADOS EN SANTA CRUZ
TOTAL TURISTAS</c:v>
            </c:pt>
          </c:strCache>
        </c:strRef>
      </c:tx>
      <c:layout>
        <c:manualLayout>
          <c:xMode val="edge"/>
          <c:yMode val="edge"/>
          <c:x val="0.1673724325384594"/>
          <c:y val="0"/>
        </c:manualLayout>
      </c:layout>
      <c:overlay val="1"/>
      <c:txPr>
        <a:bodyPr/>
        <a:lstStyle/>
        <a:p>
          <a:pPr>
            <a:defRPr sz="16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863769253042701"/>
          <c:y val="0.31398161802212887"/>
          <c:w val="0.84763751506150764"/>
          <c:h val="0.40660935050963154"/>
        </c:manualLayout>
      </c:layout>
      <c:lineChart>
        <c:grouping val="standard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13570</c:v>
                </c:pt>
                <c:pt idx="1">
                  <c:v>15172</c:v>
                </c:pt>
                <c:pt idx="2">
                  <c:v>15653</c:v>
                </c:pt>
                <c:pt idx="3">
                  <c:v>13079</c:v>
                </c:pt>
                <c:pt idx="4">
                  <c:v>13474</c:v>
                </c:pt>
                <c:pt idx="5">
                  <c:v>12750</c:v>
                </c:pt>
                <c:pt idx="6">
                  <c:v>11890</c:v>
                </c:pt>
                <c:pt idx="7">
                  <c:v>7777</c:v>
                </c:pt>
                <c:pt idx="8">
                  <c:v>11123</c:v>
                </c:pt>
                <c:pt idx="9">
                  <c:v>12809</c:v>
                </c:pt>
                <c:pt idx="10">
                  <c:v>13990</c:v>
                </c:pt>
                <c:pt idx="11">
                  <c:v>13086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13188</c:v>
                </c:pt>
                <c:pt idx="1">
                  <c:v>16759</c:v>
                </c:pt>
                <c:pt idx="2">
                  <c:v>14574</c:v>
                </c:pt>
                <c:pt idx="3">
                  <c:v>12595</c:v>
                </c:pt>
                <c:pt idx="4">
                  <c:v>12407</c:v>
                </c:pt>
                <c:pt idx="5">
                  <c:v>12682</c:v>
                </c:pt>
                <c:pt idx="6">
                  <c:v>10611</c:v>
                </c:pt>
                <c:pt idx="7">
                  <c:v>9789</c:v>
                </c:pt>
                <c:pt idx="8">
                  <c:v>10456</c:v>
                </c:pt>
                <c:pt idx="9">
                  <c:v>13885</c:v>
                </c:pt>
                <c:pt idx="10">
                  <c:v>15073</c:v>
                </c:pt>
                <c:pt idx="11">
                  <c:v>13448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merc'!$E$9:$E$14,'graficas evol mensual merc'!$E$15,'graficas evol mensual merc'!$E$16,'graficas evol mensual merc'!$E$17,'graficas evol mensual merc'!$E$18,'graficas evol mensual merc'!$E$19,'graficas evol mensual merc'!$E$20)</c:f>
              <c:numCache>
                <c:formatCode>#,##0</c:formatCode>
                <c:ptCount val="12"/>
                <c:pt idx="0">
                  <c:v>12608</c:v>
                </c:pt>
                <c:pt idx="1">
                  <c:v>13699</c:v>
                </c:pt>
              </c:numCache>
            </c:numRef>
          </c:val>
        </c:ser>
        <c:marker val="1"/>
        <c:axId val="199348992"/>
        <c:axId val="199350912"/>
      </c:lineChart>
      <c:catAx>
        <c:axId val="19934899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99350912"/>
        <c:crosses val="autoZero"/>
        <c:auto val="1"/>
        <c:lblAlgn val="ctr"/>
        <c:lblOffset val="100"/>
      </c:catAx>
      <c:valAx>
        <c:axId val="199350912"/>
        <c:scaling>
          <c:orientation val="minMax"/>
        </c:scaling>
        <c:axPos val="l"/>
        <c:numFmt formatCode="#,##0" sourceLinked="1"/>
        <c:tickLblPos val="nextTo"/>
        <c:crossAx val="1993489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356"/>
          <c:y val="0.25441696113074358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8.7077834131943477E-2"/>
          <c:y val="0.31327638815466236"/>
          <c:w val="0.88682489421918576"/>
          <c:h val="0.38375708336811282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355</c:v>
                </c:pt>
                <c:pt idx="1">
                  <c:v>322</c:v>
                </c:pt>
                <c:pt idx="2">
                  <c:v>271</c:v>
                </c:pt>
                <c:pt idx="3">
                  <c:v>182</c:v>
                </c:pt>
                <c:pt idx="4">
                  <c:v>200</c:v>
                </c:pt>
                <c:pt idx="5">
                  <c:v>141</c:v>
                </c:pt>
                <c:pt idx="6">
                  <c:v>156</c:v>
                </c:pt>
                <c:pt idx="7">
                  <c:v>103</c:v>
                </c:pt>
                <c:pt idx="8">
                  <c:v>122</c:v>
                </c:pt>
                <c:pt idx="9">
                  <c:v>215</c:v>
                </c:pt>
                <c:pt idx="10">
                  <c:v>258</c:v>
                </c:pt>
                <c:pt idx="11">
                  <c:v>385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517</c:v>
                </c:pt>
                <c:pt idx="1">
                  <c:v>348</c:v>
                </c:pt>
                <c:pt idx="2">
                  <c:v>248</c:v>
                </c:pt>
                <c:pt idx="3">
                  <c:v>172</c:v>
                </c:pt>
                <c:pt idx="4">
                  <c:v>144</c:v>
                </c:pt>
                <c:pt idx="5">
                  <c:v>181</c:v>
                </c:pt>
                <c:pt idx="6">
                  <c:v>125</c:v>
                </c:pt>
                <c:pt idx="7">
                  <c:v>135</c:v>
                </c:pt>
                <c:pt idx="8">
                  <c:v>121</c:v>
                </c:pt>
                <c:pt idx="9">
                  <c:v>193</c:v>
                </c:pt>
                <c:pt idx="10">
                  <c:v>299</c:v>
                </c:pt>
                <c:pt idx="11">
                  <c:v>423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merc'!$E$27:$E$32,'graficas evol mensual merc'!$E$33,'graficas evol mensual merc'!$E$34:$E$37,'graficas evol mensual merc'!$E$38)</c:f>
              <c:numCache>
                <c:formatCode>#,##0</c:formatCode>
                <c:ptCount val="12"/>
                <c:pt idx="0">
                  <c:v>444</c:v>
                </c:pt>
                <c:pt idx="1">
                  <c:v>458</c:v>
                </c:pt>
              </c:numCache>
            </c:numRef>
          </c:val>
        </c:ser>
        <c:marker val="1"/>
        <c:axId val="199509504"/>
        <c:axId val="199571712"/>
      </c:lineChart>
      <c:catAx>
        <c:axId val="19950950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99571712"/>
        <c:crosses val="autoZero"/>
        <c:auto val="1"/>
        <c:lblAlgn val="ctr"/>
        <c:lblOffset val="100"/>
      </c:catAx>
      <c:valAx>
        <c:axId val="199571712"/>
        <c:scaling>
          <c:orientation val="minMax"/>
        </c:scaling>
        <c:axPos val="l"/>
        <c:numFmt formatCode="#,##0" sourceLinked="1"/>
        <c:tickLblPos val="nextTo"/>
        <c:crossAx val="1995095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108"/>
          <c:y val="0.22452654320987619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965785860397344"/>
          <c:y val="0.32746820987654479"/>
          <c:w val="0.84763751506150764"/>
          <c:h val="0.43958932695250713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10846</c:v>
                </c:pt>
                <c:pt idx="1">
                  <c:v>12703</c:v>
                </c:pt>
                <c:pt idx="2">
                  <c:v>12934</c:v>
                </c:pt>
                <c:pt idx="3">
                  <c:v>10795</c:v>
                </c:pt>
                <c:pt idx="4">
                  <c:v>11456</c:v>
                </c:pt>
                <c:pt idx="5">
                  <c:v>11084</c:v>
                </c:pt>
                <c:pt idx="6">
                  <c:v>9952</c:v>
                </c:pt>
                <c:pt idx="7">
                  <c:v>6016</c:v>
                </c:pt>
                <c:pt idx="8">
                  <c:v>9249</c:v>
                </c:pt>
                <c:pt idx="9">
                  <c:v>10689</c:v>
                </c:pt>
                <c:pt idx="10">
                  <c:v>11166</c:v>
                </c:pt>
                <c:pt idx="11">
                  <c:v>10029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10110</c:v>
                </c:pt>
                <c:pt idx="1">
                  <c:v>13462</c:v>
                </c:pt>
                <c:pt idx="2">
                  <c:v>12149</c:v>
                </c:pt>
                <c:pt idx="3">
                  <c:v>10416</c:v>
                </c:pt>
                <c:pt idx="4">
                  <c:v>10629</c:v>
                </c:pt>
                <c:pt idx="5">
                  <c:v>10858</c:v>
                </c:pt>
                <c:pt idx="6">
                  <c:v>8749</c:v>
                </c:pt>
                <c:pt idx="7">
                  <c:v>7495</c:v>
                </c:pt>
                <c:pt idx="8">
                  <c:v>8742</c:v>
                </c:pt>
                <c:pt idx="9">
                  <c:v>11295</c:v>
                </c:pt>
                <c:pt idx="10">
                  <c:v>11942</c:v>
                </c:pt>
                <c:pt idx="11">
                  <c:v>9957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merc'!$E$45:$E$50,'graficas evol mensual merc'!$E$51,'graficas evol mensual merc'!$E$52:$E$55,'graficas evol mensual merc'!$E$56)</c:f>
              <c:numCache>
                <c:formatCode>#,##0</c:formatCode>
                <c:ptCount val="12"/>
                <c:pt idx="0">
                  <c:v>9623</c:v>
                </c:pt>
                <c:pt idx="1">
                  <c:v>10361</c:v>
                </c:pt>
              </c:numCache>
            </c:numRef>
          </c:val>
        </c:ser>
        <c:marker val="1"/>
        <c:axId val="199598080"/>
        <c:axId val="199600000"/>
      </c:lineChart>
      <c:catAx>
        <c:axId val="19959808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99600000"/>
        <c:crosses val="autoZero"/>
        <c:auto val="1"/>
        <c:lblAlgn val="ctr"/>
        <c:lblOffset val="100"/>
      </c:catAx>
      <c:valAx>
        <c:axId val="199600000"/>
        <c:scaling>
          <c:orientation val="minMax"/>
        </c:scaling>
        <c:axPos val="l"/>
        <c:numFmt formatCode="#,##0" sourceLinked="1"/>
        <c:tickLblPos val="nextTo"/>
        <c:crossAx val="1995980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108"/>
          <c:y val="0.23553271604938272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477" l="0.70000000000000062" r="0.70000000000000062" t="0.75000000000000477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016794164074687"/>
          <c:y val="0.31095895061728468"/>
          <c:w val="0.84763751506150764"/>
          <c:h val="0.45372360257088007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415</c:v>
                </c:pt>
                <c:pt idx="1">
                  <c:v>362</c:v>
                </c:pt>
                <c:pt idx="2">
                  <c:v>366</c:v>
                </c:pt>
                <c:pt idx="3">
                  <c:v>218</c:v>
                </c:pt>
                <c:pt idx="4">
                  <c:v>226</c:v>
                </c:pt>
                <c:pt idx="5">
                  <c:v>153</c:v>
                </c:pt>
                <c:pt idx="6">
                  <c:v>125</c:v>
                </c:pt>
                <c:pt idx="7">
                  <c:v>128</c:v>
                </c:pt>
                <c:pt idx="8">
                  <c:v>198</c:v>
                </c:pt>
                <c:pt idx="9">
                  <c:v>319</c:v>
                </c:pt>
                <c:pt idx="10">
                  <c:v>564</c:v>
                </c:pt>
                <c:pt idx="11">
                  <c:v>546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382</c:v>
                </c:pt>
                <c:pt idx="1">
                  <c:v>407</c:v>
                </c:pt>
                <c:pt idx="2">
                  <c:v>388</c:v>
                </c:pt>
                <c:pt idx="3">
                  <c:v>266</c:v>
                </c:pt>
                <c:pt idx="4">
                  <c:v>192</c:v>
                </c:pt>
                <c:pt idx="5">
                  <c:v>149</c:v>
                </c:pt>
                <c:pt idx="6">
                  <c:v>166</c:v>
                </c:pt>
                <c:pt idx="7">
                  <c:v>176</c:v>
                </c:pt>
                <c:pt idx="8">
                  <c:v>264</c:v>
                </c:pt>
                <c:pt idx="9">
                  <c:v>437</c:v>
                </c:pt>
                <c:pt idx="10">
                  <c:v>461</c:v>
                </c:pt>
                <c:pt idx="11">
                  <c:v>618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merc'!$E$63:$E$68,'graficas evol mensual merc'!$E$69,'graficas evol mensual merc'!$E$70:$E$73,'graficas evol mensual merc'!$E$74)</c:f>
              <c:numCache>
                <c:formatCode>#,##0</c:formatCode>
                <c:ptCount val="12"/>
                <c:pt idx="0">
                  <c:v>476</c:v>
                </c:pt>
                <c:pt idx="1">
                  <c:v>512</c:v>
                </c:pt>
              </c:numCache>
            </c:numRef>
          </c:val>
        </c:ser>
        <c:marker val="1"/>
        <c:axId val="199687552"/>
        <c:axId val="199706112"/>
      </c:lineChart>
      <c:catAx>
        <c:axId val="19968755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99706112"/>
        <c:crosses val="autoZero"/>
        <c:auto val="1"/>
        <c:lblAlgn val="ctr"/>
        <c:lblOffset val="100"/>
      </c:catAx>
      <c:valAx>
        <c:axId val="199706112"/>
        <c:scaling>
          <c:orientation val="minMax"/>
        </c:scaling>
        <c:axPos val="l"/>
        <c:numFmt formatCode="#,##0" sourceLinked="1"/>
        <c:tickLblPos val="nextTo"/>
        <c:crossAx val="199687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356"/>
          <c:y val="0.22139845679012399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5" l="0.70000000000000062" r="0.70000000000000062" t="0.75000000000000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9.5422983159133598E-2"/>
          <c:y val="0.24737376543209891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54</c:v>
                </c:pt>
                <c:pt idx="1">
                  <c:v>66</c:v>
                </c:pt>
                <c:pt idx="2">
                  <c:v>51</c:v>
                </c:pt>
                <c:pt idx="3">
                  <c:v>29</c:v>
                </c:pt>
                <c:pt idx="4">
                  <c:v>13</c:v>
                </c:pt>
                <c:pt idx="5">
                  <c:v>6</c:v>
                </c:pt>
                <c:pt idx="6">
                  <c:v>19</c:v>
                </c:pt>
                <c:pt idx="7">
                  <c:v>7</c:v>
                </c:pt>
                <c:pt idx="8">
                  <c:v>15</c:v>
                </c:pt>
                <c:pt idx="9">
                  <c:v>16</c:v>
                </c:pt>
                <c:pt idx="10">
                  <c:v>16</c:v>
                </c:pt>
                <c:pt idx="11">
                  <c:v>31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38</c:v>
                </c:pt>
                <c:pt idx="1">
                  <c:v>75</c:v>
                </c:pt>
                <c:pt idx="2">
                  <c:v>27</c:v>
                </c:pt>
                <c:pt idx="3">
                  <c:v>22</c:v>
                </c:pt>
                <c:pt idx="4">
                  <c:v>10</c:v>
                </c:pt>
                <c:pt idx="5">
                  <c:v>14</c:v>
                </c:pt>
                <c:pt idx="6">
                  <c:v>23</c:v>
                </c:pt>
                <c:pt idx="7">
                  <c:v>25</c:v>
                </c:pt>
                <c:pt idx="8">
                  <c:v>10</c:v>
                </c:pt>
                <c:pt idx="9">
                  <c:v>37</c:v>
                </c:pt>
                <c:pt idx="10">
                  <c:v>45</c:v>
                </c:pt>
                <c:pt idx="11">
                  <c:v>50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merc'!$E$81:$E$86,'graficas evol mensual merc'!$E$87,'graficas evol mensual merc'!$E$88:$E$91,'graficas evol mensual merc'!$E$92)</c:f>
              <c:numCache>
                <c:formatCode>#,##0</c:formatCode>
                <c:ptCount val="12"/>
                <c:pt idx="0">
                  <c:v>40</c:v>
                </c:pt>
                <c:pt idx="1">
                  <c:v>75</c:v>
                </c:pt>
              </c:numCache>
            </c:numRef>
          </c:val>
        </c:ser>
        <c:marker val="1"/>
        <c:axId val="199737344"/>
        <c:axId val="199792128"/>
      </c:lineChart>
      <c:catAx>
        <c:axId val="19973734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99792128"/>
        <c:crosses val="autoZero"/>
        <c:auto val="1"/>
        <c:lblAlgn val="ctr"/>
        <c:lblOffset val="100"/>
      </c:catAx>
      <c:valAx>
        <c:axId val="199792128"/>
        <c:scaling>
          <c:orientation val="minMax"/>
        </c:scaling>
        <c:axPos val="l"/>
        <c:numFmt formatCode="#,##0" sourceLinked="1"/>
        <c:tickLblPos val="nextTo"/>
        <c:crossAx val="1997373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108"/>
          <c:y val="0.23869938271604982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522" l="0.70000000000000062" r="0.70000000000000062" t="0.75000000000000522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101017177123356"/>
          <c:y val="0.24499876543209942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115</c:v>
                </c:pt>
                <c:pt idx="1">
                  <c:v>50</c:v>
                </c:pt>
                <c:pt idx="2">
                  <c:v>72</c:v>
                </c:pt>
                <c:pt idx="3">
                  <c:v>40</c:v>
                </c:pt>
                <c:pt idx="4">
                  <c:v>22</c:v>
                </c:pt>
                <c:pt idx="5">
                  <c:v>5</c:v>
                </c:pt>
                <c:pt idx="6">
                  <c:v>14</c:v>
                </c:pt>
                <c:pt idx="7">
                  <c:v>25</c:v>
                </c:pt>
                <c:pt idx="8">
                  <c:v>15</c:v>
                </c:pt>
                <c:pt idx="9">
                  <c:v>8</c:v>
                </c:pt>
                <c:pt idx="10">
                  <c:v>50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77</c:v>
                </c:pt>
                <c:pt idx="1">
                  <c:v>66</c:v>
                </c:pt>
                <c:pt idx="2">
                  <c:v>48</c:v>
                </c:pt>
                <c:pt idx="3">
                  <c:v>25</c:v>
                </c:pt>
                <c:pt idx="4">
                  <c:v>22</c:v>
                </c:pt>
                <c:pt idx="5">
                  <c:v>13</c:v>
                </c:pt>
                <c:pt idx="6">
                  <c:v>32</c:v>
                </c:pt>
                <c:pt idx="7">
                  <c:v>57</c:v>
                </c:pt>
                <c:pt idx="8">
                  <c:v>29</c:v>
                </c:pt>
                <c:pt idx="9">
                  <c:v>23</c:v>
                </c:pt>
                <c:pt idx="10">
                  <c:v>93</c:v>
                </c:pt>
                <c:pt idx="11">
                  <c:v>74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merc'!$E$99:$E$104,'graficas evol mensual merc'!$E$105,'graficas evol mensual merc'!$E$106:$E$109,'graficas evol mensual merc'!$E$110)</c:f>
              <c:numCache>
                <c:formatCode>#,##0</c:formatCode>
                <c:ptCount val="12"/>
                <c:pt idx="0">
                  <c:v>80</c:v>
                </c:pt>
                <c:pt idx="1">
                  <c:v>76</c:v>
                </c:pt>
              </c:numCache>
            </c:numRef>
          </c:val>
        </c:ser>
        <c:marker val="1"/>
        <c:axId val="199836032"/>
        <c:axId val="199898624"/>
      </c:lineChart>
      <c:catAx>
        <c:axId val="19983603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99898624"/>
        <c:crosses val="autoZero"/>
        <c:auto val="1"/>
        <c:lblAlgn val="ctr"/>
        <c:lblOffset val="100"/>
      </c:catAx>
      <c:valAx>
        <c:axId val="199898624"/>
        <c:scaling>
          <c:orientation val="minMax"/>
        </c:scaling>
        <c:axPos val="l"/>
        <c:numFmt formatCode="#,##0" sourceLinked="1"/>
        <c:tickLblPos val="nextTo"/>
        <c:crossAx val="1998360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101"/>
          <c:y val="0.21672555948174324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14777556720023"/>
          <c:y val="0.24737376543209891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46</c:v>
                </c:pt>
                <c:pt idx="1">
                  <c:v>54</c:v>
                </c:pt>
                <c:pt idx="2">
                  <c:v>40</c:v>
                </c:pt>
                <c:pt idx="3">
                  <c:v>18</c:v>
                </c:pt>
                <c:pt idx="4">
                  <c:v>21</c:v>
                </c:pt>
                <c:pt idx="5">
                  <c:v>11</c:v>
                </c:pt>
                <c:pt idx="6">
                  <c:v>46</c:v>
                </c:pt>
                <c:pt idx="7">
                  <c:v>13</c:v>
                </c:pt>
                <c:pt idx="8">
                  <c:v>11</c:v>
                </c:pt>
                <c:pt idx="9">
                  <c:v>22</c:v>
                </c:pt>
                <c:pt idx="10">
                  <c:v>45</c:v>
                </c:pt>
                <c:pt idx="11">
                  <c:v>56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24</c:v>
                </c:pt>
                <c:pt idx="1">
                  <c:v>52</c:v>
                </c:pt>
                <c:pt idx="2">
                  <c:v>14</c:v>
                </c:pt>
                <c:pt idx="3">
                  <c:v>24</c:v>
                </c:pt>
                <c:pt idx="4">
                  <c:v>25</c:v>
                </c:pt>
                <c:pt idx="5">
                  <c:v>9</c:v>
                </c:pt>
                <c:pt idx="6">
                  <c:v>23</c:v>
                </c:pt>
                <c:pt idx="7">
                  <c:v>20</c:v>
                </c:pt>
                <c:pt idx="8">
                  <c:v>5</c:v>
                </c:pt>
                <c:pt idx="9">
                  <c:v>49</c:v>
                </c:pt>
                <c:pt idx="10">
                  <c:v>38</c:v>
                </c:pt>
                <c:pt idx="11">
                  <c:v>58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merc'!$E$117:$E$122,'graficas evol mensual merc'!$E$123,'graficas evol mensual merc'!$E$124:$E$127,'graficas evol mensual merc'!$E$128)</c:f>
              <c:numCache>
                <c:formatCode>#,##0</c:formatCode>
                <c:ptCount val="12"/>
                <c:pt idx="0">
                  <c:v>57</c:v>
                </c:pt>
                <c:pt idx="1">
                  <c:v>75</c:v>
                </c:pt>
              </c:numCache>
            </c:numRef>
          </c:val>
        </c:ser>
        <c:marker val="1"/>
        <c:axId val="199938048"/>
        <c:axId val="199985792"/>
      </c:lineChart>
      <c:catAx>
        <c:axId val="19993804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99985792"/>
        <c:crosses val="autoZero"/>
        <c:auto val="1"/>
        <c:lblAlgn val="ctr"/>
        <c:lblOffset val="100"/>
      </c:catAx>
      <c:valAx>
        <c:axId val="199985792"/>
        <c:scaling>
          <c:orientation val="minMax"/>
        </c:scaling>
        <c:axPos val="l"/>
        <c:numFmt formatCode="#,##0" sourceLinked="1"/>
        <c:tickLblPos val="nextTo"/>
        <c:crossAx val="1999380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423"/>
          <c:y val="0.22143698468786913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566" l="0.70000000000000062" r="0.70000000000000062" t="0.75000000000000566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101017177123356"/>
          <c:y val="0.24737376543209891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35</c:v>
                </c:pt>
                <c:pt idx="1">
                  <c:v>68</c:v>
                </c:pt>
                <c:pt idx="2">
                  <c:v>65</c:v>
                </c:pt>
                <c:pt idx="3">
                  <c:v>23</c:v>
                </c:pt>
                <c:pt idx="4">
                  <c:v>15</c:v>
                </c:pt>
                <c:pt idx="5">
                  <c:v>13</c:v>
                </c:pt>
                <c:pt idx="6">
                  <c:v>18</c:v>
                </c:pt>
                <c:pt idx="7">
                  <c:v>2</c:v>
                </c:pt>
                <c:pt idx="8">
                  <c:v>22</c:v>
                </c:pt>
                <c:pt idx="9">
                  <c:v>41</c:v>
                </c:pt>
                <c:pt idx="10">
                  <c:v>42</c:v>
                </c:pt>
                <c:pt idx="11">
                  <c:v>21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47</c:v>
                </c:pt>
                <c:pt idx="1">
                  <c:v>100</c:v>
                </c:pt>
                <c:pt idx="2">
                  <c:v>39</c:v>
                </c:pt>
                <c:pt idx="3">
                  <c:v>20</c:v>
                </c:pt>
                <c:pt idx="4">
                  <c:v>29</c:v>
                </c:pt>
                <c:pt idx="5">
                  <c:v>7</c:v>
                </c:pt>
                <c:pt idx="6">
                  <c:v>12</c:v>
                </c:pt>
                <c:pt idx="7">
                  <c:v>28</c:v>
                </c:pt>
                <c:pt idx="8">
                  <c:v>29</c:v>
                </c:pt>
                <c:pt idx="9">
                  <c:v>39</c:v>
                </c:pt>
                <c:pt idx="10">
                  <c:v>61</c:v>
                </c:pt>
                <c:pt idx="11">
                  <c:v>50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merc'!$E$135:$E$140,'graficas evol mensual merc'!$E$141,'graficas evol mensual merc'!$E$142:$E$145,'graficas evol mensual merc'!$E$146)</c:f>
              <c:numCache>
                <c:formatCode>#,##0</c:formatCode>
                <c:ptCount val="12"/>
                <c:pt idx="0">
                  <c:v>75</c:v>
                </c:pt>
                <c:pt idx="1">
                  <c:v>110</c:v>
                </c:pt>
              </c:numCache>
            </c:numRef>
          </c:val>
        </c:ser>
        <c:marker val="1"/>
        <c:axId val="200043904"/>
        <c:axId val="200144384"/>
      </c:lineChart>
      <c:catAx>
        <c:axId val="20004390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200144384"/>
        <c:crosses val="autoZero"/>
        <c:auto val="1"/>
        <c:lblAlgn val="ctr"/>
        <c:lblOffset val="100"/>
      </c:catAx>
      <c:valAx>
        <c:axId val="200144384"/>
        <c:scaling>
          <c:orientation val="minMax"/>
        </c:scaling>
        <c:axPos val="l"/>
        <c:numFmt formatCode="#,##0" sourceLinked="1"/>
        <c:tickLblPos val="nextTo"/>
        <c:crossAx val="2000439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493"/>
          <c:y val="0.23085983510011779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588" l="0.70000000000000062" r="0.70000000000000062" t="0.75000000000000588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2275679012345793"/>
          <c:w val="0.84763751506150764"/>
          <c:h val="0.44430075215863035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178</c:v>
                </c:pt>
                <c:pt idx="1">
                  <c:v>228</c:v>
                </c:pt>
                <c:pt idx="2">
                  <c:v>302</c:v>
                </c:pt>
                <c:pt idx="3">
                  <c:v>313</c:v>
                </c:pt>
                <c:pt idx="4">
                  <c:v>177</c:v>
                </c:pt>
                <c:pt idx="5">
                  <c:v>146</c:v>
                </c:pt>
                <c:pt idx="6">
                  <c:v>193</c:v>
                </c:pt>
                <c:pt idx="7">
                  <c:v>236</c:v>
                </c:pt>
                <c:pt idx="8">
                  <c:v>166</c:v>
                </c:pt>
                <c:pt idx="9">
                  <c:v>169</c:v>
                </c:pt>
                <c:pt idx="10">
                  <c:v>194</c:v>
                </c:pt>
                <c:pt idx="11">
                  <c:v>227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228</c:v>
                </c:pt>
                <c:pt idx="1">
                  <c:v>300</c:v>
                </c:pt>
                <c:pt idx="2">
                  <c:v>208</c:v>
                </c:pt>
                <c:pt idx="3">
                  <c:v>238</c:v>
                </c:pt>
                <c:pt idx="4">
                  <c:v>142</c:v>
                </c:pt>
                <c:pt idx="5">
                  <c:v>114</c:v>
                </c:pt>
                <c:pt idx="6">
                  <c:v>145</c:v>
                </c:pt>
                <c:pt idx="7">
                  <c:v>215</c:v>
                </c:pt>
                <c:pt idx="8">
                  <c:v>110</c:v>
                </c:pt>
                <c:pt idx="9">
                  <c:v>171</c:v>
                </c:pt>
                <c:pt idx="10">
                  <c:v>266</c:v>
                </c:pt>
                <c:pt idx="11">
                  <c:v>341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merc'!$E$153:$E$158,'graficas evol mensual merc'!$E$159,'graficas evol mensual merc'!$E$160:$E$163,'graficas evol mensual merc'!$E$164)</c:f>
              <c:numCache>
                <c:formatCode>#,##0</c:formatCode>
                <c:ptCount val="12"/>
                <c:pt idx="0">
                  <c:v>266</c:v>
                </c:pt>
                <c:pt idx="1">
                  <c:v>442</c:v>
                </c:pt>
              </c:numCache>
            </c:numRef>
          </c:val>
        </c:ser>
        <c:marker val="1"/>
        <c:axId val="200151040"/>
        <c:axId val="200234496"/>
      </c:lineChart>
      <c:catAx>
        <c:axId val="20015104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200234496"/>
        <c:crosses val="autoZero"/>
        <c:auto val="1"/>
        <c:lblAlgn val="ctr"/>
        <c:lblOffset val="100"/>
      </c:catAx>
      <c:valAx>
        <c:axId val="200234496"/>
        <c:scaling>
          <c:orientation val="minMax"/>
        </c:scaling>
        <c:axPos val="l"/>
        <c:numFmt formatCode="#,##0" sourceLinked="1"/>
        <c:tickLblPos val="nextTo"/>
        <c:crossAx val="2001510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8717908482080451"/>
          <c:y val="0.23085983510011779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611" l="0.70000000000000062" r="0.70000000000000062" t="0.75000000000000611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152025480800679"/>
          <c:y val="0.31008981481481629"/>
          <c:w val="0.84763751506150764"/>
          <c:h val="0.4569675925925926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107</c:v>
                </c:pt>
                <c:pt idx="1">
                  <c:v>67</c:v>
                </c:pt>
                <c:pt idx="2">
                  <c:v>50</c:v>
                </c:pt>
                <c:pt idx="3">
                  <c:v>37</c:v>
                </c:pt>
                <c:pt idx="4">
                  <c:v>50</c:v>
                </c:pt>
                <c:pt idx="5">
                  <c:v>30</c:v>
                </c:pt>
                <c:pt idx="6">
                  <c:v>55</c:v>
                </c:pt>
                <c:pt idx="7">
                  <c:v>39</c:v>
                </c:pt>
                <c:pt idx="8">
                  <c:v>36</c:v>
                </c:pt>
                <c:pt idx="9">
                  <c:v>54</c:v>
                </c:pt>
                <c:pt idx="10">
                  <c:v>50</c:v>
                </c:pt>
                <c:pt idx="11">
                  <c:v>99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98</c:v>
                </c:pt>
                <c:pt idx="1">
                  <c:v>153</c:v>
                </c:pt>
                <c:pt idx="2">
                  <c:v>42</c:v>
                </c:pt>
                <c:pt idx="3">
                  <c:v>71</c:v>
                </c:pt>
                <c:pt idx="4">
                  <c:v>53</c:v>
                </c:pt>
                <c:pt idx="5">
                  <c:v>35</c:v>
                </c:pt>
                <c:pt idx="6">
                  <c:v>54</c:v>
                </c:pt>
                <c:pt idx="7">
                  <c:v>15</c:v>
                </c:pt>
                <c:pt idx="8">
                  <c:v>45</c:v>
                </c:pt>
                <c:pt idx="9">
                  <c:v>54</c:v>
                </c:pt>
                <c:pt idx="10">
                  <c:v>81</c:v>
                </c:pt>
                <c:pt idx="11">
                  <c:v>107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merc'!$E$171:$E$176,'graficas evol mensual merc'!$E$177,'graficas evol mensual merc'!$E$178:$E$181,'graficas evol mensual merc'!$E$182)</c:f>
              <c:numCache>
                <c:formatCode>#,##0</c:formatCode>
                <c:ptCount val="12"/>
                <c:pt idx="0">
                  <c:v>82</c:v>
                </c:pt>
                <c:pt idx="1">
                  <c:v>74</c:v>
                </c:pt>
              </c:numCache>
            </c:numRef>
          </c:val>
        </c:ser>
        <c:marker val="1"/>
        <c:axId val="200327936"/>
        <c:axId val="200374144"/>
      </c:lineChart>
      <c:catAx>
        <c:axId val="20032793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200374144"/>
        <c:crosses val="autoZero"/>
        <c:auto val="1"/>
        <c:lblAlgn val="ctr"/>
        <c:lblOffset val="100"/>
      </c:catAx>
      <c:valAx>
        <c:axId val="200374144"/>
        <c:scaling>
          <c:orientation val="minMax"/>
        </c:scaling>
        <c:axPos val="l"/>
        <c:numFmt formatCode="#,##0" sourceLinked="1"/>
        <c:tickLblPos val="nextTo"/>
        <c:crossAx val="2003279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39"/>
          <c:y val="0.24970553592461719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633" l="0.70000000000000062" r="0.70000000000000062" t="0.75000000000000633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4345401234567901"/>
          <c:w val="0.84763751506150764"/>
          <c:h val="0.4844058641975316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71</c:v>
                </c:pt>
                <c:pt idx="1">
                  <c:v>37</c:v>
                </c:pt>
                <c:pt idx="2">
                  <c:v>63</c:v>
                </c:pt>
                <c:pt idx="3">
                  <c:v>62</c:v>
                </c:pt>
                <c:pt idx="4">
                  <c:v>49</c:v>
                </c:pt>
                <c:pt idx="5">
                  <c:v>22</c:v>
                </c:pt>
                <c:pt idx="6">
                  <c:v>22</c:v>
                </c:pt>
                <c:pt idx="7">
                  <c:v>41</c:v>
                </c:pt>
                <c:pt idx="8">
                  <c:v>31</c:v>
                </c:pt>
                <c:pt idx="9">
                  <c:v>24</c:v>
                </c:pt>
                <c:pt idx="10">
                  <c:v>56</c:v>
                </c:pt>
                <c:pt idx="11">
                  <c:v>96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57</c:v>
                </c:pt>
                <c:pt idx="1">
                  <c:v>45</c:v>
                </c:pt>
                <c:pt idx="2">
                  <c:v>47</c:v>
                </c:pt>
                <c:pt idx="3">
                  <c:v>52</c:v>
                </c:pt>
                <c:pt idx="4">
                  <c:v>62</c:v>
                </c:pt>
                <c:pt idx="5">
                  <c:v>39</c:v>
                </c:pt>
                <c:pt idx="6">
                  <c:v>38</c:v>
                </c:pt>
                <c:pt idx="7">
                  <c:v>49</c:v>
                </c:pt>
                <c:pt idx="8">
                  <c:v>44</c:v>
                </c:pt>
                <c:pt idx="9">
                  <c:v>73</c:v>
                </c:pt>
                <c:pt idx="10">
                  <c:v>105</c:v>
                </c:pt>
                <c:pt idx="11">
                  <c:v>74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merc'!$E$189:$E$194,'graficas evol mensual merc'!$E$195,'graficas evol mensual merc'!$E$196:$E$199,'graficas evol mensual merc'!$E$200)</c:f>
              <c:numCache>
                <c:formatCode>#,##0</c:formatCode>
                <c:ptCount val="12"/>
                <c:pt idx="0">
                  <c:v>80</c:v>
                </c:pt>
                <c:pt idx="1">
                  <c:v>61</c:v>
                </c:pt>
              </c:numCache>
            </c:numRef>
          </c:val>
        </c:ser>
        <c:marker val="1"/>
        <c:axId val="200400896"/>
        <c:axId val="200431488"/>
      </c:lineChart>
      <c:catAx>
        <c:axId val="20040089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200431488"/>
        <c:crosses val="autoZero"/>
        <c:auto val="1"/>
        <c:lblAlgn val="ctr"/>
        <c:lblOffset val="100"/>
      </c:catAx>
      <c:valAx>
        <c:axId val="200431488"/>
        <c:scaling>
          <c:orientation val="minMax"/>
        </c:scaling>
        <c:axPos val="l"/>
        <c:numFmt formatCode="#,##0" sourceLinked="1"/>
        <c:tickLblPos val="nextTo"/>
        <c:crossAx val="2004008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751123191451792"/>
          <c:y val="0.22143698468786913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655" l="0.70000000000000062" r="0.70000000000000062" t="0.7500000000000065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203033784478005"/>
          <c:y val="0.29049104938271608"/>
          <c:w val="0.84763751506150764"/>
          <c:h val="0.4765663580246918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294</c:v>
                </c:pt>
                <c:pt idx="1">
                  <c:v>223</c:v>
                </c:pt>
                <c:pt idx="2">
                  <c:v>309</c:v>
                </c:pt>
                <c:pt idx="3">
                  <c:v>164</c:v>
                </c:pt>
                <c:pt idx="4">
                  <c:v>134</c:v>
                </c:pt>
                <c:pt idx="5">
                  <c:v>197</c:v>
                </c:pt>
                <c:pt idx="6">
                  <c:v>218</c:v>
                </c:pt>
                <c:pt idx="7">
                  <c:v>279</c:v>
                </c:pt>
                <c:pt idx="8">
                  <c:v>195</c:v>
                </c:pt>
                <c:pt idx="9">
                  <c:v>176</c:v>
                </c:pt>
                <c:pt idx="10">
                  <c:v>205</c:v>
                </c:pt>
                <c:pt idx="11">
                  <c:v>272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282</c:v>
                </c:pt>
                <c:pt idx="1">
                  <c:v>318</c:v>
                </c:pt>
                <c:pt idx="2">
                  <c:v>203</c:v>
                </c:pt>
                <c:pt idx="3">
                  <c:v>179</c:v>
                </c:pt>
                <c:pt idx="4">
                  <c:v>150</c:v>
                </c:pt>
                <c:pt idx="5">
                  <c:v>168</c:v>
                </c:pt>
                <c:pt idx="6">
                  <c:v>193</c:v>
                </c:pt>
                <c:pt idx="7">
                  <c:v>422</c:v>
                </c:pt>
                <c:pt idx="8">
                  <c:v>193</c:v>
                </c:pt>
                <c:pt idx="9">
                  <c:v>205</c:v>
                </c:pt>
                <c:pt idx="10">
                  <c:v>293</c:v>
                </c:pt>
                <c:pt idx="11">
                  <c:v>290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merc'!$E$207:$E$212,'graficas evol mensual merc'!$E$213,'graficas evol mensual merc'!$E$214:$E$217,'graficas evol mensual merc'!$E$218)</c:f>
              <c:numCache>
                <c:formatCode>#,##0</c:formatCode>
                <c:ptCount val="12"/>
                <c:pt idx="0">
                  <c:v>381</c:v>
                </c:pt>
                <c:pt idx="1">
                  <c:v>314</c:v>
                </c:pt>
              </c:numCache>
            </c:numRef>
          </c:val>
        </c:ser>
        <c:marker val="1"/>
        <c:axId val="200531968"/>
        <c:axId val="200533888"/>
      </c:lineChart>
      <c:catAx>
        <c:axId val="20053196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200533888"/>
        <c:crosses val="autoZero"/>
        <c:auto val="1"/>
        <c:lblAlgn val="ctr"/>
        <c:lblOffset val="100"/>
      </c:catAx>
      <c:valAx>
        <c:axId val="200533888"/>
        <c:scaling>
          <c:orientation val="minMax"/>
        </c:scaling>
        <c:axPos val="l"/>
        <c:numFmt formatCode="#,##0" sourceLinked="1"/>
        <c:tickLblPos val="nextTo"/>
        <c:crossAx val="2005319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035"/>
          <c:y val="0.21668703703703751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677" l="0.70000000000000062" r="0.70000000000000062" t="0.75000000000000677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677529632639352"/>
          <c:y val="0.31800679012345823"/>
          <c:w val="0.84763751506150764"/>
          <c:h val="0.4490509259259263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67</c:v>
                </c:pt>
                <c:pt idx="1">
                  <c:v>22</c:v>
                </c:pt>
                <c:pt idx="2">
                  <c:v>36</c:v>
                </c:pt>
                <c:pt idx="3">
                  <c:v>48</c:v>
                </c:pt>
                <c:pt idx="4">
                  <c:v>38</c:v>
                </c:pt>
                <c:pt idx="5">
                  <c:v>25</c:v>
                </c:pt>
                <c:pt idx="6">
                  <c:v>20</c:v>
                </c:pt>
                <c:pt idx="7">
                  <c:v>29</c:v>
                </c:pt>
                <c:pt idx="8">
                  <c:v>22</c:v>
                </c:pt>
                <c:pt idx="9">
                  <c:v>43</c:v>
                </c:pt>
                <c:pt idx="10">
                  <c:v>34</c:v>
                </c:pt>
                <c:pt idx="11">
                  <c:v>21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38</c:v>
                </c:pt>
                <c:pt idx="1">
                  <c:v>73</c:v>
                </c:pt>
                <c:pt idx="2">
                  <c:v>41</c:v>
                </c:pt>
                <c:pt idx="3">
                  <c:v>32</c:v>
                </c:pt>
                <c:pt idx="4">
                  <c:v>33</c:v>
                </c:pt>
                <c:pt idx="5">
                  <c:v>16</c:v>
                </c:pt>
                <c:pt idx="6">
                  <c:v>14</c:v>
                </c:pt>
                <c:pt idx="7">
                  <c:v>32</c:v>
                </c:pt>
                <c:pt idx="8">
                  <c:v>8</c:v>
                </c:pt>
                <c:pt idx="9">
                  <c:v>56</c:v>
                </c:pt>
                <c:pt idx="10">
                  <c:v>42</c:v>
                </c:pt>
                <c:pt idx="11">
                  <c:v>38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merc'!$E$225:$E$230,'graficas evol mensual merc'!$E$231,'graficas evol mensual merc'!$E$232:$E$235,'graficas evol mensual merc'!$E$236)</c:f>
              <c:numCache>
                <c:formatCode>#,##0</c:formatCode>
                <c:ptCount val="12"/>
                <c:pt idx="0">
                  <c:v>43</c:v>
                </c:pt>
                <c:pt idx="1">
                  <c:v>46</c:v>
                </c:pt>
              </c:numCache>
            </c:numRef>
          </c:val>
        </c:ser>
        <c:marker val="1"/>
        <c:axId val="200557696"/>
        <c:axId val="200562560"/>
      </c:lineChart>
      <c:catAx>
        <c:axId val="20055769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00562560"/>
        <c:crosses val="autoZero"/>
        <c:auto val="1"/>
        <c:lblAlgn val="ctr"/>
        <c:lblOffset val="100"/>
      </c:catAx>
      <c:valAx>
        <c:axId val="200562560"/>
        <c:scaling>
          <c:orientation val="minMax"/>
        </c:scaling>
        <c:axPos val="l"/>
        <c:numFmt formatCode="#,##0" sourceLinked="1"/>
        <c:tickLblPos val="nextTo"/>
        <c:crossAx val="2005576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423"/>
          <c:y val="0.22614840989399379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699" l="0.70000000000000062" r="0.70000000000000062" t="0.75000000000000699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965785860397344"/>
          <c:y val="0.29919969135802482"/>
          <c:w val="0.84763751506150764"/>
          <c:h val="0.4678578781892575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75</c:v>
                </c:pt>
                <c:pt idx="1">
                  <c:v>69</c:v>
                </c:pt>
                <c:pt idx="2">
                  <c:v>110</c:v>
                </c:pt>
                <c:pt idx="3">
                  <c:v>68</c:v>
                </c:pt>
                <c:pt idx="4">
                  <c:v>108</c:v>
                </c:pt>
                <c:pt idx="5">
                  <c:v>71</c:v>
                </c:pt>
                <c:pt idx="6">
                  <c:v>79</c:v>
                </c:pt>
                <c:pt idx="7">
                  <c:v>37</c:v>
                </c:pt>
                <c:pt idx="8">
                  <c:v>82</c:v>
                </c:pt>
                <c:pt idx="9">
                  <c:v>70</c:v>
                </c:pt>
                <c:pt idx="10">
                  <c:v>103</c:v>
                </c:pt>
                <c:pt idx="11">
                  <c:v>75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89</c:v>
                </c:pt>
                <c:pt idx="1">
                  <c:v>86</c:v>
                </c:pt>
                <c:pt idx="2">
                  <c:v>75</c:v>
                </c:pt>
                <c:pt idx="3">
                  <c:v>76</c:v>
                </c:pt>
                <c:pt idx="4">
                  <c:v>52</c:v>
                </c:pt>
                <c:pt idx="5">
                  <c:v>46</c:v>
                </c:pt>
                <c:pt idx="6">
                  <c:v>44</c:v>
                </c:pt>
                <c:pt idx="7">
                  <c:v>27</c:v>
                </c:pt>
                <c:pt idx="8">
                  <c:v>46</c:v>
                </c:pt>
                <c:pt idx="9">
                  <c:v>82</c:v>
                </c:pt>
                <c:pt idx="10">
                  <c:v>151</c:v>
                </c:pt>
                <c:pt idx="11">
                  <c:v>76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merc'!$E$243:$E$248,'graficas evol mensual merc'!$E$249,'graficas evol mensual merc'!$E$250:$E$253,'graficas evol mensual merc'!$E$254)</c:f>
              <c:numCache>
                <c:formatCode>#,##0</c:formatCode>
                <c:ptCount val="12"/>
                <c:pt idx="0">
                  <c:v>102</c:v>
                </c:pt>
                <c:pt idx="1">
                  <c:v>104</c:v>
                </c:pt>
              </c:numCache>
            </c:numRef>
          </c:val>
        </c:ser>
        <c:marker val="1"/>
        <c:axId val="200656000"/>
        <c:axId val="200657920"/>
      </c:lineChart>
      <c:catAx>
        <c:axId val="20065600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00657920"/>
        <c:crosses val="autoZero"/>
        <c:auto val="1"/>
        <c:lblAlgn val="ctr"/>
        <c:lblOffset val="100"/>
      </c:catAx>
      <c:valAx>
        <c:axId val="200657920"/>
        <c:scaling>
          <c:orientation val="minMax"/>
        </c:scaling>
        <c:axPos val="l"/>
        <c:numFmt formatCode="#,##0" sourceLinked="1"/>
        <c:tickLblPos val="nextTo"/>
        <c:crossAx val="2006560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493"/>
          <c:y val="0.22614840989399379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575513025284683"/>
          <c:y val="0.28657129629629635"/>
          <c:w val="0.84763751506150764"/>
          <c:h val="0.48048611111111184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49</c:v>
                </c:pt>
                <c:pt idx="1">
                  <c:v>45</c:v>
                </c:pt>
                <c:pt idx="2">
                  <c:v>52</c:v>
                </c:pt>
                <c:pt idx="3">
                  <c:v>32</c:v>
                </c:pt>
                <c:pt idx="4">
                  <c:v>22</c:v>
                </c:pt>
                <c:pt idx="5">
                  <c:v>8</c:v>
                </c:pt>
                <c:pt idx="6">
                  <c:v>29</c:v>
                </c:pt>
                <c:pt idx="7">
                  <c:v>17</c:v>
                </c:pt>
                <c:pt idx="8">
                  <c:v>30</c:v>
                </c:pt>
                <c:pt idx="9">
                  <c:v>24</c:v>
                </c:pt>
                <c:pt idx="10">
                  <c:v>26</c:v>
                </c:pt>
                <c:pt idx="11">
                  <c:v>44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58</c:v>
                </c:pt>
                <c:pt idx="1">
                  <c:v>52</c:v>
                </c:pt>
                <c:pt idx="2">
                  <c:v>33</c:v>
                </c:pt>
                <c:pt idx="3">
                  <c:v>31</c:v>
                </c:pt>
                <c:pt idx="4">
                  <c:v>20</c:v>
                </c:pt>
                <c:pt idx="5">
                  <c:v>27</c:v>
                </c:pt>
                <c:pt idx="6">
                  <c:v>17</c:v>
                </c:pt>
                <c:pt idx="7">
                  <c:v>16</c:v>
                </c:pt>
                <c:pt idx="8">
                  <c:v>8</c:v>
                </c:pt>
                <c:pt idx="9">
                  <c:v>23</c:v>
                </c:pt>
                <c:pt idx="10">
                  <c:v>51</c:v>
                </c:pt>
                <c:pt idx="11">
                  <c:v>66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merc'!$E$261:$E$266,'graficas evol mensual merc'!$E$267,'graficas evol mensual merc'!$E$268:$E$271,'graficas evol mensual merc'!$E$272)</c:f>
              <c:numCache>
                <c:formatCode>#,##0</c:formatCode>
                <c:ptCount val="12"/>
                <c:pt idx="0">
                  <c:v>60</c:v>
                </c:pt>
                <c:pt idx="1">
                  <c:v>67</c:v>
                </c:pt>
              </c:numCache>
            </c:numRef>
          </c:val>
        </c:ser>
        <c:marker val="1"/>
        <c:axId val="200701440"/>
        <c:axId val="200719360"/>
      </c:lineChart>
      <c:catAx>
        <c:axId val="20070144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00719360"/>
        <c:crosses val="autoZero"/>
        <c:auto val="1"/>
        <c:lblAlgn val="ctr"/>
        <c:lblOffset val="100"/>
      </c:catAx>
      <c:valAx>
        <c:axId val="200719360"/>
        <c:scaling>
          <c:orientation val="minMax"/>
        </c:scaling>
        <c:axPos val="l"/>
        <c:numFmt formatCode="#,##0" sourceLinked="1"/>
        <c:tickLblPos val="nextTo"/>
        <c:crossAx val="2007014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356"/>
          <c:y val="0.23240462962962963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8265154320987734"/>
          <c:w val="0.84763751506150764"/>
          <c:h val="0.4844058641975316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61</c:v>
                </c:pt>
                <c:pt idx="1">
                  <c:v>64</c:v>
                </c:pt>
                <c:pt idx="2">
                  <c:v>49</c:v>
                </c:pt>
                <c:pt idx="3">
                  <c:v>59</c:v>
                </c:pt>
                <c:pt idx="4">
                  <c:v>40</c:v>
                </c:pt>
                <c:pt idx="5">
                  <c:v>18</c:v>
                </c:pt>
                <c:pt idx="6">
                  <c:v>32</c:v>
                </c:pt>
                <c:pt idx="7">
                  <c:v>12</c:v>
                </c:pt>
                <c:pt idx="8">
                  <c:v>30</c:v>
                </c:pt>
                <c:pt idx="9">
                  <c:v>54</c:v>
                </c:pt>
                <c:pt idx="10">
                  <c:v>47</c:v>
                </c:pt>
                <c:pt idx="11">
                  <c:v>91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75</c:v>
                </c:pt>
                <c:pt idx="1">
                  <c:v>54</c:v>
                </c:pt>
                <c:pt idx="2">
                  <c:v>39</c:v>
                </c:pt>
                <c:pt idx="3">
                  <c:v>42</c:v>
                </c:pt>
                <c:pt idx="4">
                  <c:v>34</c:v>
                </c:pt>
                <c:pt idx="5">
                  <c:v>35</c:v>
                </c:pt>
                <c:pt idx="6">
                  <c:v>30</c:v>
                </c:pt>
                <c:pt idx="7">
                  <c:v>44</c:v>
                </c:pt>
                <c:pt idx="8">
                  <c:v>63</c:v>
                </c:pt>
                <c:pt idx="9">
                  <c:v>140</c:v>
                </c:pt>
                <c:pt idx="10">
                  <c:v>82</c:v>
                </c:pt>
                <c:pt idx="11">
                  <c:v>82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merc'!$E$279:$E$284,'graficas evol mensual merc'!$E$285,'graficas evol mensual merc'!$E$286:$E$289,'graficas evol mensual merc'!$E$290)</c:f>
              <c:numCache>
                <c:formatCode>#,##0</c:formatCode>
                <c:ptCount val="12"/>
                <c:pt idx="0">
                  <c:v>69</c:v>
                </c:pt>
                <c:pt idx="1">
                  <c:v>61</c:v>
                </c:pt>
              </c:numCache>
            </c:numRef>
          </c:val>
        </c:ser>
        <c:marker val="1"/>
        <c:axId val="200755072"/>
        <c:axId val="200805376"/>
      </c:lineChart>
      <c:catAx>
        <c:axId val="20075507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00805376"/>
        <c:crosses val="autoZero"/>
        <c:auto val="1"/>
        <c:lblAlgn val="ctr"/>
        <c:lblOffset val="100"/>
      </c:catAx>
      <c:valAx>
        <c:axId val="200805376"/>
        <c:scaling>
          <c:orientation val="minMax"/>
        </c:scaling>
        <c:axPos val="l"/>
        <c:numFmt formatCode="#,##0" sourceLinked="1"/>
        <c:tickLblPos val="nextTo"/>
        <c:crossAx val="2007550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108"/>
          <c:y val="0.24103580246913614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766" l="0.70000000000000062" r="0.70000000000000062" t="0.75000000000000766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061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519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523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089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523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13"/>
              <c:y val="1.2929416633772523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098"/>
              <c:y val="2.5858833267545089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4819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024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693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577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04"/>
              <c:y val="-1.6420359124890817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358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6803"/>
              <c:y val="-1.6420359124890817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0.11678941223951458"/>
          <c:w val="0.7555726195382606"/>
          <c:h val="0.84526007258923663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 evolución mensu'!$B$22</c:f>
              <c:strCache>
                <c:ptCount val="1"/>
                <c:pt idx="0">
                  <c:v>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100"/>
                </a:pPr>
                <a:endParaRPr lang="es-ES"/>
              </a:p>
            </c:txPr>
            <c:showVal val="1"/>
          </c:dLbls>
          <c:cat>
            <c:strRef>
              <c:f>('Nacionalidades  evolución mensu'!$C$6,'Nacionalidades  evolución mensu'!$I$6,'Nacionalidades  evolución mensu'!$M$6,'Nacionalidades  evolución mensu'!$Q$6,'Nacionalidades  evolución mensu'!$K$6,'Nacionalidades  evolución mensu'!$S$6,'Nacionalidades  evolución mensu'!$AA$6,'Nacionalidades  evolución mensu'!$U$6,'Nacionalidades  evolución mensu'!$Y$6,'Nacionalidades  evolución mensu'!$W$6,'Nacionalidades  evolución mensu'!$AI$6,'Nacionalidades  evolución mensu'!$E$6,'Nacionalidades  evolución mensu'!$AC$6,'Nacionalidades  evolución mensu'!$G$6,'Nacionalidades  evolución mensu'!$AG$6,'Nacionalidades  evolución mensu'!$O$6,'Nacionalidades  evolución mensu'!$AE$6,'Nacionalidades  evolución mensu'!$AK$6,'Nacionalidades  evolución mensu'!$AM$6,'Nacionalidades  evolución mensu'!$AO$6,'Nacionalidades  evolución mensu'!$AQ$6)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Italia</c:v>
                </c:pt>
                <c:pt idx="4">
                  <c:v>Francia</c:v>
                </c:pt>
                <c:pt idx="5">
                  <c:v>Nórdicos</c:v>
                </c:pt>
                <c:pt idx="6">
                  <c:v>Finlandia</c:v>
                </c:pt>
                <c:pt idx="7">
                  <c:v>Suecia</c:v>
                </c:pt>
                <c:pt idx="8">
                  <c:v>Dinamarca</c:v>
                </c:pt>
                <c:pt idx="9">
                  <c:v>Noruega</c:v>
                </c:pt>
                <c:pt idx="10">
                  <c:v>Países del Este</c:v>
                </c:pt>
                <c:pt idx="11">
                  <c:v>Holanda</c:v>
                </c:pt>
                <c:pt idx="12">
                  <c:v>Suiza</c:v>
                </c:pt>
                <c:pt idx="13">
                  <c:v>Bélgica</c:v>
                </c:pt>
                <c:pt idx="14">
                  <c:v>Rusia</c:v>
                </c:pt>
                <c:pt idx="15">
                  <c:v>Irlanda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('Nacionalidades  evolución mensu'!$C$22,'Nacionalidades  evolución mensu'!$I$22,'Nacionalidades  evolución mensu'!$M$22,'Nacionalidades  evolución mensu'!$Q$22,'Nacionalidades  evolución mensu'!$K$22,'Nacionalidades  evolución mensu'!$S$22,'Nacionalidades  evolución mensu'!$AA$22,'Nacionalidades  evolución mensu'!$U$22,'Nacionalidades  evolución mensu'!$Y$22,'Nacionalidades  evolución mensu'!$W$22,'Nacionalidades  evolución mensu'!$AI$22,'Nacionalidades  evolución mensu'!$E$22,'Nacionalidades  evolución mensu'!$AC$22,'Nacionalidades  evolución mensu'!$G$22,'Nacionalidades  evolución mensu'!$AG$22,'Nacionalidades  evolución mensu'!$O$22,'Nacionalidades  evolución mensu'!$AE$22,'Nacionalidades  evolución mensu'!$AK$22,'Nacionalidades  evolución mensu'!$AM$22,'Nacionalidades  evolución mensu'!$AO$22,'Nacionalidades  evolución mensu'!$AQ$22)</c:f>
              <c:numCache>
                <c:formatCode>#,##0_)</c:formatCode>
                <c:ptCount val="21"/>
                <c:pt idx="0">
                  <c:v>125804</c:v>
                </c:pt>
                <c:pt idx="1">
                  <c:v>3906</c:v>
                </c:pt>
                <c:pt idx="2">
                  <c:v>2906</c:v>
                </c:pt>
                <c:pt idx="3">
                  <c:v>2896</c:v>
                </c:pt>
                <c:pt idx="4">
                  <c:v>2478</c:v>
                </c:pt>
                <c:pt idx="5">
                  <c:v>1737</c:v>
                </c:pt>
                <c:pt idx="6">
                  <c:v>559</c:v>
                </c:pt>
                <c:pt idx="7">
                  <c:v>461</c:v>
                </c:pt>
                <c:pt idx="8">
                  <c:v>376</c:v>
                </c:pt>
                <c:pt idx="9">
                  <c:v>341</c:v>
                </c:pt>
                <c:pt idx="10">
                  <c:v>850</c:v>
                </c:pt>
                <c:pt idx="11">
                  <c:v>808</c:v>
                </c:pt>
                <c:pt idx="12">
                  <c:v>720</c:v>
                </c:pt>
                <c:pt idx="13">
                  <c:v>685</c:v>
                </c:pt>
                <c:pt idx="14">
                  <c:v>423</c:v>
                </c:pt>
                <c:pt idx="15">
                  <c:v>402</c:v>
                </c:pt>
                <c:pt idx="16">
                  <c:v>344</c:v>
                </c:pt>
                <c:pt idx="17">
                  <c:v>1848</c:v>
                </c:pt>
                <c:pt idx="18">
                  <c:v>1216</c:v>
                </c:pt>
                <c:pt idx="19">
                  <c:v>4608</c:v>
                </c:pt>
                <c:pt idx="20">
                  <c:v>3836</c:v>
                </c:pt>
              </c:numCache>
            </c:numRef>
          </c:val>
        </c:ser>
        <c:gapWidth val="26"/>
        <c:overlap val="-35"/>
        <c:axId val="201480448"/>
        <c:axId val="201515008"/>
      </c:barChart>
      <c:barChart>
        <c:barDir val="bar"/>
        <c:grouping val="clustered"/>
        <c:ser>
          <c:idx val="1"/>
          <c:order val="1"/>
          <c:tx>
            <c:v>var interanual 10/09</c:v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9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0.66850321395775969"/>
                  <c:y val="-7.4737229766224334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"/>
              <c:layout>
                <c:manualLayout>
                  <c:x val="7.449787784791391E-2"/>
                  <c:y val="-7.4734875800657411E-3"/>
                </c:manualLayout>
              </c:layout>
              <c:showVal val="1"/>
            </c:dLbl>
            <c:dLbl>
              <c:idx val="2"/>
              <c:layout>
                <c:manualLayout>
                  <c:x val="6.9788797061524493E-2"/>
                  <c:y val="-8.9684911116025747E-3"/>
                </c:manualLayout>
              </c:layout>
              <c:showVal val="1"/>
            </c:dLbl>
            <c:dLbl>
              <c:idx val="3"/>
              <c:layout>
                <c:manualLayout>
                  <c:x val="6.8799953724792681E-2"/>
                  <c:y val="-7.4734875800657411E-3"/>
                </c:manualLayout>
              </c:layout>
              <c:showVal val="1"/>
            </c:dLbl>
            <c:dLbl>
              <c:idx val="4"/>
              <c:layout>
                <c:manualLayout>
                  <c:x val="6.6178607839309414E-2"/>
                  <c:y val="-7.4734875800657411E-3"/>
                </c:manualLayout>
              </c:layout>
              <c:showVal val="1"/>
            </c:dLbl>
            <c:dLbl>
              <c:idx val="5"/>
              <c:layout>
                <c:manualLayout>
                  <c:x val="6.5126859142607171E-2"/>
                  <c:y val="-7.4733698817874075E-3"/>
                </c:manualLayout>
              </c:layout>
              <c:showVal val="1"/>
            </c:dLbl>
            <c:dLbl>
              <c:idx val="6"/>
              <c:layout>
                <c:manualLayout>
                  <c:x val="4.6259011012053243E-2"/>
                  <c:y val="-8.968373413324222E-3"/>
                </c:manualLayout>
              </c:layout>
              <c:showVal val="1"/>
            </c:dLbl>
            <c:dLbl>
              <c:idx val="7"/>
              <c:layout>
                <c:manualLayout>
                  <c:x val="4.05298511239814E-2"/>
                  <c:y val="-8.9681380167676121E-3"/>
                </c:manualLayout>
              </c:layout>
              <c:showVal val="1"/>
            </c:dLbl>
            <c:dLbl>
              <c:idx val="8"/>
              <c:layout>
                <c:manualLayout>
                  <c:x val="4.2240587695133149E-2"/>
                  <c:y val="-1.0463259246582769E-2"/>
                </c:manualLayout>
              </c:layout>
              <c:showVal val="1"/>
            </c:dLbl>
            <c:dLbl>
              <c:idx val="9"/>
              <c:layout>
                <c:manualLayout>
                  <c:x val="-0.12017570117784863"/>
                  <c:y val="-8.968138016767553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0"/>
              <c:layout>
                <c:manualLayout>
                  <c:x val="-0.12304852389319104"/>
                  <c:y val="-7.4737229766224334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1"/>
              <c:layout>
                <c:manualLayout>
                  <c:x val="4.3276718509359761E-2"/>
                  <c:y val="-8.9681380167675531E-3"/>
                </c:manualLayout>
              </c:layout>
              <c:showVal val="1"/>
            </c:dLbl>
            <c:dLbl>
              <c:idx val="12"/>
              <c:layout>
                <c:manualLayout>
                  <c:x val="4.137741046831956E-2"/>
                  <c:y val="-1.0462788453469341E-2"/>
                </c:manualLayout>
              </c:layout>
              <c:showVal val="1"/>
            </c:dLbl>
            <c:dLbl>
              <c:idx val="13"/>
              <c:layout>
                <c:manualLayout>
                  <c:x val="4.3606429361619063E-2"/>
                  <c:y val="-8.9681380167675531E-3"/>
                </c:manualLayout>
              </c:layout>
              <c:showVal val="1"/>
            </c:dLbl>
            <c:dLbl>
              <c:idx val="14"/>
              <c:layout>
                <c:manualLayout>
                  <c:x val="4.1455789100742567E-2"/>
                  <c:y val="-8.9681380167675531E-3"/>
                </c:manualLayout>
              </c:layout>
              <c:showVal val="1"/>
            </c:dLbl>
            <c:dLbl>
              <c:idx val="15"/>
              <c:layout>
                <c:manualLayout>
                  <c:x val="4.4265706456114474E-2"/>
                  <c:y val="-7.4733698817874075E-3"/>
                </c:manualLayout>
              </c:layout>
              <c:showVal val="1"/>
            </c:dLbl>
            <c:dLbl>
              <c:idx val="16"/>
              <c:layout>
                <c:manualLayout>
                  <c:x val="-0.11012964288554852"/>
                  <c:y val="-7.473487580065852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7"/>
              <c:layout>
                <c:manualLayout>
                  <c:x val="6.4891578635315333E-2"/>
                  <c:y val="-7.4730167869523668E-3"/>
                </c:manualLayout>
              </c:layout>
              <c:showVal val="1"/>
            </c:dLbl>
            <c:dLbl>
              <c:idx val="18"/>
              <c:layout>
                <c:manualLayout>
                  <c:x val="6.4765912525397137E-2"/>
                  <c:y val="-7.4734875800657411E-3"/>
                </c:manualLayout>
              </c:layout>
              <c:showVal val="1"/>
            </c:dLbl>
            <c:dLbl>
              <c:idx val="19"/>
              <c:layout>
                <c:manualLayout>
                  <c:x val="7.7810315032934993E-2"/>
                  <c:y val="-1.0462788453469341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7.5298438934802758E-2"/>
                  <c:y val="-8.9684911116025747E-3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Val val="1"/>
          </c:dLbls>
          <c:val>
            <c:numRef>
              <c:f>('Nacionalidades  evolución mensu'!$D$22,'Nacionalidades  evolución mensu'!$J$22,'Nacionalidades  evolución mensu'!$N$22,'Nacionalidades  evolución mensu'!$R$22,'Nacionalidades  evolución mensu'!$L$22,'Nacionalidades  evolución mensu'!$T$22,'Nacionalidades  evolución mensu'!$AB$22,'Nacionalidades  evolución mensu'!$V$22,'Nacionalidades  evolución mensu'!$Z$22,'Nacionalidades  evolución mensu'!$X$22,'Nacionalidades  evolución mensu'!$AJ$22,'Nacionalidades  evolución mensu'!$F$22,'Nacionalidades  evolución mensu'!$AD$22,'Nacionalidades  evolución mensu'!$H$22,'Nacionalidades  evolución mensu'!$AH$22,'Nacionalidades  evolución mensu'!$P$22,'Nacionalidades  evolución mensu'!$AF$22,'Nacionalidades  evolución mensu'!$AL$22,'Nacionalidades  evolución mensu'!$AN$22,'Nacionalidades  evolución mensu'!$AP$22,'Nacionalidades  evolución mensu'!$AR$22)</c:f>
              <c:numCache>
                <c:formatCode>0.0%</c:formatCode>
                <c:ptCount val="21"/>
                <c:pt idx="0">
                  <c:v>-8.7851306738944146E-3</c:v>
                </c:pt>
                <c:pt idx="1">
                  <c:v>7.9005524861878396E-2</c:v>
                </c:pt>
                <c:pt idx="2">
                  <c:v>7.2324723247232381E-2</c:v>
                </c:pt>
                <c:pt idx="3">
                  <c:v>8.6271567891972989E-2</c:v>
                </c:pt>
                <c:pt idx="4">
                  <c:v>-2.0166073546856511E-2</c:v>
                </c:pt>
                <c:pt idx="5">
                  <c:v>0.13012361743656475</c:v>
                </c:pt>
                <c:pt idx="6">
                  <c:v>0.1995708154506437</c:v>
                </c:pt>
                <c:pt idx="7">
                  <c:v>0.26301369863013702</c:v>
                </c:pt>
                <c:pt idx="8">
                  <c:v>0.16408668730650144</c:v>
                </c:pt>
                <c:pt idx="9">
                  <c:v>-0.10966057441253263</c:v>
                </c:pt>
                <c:pt idx="10">
                  <c:v>-0.10242872228088706</c:v>
                </c:pt>
                <c:pt idx="11">
                  <c:v>0.19881305637982205</c:v>
                </c:pt>
                <c:pt idx="12">
                  <c:v>0.29263913824057441</c:v>
                </c:pt>
                <c:pt idx="13">
                  <c:v>0.19337979094076663</c:v>
                </c:pt>
                <c:pt idx="14">
                  <c:v>4.4444444444444509E-2</c:v>
                </c:pt>
                <c:pt idx="15">
                  <c:v>6.3492063492063489E-2</c:v>
                </c:pt>
                <c:pt idx="16">
                  <c:v>-4.9723756906077332E-2</c:v>
                </c:pt>
                <c:pt idx="17">
                  <c:v>8.6419753086419693E-2</c:v>
                </c:pt>
                <c:pt idx="18">
                  <c:v>0.30612244897959173</c:v>
                </c:pt>
                <c:pt idx="19">
                  <c:v>-1.7064846416382284E-2</c:v>
                </c:pt>
                <c:pt idx="20">
                  <c:v>0.20818897637795275</c:v>
                </c:pt>
              </c:numCache>
            </c:numRef>
          </c:val>
        </c:ser>
        <c:ser>
          <c:idx val="2"/>
          <c:order val="2"/>
          <c:tx>
            <c:v>cuota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chemeClr val="accent6">
                    <a:lumMod val="75000"/>
                  </a:scheme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Pt>
            <c:idx val="3"/>
            <c:spPr>
              <a:noFill/>
            </c:spPr>
          </c:dPt>
          <c:dPt>
            <c:idx val="4"/>
            <c:spPr>
              <a:noFill/>
            </c:spPr>
          </c:dPt>
          <c:dPt>
            <c:idx val="5"/>
            <c:spPr>
              <a:noFill/>
            </c:spPr>
          </c:dPt>
          <c:dPt>
            <c:idx val="6"/>
            <c:spPr>
              <a:noFill/>
            </c:spPr>
          </c:dPt>
          <c:dPt>
            <c:idx val="7"/>
            <c:spPr>
              <a:noFill/>
            </c:spPr>
          </c:dPt>
          <c:dPt>
            <c:idx val="8"/>
            <c:spPr>
              <a:noFill/>
            </c:spPr>
          </c:dPt>
          <c:dPt>
            <c:idx val="9"/>
            <c:spPr>
              <a:noFill/>
            </c:spPr>
          </c:dPt>
          <c:dPt>
            <c:idx val="10"/>
            <c:spPr>
              <a:noFill/>
            </c:spPr>
          </c:dPt>
          <c:dPt>
            <c:idx val="11"/>
            <c:spPr>
              <a:noFill/>
            </c:spPr>
          </c:dPt>
          <c:dPt>
            <c:idx val="12"/>
            <c:spPr>
              <a:noFill/>
            </c:spPr>
          </c:dPt>
          <c:dPt>
            <c:idx val="13"/>
            <c:spPr>
              <a:noFill/>
            </c:spPr>
          </c:dPt>
          <c:dPt>
            <c:idx val="14"/>
            <c:spPr>
              <a:noFill/>
            </c:spPr>
          </c:dPt>
          <c:dPt>
            <c:idx val="15"/>
            <c:spPr>
              <a:noFill/>
            </c:spPr>
          </c:dPt>
          <c:dPt>
            <c:idx val="16"/>
            <c:spPr>
              <a:noFill/>
            </c:spPr>
          </c:dPt>
          <c:dPt>
            <c:idx val="17"/>
            <c:spPr>
              <a:noFill/>
            </c:spPr>
          </c:dPt>
          <c:dPt>
            <c:idx val="18"/>
            <c:spPr>
              <a:noFill/>
            </c:spPr>
          </c:dPt>
          <c:dPt>
            <c:idx val="19"/>
            <c:spPr>
              <a:noFill/>
            </c:spPr>
          </c:dPt>
          <c:dPt>
            <c:idx val="20"/>
            <c:spPr>
              <a:noFill/>
            </c:spPr>
          </c:dPt>
          <c:dLbls>
            <c:dLbl>
              <c:idx val="0"/>
              <c:layout>
                <c:manualLayout>
                  <c:x val="-7.1629248823235944E-2"/>
                  <c:y val="8.9686088098809378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6.2442752507176284E-2"/>
                  <c:y val="8.9686088098809378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6.0606205216083529E-2"/>
                  <c:y val="1.3452913214821369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0606205216083529E-2"/>
                  <c:y val="1.1958145079841186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0606205216083529E-2"/>
                  <c:y val="1.1958145079841215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0606205216083529E-2"/>
                  <c:y val="1.1958145079841215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0606060606060622E-2"/>
                  <c:y val="8.9686088098809378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2442607897153501E-2"/>
                  <c:y val="1.0463494643139389E-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6115702479338859E-2"/>
                  <c:y val="8.9687265081592887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0606060606060622E-2"/>
                  <c:y val="8.9686088098809378E-3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0606060606060622E-2"/>
                  <c:y val="8.9686088098809378E-3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0606060606060622E-2"/>
                  <c:y val="1.3452913214821369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2442607897153501E-2"/>
                  <c:y val="1.3452913214821369E-2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0606060606060622E-2"/>
                  <c:y val="8.9686088098809378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0606060606060622E-2"/>
                  <c:y val="8.9686088098810523E-3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0606205216083529E-2"/>
                  <c:y val="8.9686088098809378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0606205216083529E-2"/>
                  <c:y val="1.0463376944861083E-2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0606205216083529E-2"/>
                  <c:y val="1.1958145079841215E-2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0606205216083529E-2"/>
                  <c:y val="1.0463376944861083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1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('Nacionalidad-evolución cuota'!$C$22,'Nacionalidad-evolución cuota'!$F$22,'Nacionalidad-evolución cuota'!$H$22,'Nacionalidad-evolución cuota'!$J$22,'Nacionalidad-evolución cuota'!$G$22,'Nacionalidad-evolución cuota'!$K$22,'Nacionalidad-evolución cuota'!$O$22,'Nacionalidad-evolución cuota'!$L$22,'Nacionalidad-evolución cuota'!$N$22,'Nacionalidad-evolución cuota'!$M$22,'Nacionalidad-evolución cuota'!$S$22,'Nacionalidad-evolución cuota'!$D$22,'Nacionalidad-evolución cuota'!$P$22,'Nacionalidad-evolución cuota'!$E$22,'Nacionalidad-evolución cuota'!$R$22,'Nacionalidad-evolución cuota'!$I$22,'Nacionalidad-evolución cuota'!$Q$22,'Nacionalidad-evolución cuota'!$T$22,'Nacionalidad-evolución cuota'!$U$22,'Nacionalidad-evolución cuota'!$V$22,'Nacionalidad-evolución cuota'!$W$22)</c:f>
              <c:numCache>
                <c:formatCode>0.0%</c:formatCode>
                <c:ptCount val="21"/>
                <c:pt idx="0">
                  <c:v>0.80920066637936028</c:v>
                </c:pt>
                <c:pt idx="1">
                  <c:v>2.5124302906726185E-2</c:v>
                </c:pt>
                <c:pt idx="2">
                  <c:v>1.8692069699679032E-2</c:v>
                </c:pt>
                <c:pt idx="3">
                  <c:v>1.8627747367608562E-2</c:v>
                </c:pt>
                <c:pt idx="4">
                  <c:v>1.5939073887062848E-2</c:v>
                </c:pt>
                <c:pt idx="5">
                  <c:v>1.1172789080640908E-2</c:v>
                </c:pt>
                <c:pt idx="6">
                  <c:v>3.5956183627393595E-3</c:v>
                </c:pt>
                <c:pt idx="7">
                  <c:v>2.9652595084487384E-3</c:v>
                </c:pt>
                <c:pt idx="8">
                  <c:v>2.4185196858497304E-3</c:v>
                </c:pt>
                <c:pt idx="9">
                  <c:v>2.1933915236030796E-3</c:v>
                </c:pt>
                <c:pt idx="10">
                  <c:v>5.4673982259900817E-3</c:v>
                </c:pt>
                <c:pt idx="11">
                  <c:v>5.1972444312941013E-3</c:v>
                </c:pt>
                <c:pt idx="12">
                  <c:v>4.6312079090739516E-3</c:v>
                </c:pt>
                <c:pt idx="13">
                  <c:v>4.4060797468273008E-3</c:v>
                </c:pt>
                <c:pt idx="14">
                  <c:v>2.7208346465809464E-3</c:v>
                </c:pt>
                <c:pt idx="15">
                  <c:v>2.5857577492329562E-3</c:v>
                </c:pt>
                <c:pt idx="16">
                  <c:v>2.2126882232242212E-3</c:v>
                </c:pt>
                <c:pt idx="17">
                  <c:v>1.1886766966623143E-2</c:v>
                </c:pt>
                <c:pt idx="18">
                  <c:v>7.8215955797693408E-3</c:v>
                </c:pt>
                <c:pt idx="19">
                  <c:v>2.963973061807329E-2</c:v>
                </c:pt>
                <c:pt idx="20">
                  <c:v>2.4674046582232885E-2</c:v>
                </c:pt>
              </c:numCache>
            </c:numRef>
          </c:val>
        </c:ser>
        <c:gapWidth val="0"/>
        <c:axId val="201518080"/>
        <c:axId val="201516544"/>
      </c:barChart>
      <c:catAx>
        <c:axId val="201480448"/>
        <c:scaling>
          <c:orientation val="maxMin"/>
        </c:scaling>
        <c:axPos val="l"/>
        <c:tickLblPos val="low"/>
        <c:txPr>
          <a:bodyPr/>
          <a:lstStyle/>
          <a:p>
            <a:pPr>
              <a:defRPr sz="1100"/>
            </a:pPr>
            <a:endParaRPr lang="es-ES"/>
          </a:p>
        </c:txPr>
        <c:crossAx val="201515008"/>
        <c:crosses val="autoZero"/>
        <c:auto val="1"/>
        <c:lblAlgn val="ctr"/>
        <c:lblOffset val="100"/>
      </c:catAx>
      <c:valAx>
        <c:axId val="201515008"/>
        <c:scaling>
          <c:orientation val="minMax"/>
        </c:scaling>
        <c:delete val="1"/>
        <c:axPos val="t"/>
        <c:numFmt formatCode="#,##0_)" sourceLinked="1"/>
        <c:tickLblPos val="none"/>
        <c:crossAx val="201480448"/>
        <c:crosses val="autoZero"/>
        <c:crossBetween val="between"/>
      </c:valAx>
      <c:valAx>
        <c:axId val="201516544"/>
        <c:scaling>
          <c:orientation val="minMax"/>
        </c:scaling>
        <c:delete val="1"/>
        <c:axPos val="t"/>
        <c:numFmt formatCode="0.0%" sourceLinked="1"/>
        <c:tickLblPos val="none"/>
        <c:crossAx val="201518080"/>
        <c:crosses val="autoZero"/>
        <c:crossBetween val="between"/>
      </c:valAx>
      <c:catAx>
        <c:axId val="201518080"/>
        <c:scaling>
          <c:orientation val="maxMin"/>
        </c:scaling>
        <c:delete val="1"/>
        <c:axPos val="r"/>
        <c:tickLblPos val="none"/>
        <c:crossAx val="201516544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998611743779987"/>
          <c:y val="6.8759334209087003E-2"/>
          <c:w val="0.36863668900891577"/>
          <c:h val="2.7939805804902691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132" l="0.70000000000000062" r="0.70000000000000062" t="0.75000000000001132" header="0.30000000000000032" footer="0.30000000000000032"/>
    <c:pageSetup orientation="portrait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048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501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515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067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515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1"/>
              <c:y val="1.2929416633772515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094"/>
              <c:y val="2.5858833267545067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4797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0117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682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574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2998"/>
              <c:y val="-1.6420359124890813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353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6792"/>
              <c:y val="-1.6420359124890813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7633146410204295"/>
          <c:y val="0.12148627973514609"/>
          <c:w val="0.79230350479693679"/>
          <c:h val="0.82315586512295158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acumulado febrero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showVal val="1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Italia</c:v>
                </c:pt>
                <c:pt idx="5">
                  <c:v>Países Nórdicos</c:v>
                </c:pt>
                <c:pt idx="6">
                  <c:v>Suecia</c:v>
                </c:pt>
                <c:pt idx="7">
                  <c:v>Finlandia</c:v>
                </c:pt>
                <c:pt idx="8">
                  <c:v>Noruega</c:v>
                </c:pt>
                <c:pt idx="9">
                  <c:v>Dinamarca</c:v>
                </c:pt>
                <c:pt idx="10">
                  <c:v>Países del Este</c:v>
                </c:pt>
                <c:pt idx="11">
                  <c:v>Holanda</c:v>
                </c:pt>
                <c:pt idx="12">
                  <c:v>Bélgica</c:v>
                </c:pt>
                <c:pt idx="13">
                  <c:v>Suiza</c:v>
                </c:pt>
                <c:pt idx="14">
                  <c:v>Irlanda</c:v>
                </c:pt>
                <c:pt idx="15">
                  <c:v>Rusia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19984</c:v>
                </c:pt>
                <c:pt idx="1">
                  <c:v>988</c:v>
                </c:pt>
                <c:pt idx="2">
                  <c:v>902</c:v>
                </c:pt>
                <c:pt idx="3">
                  <c:v>708</c:v>
                </c:pt>
                <c:pt idx="4">
                  <c:v>695</c:v>
                </c:pt>
                <c:pt idx="5">
                  <c:v>588</c:v>
                </c:pt>
                <c:pt idx="6">
                  <c:v>185</c:v>
                </c:pt>
                <c:pt idx="7">
                  <c:v>156</c:v>
                </c:pt>
                <c:pt idx="8">
                  <c:v>132</c:v>
                </c:pt>
                <c:pt idx="9">
                  <c:v>115</c:v>
                </c:pt>
                <c:pt idx="10">
                  <c:v>206</c:v>
                </c:pt>
                <c:pt idx="11">
                  <c:v>156</c:v>
                </c:pt>
                <c:pt idx="12">
                  <c:v>141</c:v>
                </c:pt>
                <c:pt idx="13">
                  <c:v>130</c:v>
                </c:pt>
                <c:pt idx="14">
                  <c:v>127</c:v>
                </c:pt>
                <c:pt idx="15">
                  <c:v>89</c:v>
                </c:pt>
                <c:pt idx="16">
                  <c:v>81</c:v>
                </c:pt>
                <c:pt idx="17">
                  <c:v>298</c:v>
                </c:pt>
                <c:pt idx="18">
                  <c:v>141</c:v>
                </c:pt>
                <c:pt idx="19">
                  <c:v>465</c:v>
                </c:pt>
                <c:pt idx="20">
                  <c:v>608</c:v>
                </c:pt>
              </c:numCache>
            </c:numRef>
          </c:val>
        </c:ser>
        <c:gapWidth val="26"/>
        <c:overlap val="-35"/>
        <c:axId val="201865088"/>
        <c:axId val="201866624"/>
      </c:barChart>
      <c:barChart>
        <c:barDir val="bar"/>
        <c:grouping val="clustered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noFill/>
          </c:spPr>
          <c:dLbls>
            <c:dLbl>
              <c:idx val="0"/>
              <c:layout>
                <c:manualLayout>
                  <c:x val="-0.67527675276752763"/>
                  <c:y val="-8.968608809880937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"/>
              <c:layout>
                <c:manualLayout>
                  <c:x val="7.3800738007380073E-2"/>
                  <c:y val="-1.1958027381562899E-2"/>
                </c:manualLayout>
              </c:layout>
              <c:showVal val="1"/>
            </c:dLbl>
            <c:dLbl>
              <c:idx val="2"/>
              <c:layout>
                <c:manualLayout>
                  <c:x val="6.6420809483685395E-2"/>
                  <c:y val="-8.9682557150459093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3"/>
              <c:layout>
                <c:manualLayout>
                  <c:x val="6.8265682656826573E-2"/>
                  <c:y val="-1.0463141548304382E-2"/>
                </c:manualLayout>
              </c:layout>
              <c:showVal val="1"/>
            </c:dLbl>
            <c:dLbl>
              <c:idx val="4"/>
              <c:layout>
                <c:manualLayout>
                  <c:x val="6.4030856844001546E-2"/>
                  <c:y val="-1.0463023850026029E-2"/>
                </c:manualLayout>
              </c:layout>
              <c:showVal val="1"/>
            </c:dLbl>
            <c:dLbl>
              <c:idx val="5"/>
              <c:layout>
                <c:manualLayout>
                  <c:x val="6.4090275154720114E-2"/>
                  <c:y val="-8.9681380167675375E-3"/>
                </c:manualLayout>
              </c:layout>
              <c:showVal val="1"/>
            </c:dLbl>
            <c:dLbl>
              <c:idx val="6"/>
              <c:layout>
                <c:manualLayout>
                  <c:x val="6.0885608856088597E-2"/>
                  <c:y val="-8.968373413324222E-3"/>
                </c:manualLayout>
              </c:layout>
              <c:showVal val="1"/>
            </c:dLbl>
            <c:dLbl>
              <c:idx val="7"/>
              <c:layout>
                <c:manualLayout>
                  <c:x val="5.4968765435685872E-2"/>
                  <c:y val="-8.9675495253758713E-3"/>
                </c:manualLayout>
              </c:layout>
              <c:showVal val="1"/>
            </c:dLbl>
            <c:dLbl>
              <c:idx val="8"/>
              <c:layout>
                <c:manualLayout>
                  <c:x val="5.350553505535055E-2"/>
                  <c:y val="-1.0463023850026084E-2"/>
                </c:manualLayout>
              </c:layout>
              <c:showVal val="1"/>
            </c:dLbl>
            <c:dLbl>
              <c:idx val="9"/>
              <c:layout>
                <c:manualLayout>
                  <c:x val="5.8446697852805381E-2"/>
                  <c:y val="-1.0462553056912662E-2"/>
                </c:manualLayout>
              </c:layout>
              <c:showVal val="1"/>
            </c:dLbl>
            <c:dLbl>
              <c:idx val="10"/>
              <c:layout>
                <c:manualLayout>
                  <c:x val="5.1660516605166053E-2"/>
                  <c:y val="-7.4736052783440877E-3"/>
                </c:manualLayout>
              </c:layout>
              <c:showVal val="1"/>
            </c:dLbl>
            <c:dLbl>
              <c:idx val="11"/>
              <c:layout>
                <c:manualLayout>
                  <c:x val="-0.13837594793270766"/>
                  <c:y val="-1.0462788453469341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2"/>
              <c:layout>
                <c:manualLayout>
                  <c:x val="6.3492895952581618E-2"/>
                  <c:y val="-1.0462670755190995E-2"/>
                </c:manualLayout>
              </c:layout>
              <c:showVal val="1"/>
            </c:dLbl>
            <c:dLbl>
              <c:idx val="13"/>
              <c:layout>
                <c:manualLayout>
                  <c:x val="5.1660807159252697E-2"/>
                  <c:y val="-8.9681380167675375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4"/>
              <c:layout>
                <c:manualLayout>
                  <c:x val="5.7523316965453118E-2"/>
                  <c:y val="-5.9784840485288832E-3"/>
                </c:manualLayout>
              </c:layout>
              <c:showVal val="1"/>
            </c:dLbl>
            <c:dLbl>
              <c:idx val="15"/>
              <c:layout>
                <c:manualLayout>
                  <c:x val="-0.11835401109916603"/>
                  <c:y val="-8.9681380167675375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6"/>
              <c:layout>
                <c:manualLayout>
                  <c:x val="-0.1133028735799169"/>
                  <c:y val="-8.967902620210842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7"/>
              <c:layout>
                <c:manualLayout>
                  <c:x val="-0.12176918383357062"/>
                  <c:y val="-1.0462435358634311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8"/>
              <c:layout>
                <c:manualLayout>
                  <c:x val="-0.14206583955603347"/>
                  <c:y val="-8.967784921932503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9"/>
              <c:layout>
                <c:manualLayout>
                  <c:x val="-0.14000203387860649"/>
                  <c:y val="-8.9681380167676537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-0.13653136531365287"/>
                  <c:y val="-8.968608809880937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Italia</c:v>
                </c:pt>
                <c:pt idx="5">
                  <c:v>Países Nórdicos</c:v>
                </c:pt>
                <c:pt idx="6">
                  <c:v>Suecia</c:v>
                </c:pt>
                <c:pt idx="7">
                  <c:v>Finlandia</c:v>
                </c:pt>
                <c:pt idx="8">
                  <c:v>Noruega</c:v>
                </c:pt>
                <c:pt idx="9">
                  <c:v>Dinamarca</c:v>
                </c:pt>
                <c:pt idx="10">
                  <c:v>Países del Este</c:v>
                </c:pt>
                <c:pt idx="11">
                  <c:v>Holanda</c:v>
                </c:pt>
                <c:pt idx="12">
                  <c:v>Bélgica</c:v>
                </c:pt>
                <c:pt idx="13">
                  <c:v>Suiza</c:v>
                </c:pt>
                <c:pt idx="14">
                  <c:v>Irlanda</c:v>
                </c:pt>
                <c:pt idx="15">
                  <c:v>Rusia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-0.15221449176989649</c:v>
                </c:pt>
                <c:pt idx="1">
                  <c:v>0.25221799746514573</c:v>
                </c:pt>
                <c:pt idx="2">
                  <c:v>4.2774566473988439E-2</c:v>
                </c:pt>
                <c:pt idx="3">
                  <c:v>0.34090909090909088</c:v>
                </c:pt>
                <c:pt idx="4">
                  <c:v>0.15833333333333333</c:v>
                </c:pt>
                <c:pt idx="5">
                  <c:v>0.22755741127348644</c:v>
                </c:pt>
                <c:pt idx="6">
                  <c:v>0.25850340136054423</c:v>
                </c:pt>
                <c:pt idx="7">
                  <c:v>9.0909090909090912E-2</c:v>
                </c:pt>
                <c:pt idx="8">
                  <c:v>0.73684210526315785</c:v>
                </c:pt>
                <c:pt idx="9">
                  <c:v>1.7699115044247787E-2</c:v>
                </c:pt>
                <c:pt idx="10">
                  <c:v>0.17714285714285713</c:v>
                </c:pt>
                <c:pt idx="11">
                  <c:v>-0.37848605577689243</c:v>
                </c:pt>
                <c:pt idx="12">
                  <c:v>0.38235294117647056</c:v>
                </c:pt>
                <c:pt idx="13">
                  <c:v>7.7519379844961239E-3</c:v>
                </c:pt>
                <c:pt idx="14">
                  <c:v>0.15454545454545454</c:v>
                </c:pt>
                <c:pt idx="15">
                  <c:v>-0.1981981981981982</c:v>
                </c:pt>
                <c:pt idx="16">
                  <c:v>-0.21359223300970873</c:v>
                </c:pt>
                <c:pt idx="17">
                  <c:v>-1.3245033112582781E-2</c:v>
                </c:pt>
                <c:pt idx="18">
                  <c:v>-0.3155339805825243</c:v>
                </c:pt>
                <c:pt idx="19">
                  <c:v>-0.52839756592292086</c:v>
                </c:pt>
                <c:pt idx="20">
                  <c:v>-4.8513302034428794E-2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  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Pt>
            <c:idx val="3"/>
            <c:spPr>
              <a:noFill/>
            </c:spPr>
          </c:dPt>
          <c:dPt>
            <c:idx val="4"/>
            <c:spPr>
              <a:noFill/>
            </c:spPr>
          </c:dPt>
          <c:dPt>
            <c:idx val="5"/>
            <c:spPr>
              <a:noFill/>
            </c:spPr>
          </c:dPt>
          <c:dPt>
            <c:idx val="6"/>
            <c:spPr>
              <a:noFill/>
            </c:spPr>
          </c:dPt>
          <c:dPt>
            <c:idx val="7"/>
            <c:spPr>
              <a:noFill/>
            </c:spPr>
          </c:dPt>
          <c:dPt>
            <c:idx val="8"/>
            <c:spPr>
              <a:noFill/>
            </c:spPr>
          </c:dPt>
          <c:dPt>
            <c:idx val="9"/>
            <c:spPr>
              <a:noFill/>
            </c:spPr>
          </c:dPt>
          <c:dPt>
            <c:idx val="10"/>
            <c:spPr>
              <a:noFill/>
            </c:spPr>
          </c:dPt>
          <c:dPt>
            <c:idx val="11"/>
            <c:spPr>
              <a:noFill/>
            </c:spPr>
          </c:dPt>
          <c:dPt>
            <c:idx val="12"/>
            <c:spPr>
              <a:noFill/>
            </c:spPr>
          </c:dPt>
          <c:dPt>
            <c:idx val="13"/>
            <c:spPr>
              <a:noFill/>
            </c:spPr>
          </c:dPt>
          <c:dPt>
            <c:idx val="14"/>
            <c:spPr>
              <a:noFill/>
            </c:spPr>
          </c:dPt>
          <c:dPt>
            <c:idx val="15"/>
            <c:spPr>
              <a:noFill/>
            </c:spPr>
          </c:dPt>
          <c:dPt>
            <c:idx val="16"/>
            <c:spPr>
              <a:noFill/>
            </c:spPr>
          </c:dPt>
          <c:dPt>
            <c:idx val="17"/>
            <c:spPr>
              <a:noFill/>
            </c:spPr>
          </c:dPt>
          <c:dPt>
            <c:idx val="18"/>
            <c:spPr>
              <a:noFill/>
            </c:spPr>
          </c:dPt>
          <c:dPt>
            <c:idx val="19"/>
            <c:spPr>
              <a:noFill/>
            </c:spPr>
          </c:dPt>
          <c:dPt>
            <c:idx val="20"/>
            <c:spPr>
              <a:noFill/>
            </c:spPr>
          </c:dPt>
          <c:dLbls>
            <c:dLbl>
              <c:idx val="0"/>
              <c:layout>
                <c:manualLayout>
                  <c:x val="-7.1998866839062092E-2"/>
                  <c:y val="8.9686088098809378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6.0887788011738518E-2"/>
                  <c:y val="1.0463376944861083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6.2732661184879746E-2"/>
                  <c:y val="1.0463376944861043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0887352180608416E-2"/>
                  <c:y val="1.1958145079841215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6421826422988633E-2"/>
                  <c:y val="1.1958145079841215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0886771072435293E-2"/>
                  <c:y val="8.9686088098809378E-3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0886044687218532E-2"/>
                  <c:y val="8.9686088098809378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2730917860359794E-2"/>
                  <c:y val="8.9686088098809378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0885899410175214E-2"/>
                  <c:y val="1.0463376944861083E-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4575791033500904E-2"/>
                  <c:y val="8.9686088098809378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0886044687218532E-2"/>
                  <c:y val="1.0463376944861083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0886044687218532E-2"/>
                  <c:y val="1.0463376944861083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0886044687218532E-2"/>
                  <c:y val="8.9686088098809378E-3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0885899410175214E-2"/>
                  <c:y val="8.9686088098809378E-3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0885899410175214E-2"/>
                  <c:y val="8.9686088098809378E-3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0885754133131999E-2"/>
                  <c:y val="8.9686088098809378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0885754133131999E-2"/>
                  <c:y val="1.0463376944861181E-2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0886189964261914E-2"/>
                  <c:y val="1.0463376944861083E-2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0885899410175214E-2"/>
                  <c:y val="8.9686088098810523E-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0886916349478598E-2"/>
                  <c:y val="1.0463376944861083E-2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2731644245576507E-2"/>
                  <c:y val="1.1958145079841106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inBase"/>
            <c:showVal val="1"/>
          </c:dLbls>
          <c:val>
            <c:numRef>
              <c:f>'Nacionalidades '!$F$7:$F$27</c:f>
              <c:numCache>
                <c:formatCode>0.0%</c:formatCode>
                <c:ptCount val="21"/>
                <c:pt idx="0">
                  <c:v>0.75964572167103817</c:v>
                </c:pt>
                <c:pt idx="1">
                  <c:v>3.7556543885657809E-2</c:v>
                </c:pt>
                <c:pt idx="2">
                  <c:v>3.4287452008970994E-2</c:v>
                </c:pt>
                <c:pt idx="3">
                  <c:v>2.6912988938305394E-2</c:v>
                </c:pt>
                <c:pt idx="4">
                  <c:v>2.6418823887178318E-2</c:v>
                </c:pt>
                <c:pt idx="5">
                  <c:v>2.2351465389440071E-2</c:v>
                </c:pt>
                <c:pt idx="6">
                  <c:v>7.0323488045007029E-3</c:v>
                </c:pt>
                <c:pt idx="7">
                  <c:v>5.9299806135249171E-3</c:v>
                </c:pt>
                <c:pt idx="8">
                  <c:v>5.017675903751853E-3</c:v>
                </c:pt>
                <c:pt idx="9">
                  <c:v>4.3714600676625992E-3</c:v>
                </c:pt>
                <c:pt idx="10">
                  <c:v>7.8306154255521343E-3</c:v>
                </c:pt>
                <c:pt idx="11">
                  <c:v>5.9299806135249171E-3</c:v>
                </c:pt>
                <c:pt idx="12">
                  <c:v>5.3597901699167522E-3</c:v>
                </c:pt>
                <c:pt idx="13">
                  <c:v>4.9416505112707641E-3</c:v>
                </c:pt>
                <c:pt idx="14">
                  <c:v>4.8276124225491313E-3</c:v>
                </c:pt>
                <c:pt idx="15">
                  <c:v>3.3831299654084462E-3</c:v>
                </c:pt>
                <c:pt idx="16">
                  <c:v>3.0790283954840918E-3</c:v>
                </c:pt>
                <c:pt idx="17">
                  <c:v>1.1327783479682213E-2</c:v>
                </c:pt>
                <c:pt idx="18">
                  <c:v>5.3597901699167522E-3</c:v>
                </c:pt>
                <c:pt idx="19">
                  <c:v>1.7675903751853118E-2</c:v>
                </c:pt>
                <c:pt idx="20">
                  <c:v>2.3111719314250961E-2</c:v>
                </c:pt>
              </c:numCache>
            </c:numRef>
          </c:val>
        </c:ser>
        <c:gapWidth val="0"/>
        <c:axId val="201915008"/>
        <c:axId val="201913472"/>
      </c:barChart>
      <c:catAx>
        <c:axId val="201865088"/>
        <c:scaling>
          <c:orientation val="maxMin"/>
        </c:scaling>
        <c:axPos val="l"/>
        <c:tickLblPos val="low"/>
        <c:crossAx val="201866624"/>
        <c:crosses val="autoZero"/>
        <c:auto val="1"/>
        <c:lblAlgn val="ctr"/>
        <c:lblOffset val="100"/>
      </c:catAx>
      <c:valAx>
        <c:axId val="201866624"/>
        <c:scaling>
          <c:orientation val="minMax"/>
        </c:scaling>
        <c:delete val="1"/>
        <c:axPos val="t"/>
        <c:numFmt formatCode="#,##0_)" sourceLinked="1"/>
        <c:tickLblPos val="none"/>
        <c:crossAx val="201865088"/>
        <c:crosses val="autoZero"/>
        <c:crossBetween val="between"/>
      </c:valAx>
      <c:valAx>
        <c:axId val="201913472"/>
        <c:scaling>
          <c:orientation val="minMax"/>
        </c:scaling>
        <c:delete val="1"/>
        <c:axPos val="t"/>
        <c:numFmt formatCode="0.0%" sourceLinked="1"/>
        <c:tickLblPos val="none"/>
        <c:crossAx val="201915008"/>
        <c:crosses val="autoZero"/>
        <c:crossBetween val="between"/>
      </c:valAx>
      <c:catAx>
        <c:axId val="201915008"/>
        <c:scaling>
          <c:orientation val="maxMin"/>
        </c:scaling>
        <c:delete val="1"/>
        <c:axPos val="r"/>
        <c:tickLblPos val="none"/>
        <c:crossAx val="201913472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2974605572827389"/>
          <c:y val="7.324363861402744E-2"/>
          <c:w val="0.54419792544382162"/>
          <c:h val="2.884255159980796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11" l="0.70000000000000062" r="0.70000000000000062" t="0.7500000000000111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evol mensual'!$B$5:$F$5</c:f>
          <c:strCache>
            <c:ptCount val="1"/>
            <c:pt idx="0">
              <c:v>EVOLUCIÓN MENSUAL DE TURISTAS  ALOJADOS EN SANTA CRUZ </c:v>
            </c:pt>
          </c:strCache>
        </c:strRef>
      </c:tx>
      <c:layout>
        <c:manualLayout>
          <c:xMode val="edge"/>
          <c:yMode val="edge"/>
          <c:x val="0.13864926503637437"/>
          <c:y val="2.3733323657123707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1428589144018422"/>
          <c:y val="0.24018502835530225"/>
          <c:w val="0.85238227365803865"/>
          <c:h val="0.52194054238749454"/>
        </c:manualLayout>
      </c:layout>
      <c:lineChart>
        <c:grouping val="standard"/>
        <c:ser>
          <c:idx val="6"/>
          <c:order val="0"/>
          <c:tx>
            <c:v>2009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('Alojados evol mensual'!$B$73,'Alojados evol mensual'!$B$72,'Alojados evol mensual'!$B$71,'Alojados evol mensual'!$B$70,'Alojados evol mensual'!$B$69,'Alojados evol mensual'!$B$68,'Alojados evol mensual'!$B$67,'Alojados evol mensual'!$B$66,'Alojados evol mensual'!$B$65,'Alojados evol mensual'!$B$64,'Alojados evol mensual'!$B$63,'Alojados evol mensual'!$B$62)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mensual'!$C$34,'Alojados evol mensual'!$C$33,'Alojados evol mensual'!$C$32,'Alojados evol mensual'!$C$31,'Alojados evol mensual'!$C$30,'Alojados evol mensual'!$C$29,'Alojados evol mensual'!$C$28,'Alojados evol mensual'!$C$27,'Alojados evol mensual'!$C$26,'Alojados evol mensual'!$C$25,'Alojados evol mensual'!$C$24,'Alojados evol mensual'!$C$23)</c:f>
              <c:numCache>
                <c:formatCode>#,##0_)</c:formatCode>
                <c:ptCount val="12"/>
                <c:pt idx="0">
                  <c:v>13570</c:v>
                </c:pt>
                <c:pt idx="1">
                  <c:v>15172</c:v>
                </c:pt>
                <c:pt idx="2">
                  <c:v>15653</c:v>
                </c:pt>
                <c:pt idx="3">
                  <c:v>13079</c:v>
                </c:pt>
                <c:pt idx="4">
                  <c:v>13474</c:v>
                </c:pt>
                <c:pt idx="5">
                  <c:v>12750</c:v>
                </c:pt>
                <c:pt idx="6">
                  <c:v>11890</c:v>
                </c:pt>
                <c:pt idx="7">
                  <c:v>7777</c:v>
                </c:pt>
                <c:pt idx="8">
                  <c:v>11123</c:v>
                </c:pt>
                <c:pt idx="9">
                  <c:v>12809</c:v>
                </c:pt>
                <c:pt idx="10">
                  <c:v>13990</c:v>
                </c:pt>
                <c:pt idx="11">
                  <c:v>13086</c:v>
                </c:pt>
              </c:numCache>
            </c:numRef>
          </c:val>
        </c:ser>
        <c:ser>
          <c:idx val="8"/>
          <c:order val="1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mensual'!$B$73,'Alojados evol mensual'!$B$72,'Alojados evol mensual'!$B$71,'Alojados evol mensual'!$B$70,'Alojados evol mensual'!$B$69,'Alojados evol mensual'!$B$68,'Alojados evol mensual'!$B$67,'Alojados evol mensual'!$B$66,'Alojados evol mensual'!$B$65,'Alojados evol mensual'!$B$64,'Alojados evol mensual'!$B$63,'Alojados evol mensual'!$B$62)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mensual'!$C$21,'Alojados evol mensual'!$C$20,'Alojados evol mensual'!$C$19,'Alojados evol mensual'!$C$18,'Alojados evol mensual'!$C$17,'Alojados evol mensual'!$C$16,'Alojados evol mensual'!$C$15,'Alojados evol mensual'!$C$14,'Alojados evol mensual'!$C$13,'Alojados evol mensual'!$C$12,'Alojados evol mensual'!$C$11,'Alojados evol mensual'!$C$10)</c:f>
              <c:numCache>
                <c:formatCode>#,##0_)</c:formatCode>
                <c:ptCount val="12"/>
                <c:pt idx="0">
                  <c:v>13188</c:v>
                </c:pt>
                <c:pt idx="1">
                  <c:v>16759</c:v>
                </c:pt>
                <c:pt idx="2">
                  <c:v>14574</c:v>
                </c:pt>
                <c:pt idx="3">
                  <c:v>12595</c:v>
                </c:pt>
                <c:pt idx="4">
                  <c:v>12407</c:v>
                </c:pt>
                <c:pt idx="5">
                  <c:v>12682</c:v>
                </c:pt>
                <c:pt idx="6">
                  <c:v>10611</c:v>
                </c:pt>
                <c:pt idx="7">
                  <c:v>9789</c:v>
                </c:pt>
                <c:pt idx="8">
                  <c:v>10456</c:v>
                </c:pt>
                <c:pt idx="9">
                  <c:v>13885</c:v>
                </c:pt>
                <c:pt idx="10">
                  <c:v>15073</c:v>
                </c:pt>
                <c:pt idx="11">
                  <c:v>13448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mensual'!$B$73,'Alojados evol mensual'!$B$72,'Alojados evol mensual'!$B$71,'Alojados evol mensual'!$B$70,'Alojados evol mensual'!$B$69,'Alojados evol mensual'!$B$68,'Alojados evol mensual'!$B$67,'Alojados evol mensual'!$B$66,'Alojados evol mensual'!$B$65,'Alojados evol mensual'!$B$64,'Alojados evol mensual'!$B$63,'Alojados evol mensual'!$B$62)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mensual'!$C$8,'Alojados evol mensual'!$C$7)</c:f>
              <c:numCache>
                <c:formatCode>#,##0_)</c:formatCode>
                <c:ptCount val="2"/>
                <c:pt idx="0">
                  <c:v>12608</c:v>
                </c:pt>
                <c:pt idx="1">
                  <c:v>13699</c:v>
                </c:pt>
              </c:numCache>
            </c:numRef>
          </c:val>
        </c:ser>
        <c:dLbls>
          <c:showVal val="1"/>
        </c:dLbls>
        <c:marker val="1"/>
        <c:axId val="202521984"/>
        <c:axId val="202540928"/>
      </c:lineChart>
      <c:catAx>
        <c:axId val="20252198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3015873015901E-3"/>
              <c:y val="0.9584305310565971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202540928"/>
        <c:crosses val="autoZero"/>
        <c:auto val="1"/>
        <c:lblAlgn val="ctr"/>
        <c:lblOffset val="100"/>
        <c:tickLblSkip val="1"/>
        <c:tickMarkSkip val="1"/>
      </c:catAx>
      <c:valAx>
        <c:axId val="202540928"/>
        <c:scaling>
          <c:orientation val="minMax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0252198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5.2459589485775157E-2"/>
          <c:y val="0.13545363281202769"/>
          <c:w val="0.9"/>
          <c:h val="4.969943273219882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088" r="0.75000000000001088" t="1" header="0" footer="0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PERNOCTACIONES EN SANTA CRUZ SEGÚN TIPOLOGÍA DE ESTABLECIMIENTO</a:t>
            </a:r>
          </a:p>
        </c:rich>
      </c:tx>
      <c:layout>
        <c:manualLayout>
          <c:xMode val="edge"/>
          <c:yMode val="edge"/>
          <c:x val="0.16041802114185291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1.0329754235266058E-2"/>
          <c:y val="0.39882998542265902"/>
          <c:w val="0.9690181158547847"/>
          <c:h val="0.48187692203710841"/>
        </c:manualLayout>
      </c:layout>
      <c:barChart>
        <c:barDir val="col"/>
        <c:grouping val="clustered"/>
        <c:ser>
          <c:idx val="1"/>
          <c:order val="0"/>
          <c:tx>
            <c:strRef>
              <c:f>'Pernoctaciones tipología'!$E$6</c:f>
              <c:strCache>
                <c:ptCount val="1"/>
                <c:pt idx="0">
                  <c:v>acumulado febrero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tipología'!$B$7:$B$8</c:f>
              <c:strCache>
                <c:ptCount val="2"/>
                <c:pt idx="0">
                  <c:v>Pernoctaciones Totales</c:v>
                </c:pt>
                <c:pt idx="1">
                  <c:v>Pernoctaciones Hoteleras</c:v>
                </c:pt>
              </c:strCache>
            </c:strRef>
          </c:cat>
          <c:val>
            <c:numRef>
              <c:f>'Pernoctaciones tipología'!$E$7:$E$8</c:f>
              <c:numCache>
                <c:formatCode>#,##0_)</c:formatCode>
                <c:ptCount val="2"/>
                <c:pt idx="0">
                  <c:v>60518</c:v>
                </c:pt>
                <c:pt idx="1">
                  <c:v>60518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acumulado febrero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tipología'!$B$7:$B$8</c:f>
              <c:strCache>
                <c:ptCount val="2"/>
                <c:pt idx="0">
                  <c:v>Pernoctaciones Totales</c:v>
                </c:pt>
                <c:pt idx="1">
                  <c:v>Pernoctaciones Hoteleras</c:v>
                </c:pt>
              </c:strCache>
            </c:strRef>
          </c:cat>
          <c:val>
            <c:numRef>
              <c:f>'Pernoctaciones tipología'!$C$7:$C$8</c:f>
              <c:numCache>
                <c:formatCode>#,##0_)</c:formatCode>
                <c:ptCount val="2"/>
                <c:pt idx="0">
                  <c:v>63276</c:v>
                </c:pt>
                <c:pt idx="1">
                  <c:v>63276</c:v>
                </c:pt>
              </c:numCache>
            </c:numRef>
          </c:val>
        </c:ser>
        <c:overlap val="-2"/>
        <c:axId val="202918528"/>
        <c:axId val="202961280"/>
      </c:barChart>
      <c:barChart>
        <c:barDir val="col"/>
        <c:grouping val="clustered"/>
        <c:ser>
          <c:idx val="2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Lbls>
            <c:dLbl>
              <c:idx val="0"/>
              <c:layout>
                <c:manualLayout>
                  <c:x val="1.8611309949892644E-5"/>
                  <c:y val="0.59271087897429553"/>
                </c:manualLayout>
              </c:layout>
              <c:showVal val="1"/>
            </c:dLbl>
            <c:dLbl>
              <c:idx val="1"/>
              <c:layout>
                <c:manualLayout>
                  <c:x val="4.0033404915294736E-3"/>
                  <c:y val="0.59842924923877039"/>
                </c:manualLayout>
              </c:layout>
              <c:showVal val="1"/>
            </c:dLbl>
            <c:dLbl>
              <c:idx val="2"/>
              <c:layout>
                <c:manualLayout>
                  <c:x val="-2.0387359836901132E-3"/>
                  <c:y val="-0.42060108366282617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tipología'!$B$7:$B$8</c:f>
              <c:strCache>
                <c:ptCount val="2"/>
                <c:pt idx="0">
                  <c:v>Pernoctaciones Totales</c:v>
                </c:pt>
                <c:pt idx="1">
                  <c:v>Pernoctaciones Hoteleras</c:v>
                </c:pt>
              </c:strCache>
            </c:strRef>
          </c:cat>
          <c:val>
            <c:numRef>
              <c:f>'Pernoctaciones tipología'!$G$7:$G$8</c:f>
              <c:numCache>
                <c:formatCode>0.0%</c:formatCode>
                <c:ptCount val="2"/>
                <c:pt idx="0">
                  <c:v>-4.3586825968771732E-2</c:v>
                </c:pt>
                <c:pt idx="1">
                  <c:v>-4.3586825968771732E-2</c:v>
                </c:pt>
              </c:numCache>
            </c:numRef>
          </c:val>
        </c:ser>
        <c:axId val="202964352"/>
        <c:axId val="202962816"/>
      </c:barChart>
      <c:catAx>
        <c:axId val="202918528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02961280"/>
        <c:crosses val="autoZero"/>
        <c:auto val="1"/>
        <c:lblAlgn val="ctr"/>
        <c:lblOffset val="100"/>
      </c:catAx>
      <c:valAx>
        <c:axId val="202961280"/>
        <c:scaling>
          <c:orientation val="minMax"/>
        </c:scaling>
        <c:delete val="1"/>
        <c:axPos val="l"/>
        <c:numFmt formatCode="#,##0_)" sourceLinked="1"/>
        <c:tickLblPos val="none"/>
        <c:crossAx val="202918528"/>
        <c:crosses val="autoZero"/>
        <c:crossBetween val="between"/>
      </c:valAx>
      <c:valAx>
        <c:axId val="202962816"/>
        <c:scaling>
          <c:orientation val="minMax"/>
        </c:scaling>
        <c:delete val="1"/>
        <c:axPos val="r"/>
        <c:numFmt formatCode="0.0%" sourceLinked="1"/>
        <c:tickLblPos val="none"/>
        <c:crossAx val="202964352"/>
        <c:crosses val="max"/>
        <c:crossBetween val="between"/>
      </c:valAx>
      <c:catAx>
        <c:axId val="202964352"/>
        <c:scaling>
          <c:orientation val="minMax"/>
        </c:scaling>
        <c:delete val="1"/>
        <c:axPos val="b"/>
        <c:numFmt formatCode="General" sourceLinked="1"/>
        <c:tickLblPos val="none"/>
        <c:crossAx val="202962816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1841883400938513"/>
          <c:y val="0.13161659513590845"/>
          <c:w val="0.71067414300485199"/>
          <c:h val="5.5209354195532426E-2"/>
        </c:manualLayout>
      </c:layout>
      <c:spPr>
        <a:noFill/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'Pernoctaciones  tipolog y categ'!$B$5:$G$5</c:f>
          <c:strCache>
            <c:ptCount val="1"/>
            <c:pt idx="0">
              <c:v>PERNOCTACIONES EN SANTA CRUZ SEGÚN TIPOLOGÍA Y CATEGORÍA DE ESTABLECIMIENTO</c:v>
            </c:pt>
          </c:strCache>
        </c:strRef>
      </c:tx>
      <c:layout>
        <c:manualLayout>
          <c:xMode val="edge"/>
          <c:yMode val="edge"/>
          <c:x val="0.15259105098855358"/>
          <c:y val="1.250516274298204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768272113193995"/>
          <c:w val="0.90468819022231306"/>
          <c:h val="0.46463620981387482"/>
        </c:manualLayout>
      </c:layout>
      <c:barChart>
        <c:barDir val="col"/>
        <c:grouping val="clustered"/>
        <c:ser>
          <c:idx val="2"/>
          <c:order val="0"/>
          <c:tx>
            <c:strRef>
              <c:f>'Pernoctaciones  tipolog y categ'!$E$6</c:f>
              <c:strCache>
                <c:ptCount val="1"/>
                <c:pt idx="0">
                  <c:v>acumulado febrero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('Pernoctaciones  tipolog y categ'!$E$8,'Pernoctaciones  tipolog y categ'!$E$10:$E$14)</c:f>
              <c:numCache>
                <c:formatCode>#,##0_)</c:formatCode>
                <c:ptCount val="6"/>
                <c:pt idx="0">
                  <c:v>60518</c:v>
                </c:pt>
                <c:pt idx="1">
                  <c:v>60518</c:v>
                </c:pt>
                <c:pt idx="2">
                  <c:v>14207</c:v>
                </c:pt>
                <c:pt idx="3">
                  <c:v>21187</c:v>
                </c:pt>
                <c:pt idx="4">
                  <c:v>19505</c:v>
                </c:pt>
                <c:pt idx="5">
                  <c:v>5619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acumulado febrero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('Pernoctaciones  tipolog y categ'!$C$8,'Pernoctaciones  tipolog y categ'!$C$10:$C$14)</c:f>
              <c:numCache>
                <c:formatCode>#,##0_)</c:formatCode>
                <c:ptCount val="6"/>
                <c:pt idx="0">
                  <c:v>63276</c:v>
                </c:pt>
                <c:pt idx="1">
                  <c:v>63276</c:v>
                </c:pt>
                <c:pt idx="2">
                  <c:v>18401</c:v>
                </c:pt>
                <c:pt idx="3">
                  <c:v>18025</c:v>
                </c:pt>
                <c:pt idx="4">
                  <c:v>20198</c:v>
                </c:pt>
                <c:pt idx="5">
                  <c:v>6652</c:v>
                </c:pt>
              </c:numCache>
            </c:numRef>
          </c:val>
        </c:ser>
        <c:dLbls>
          <c:showVal val="1"/>
        </c:dLbls>
        <c:gapWidth val="30"/>
        <c:overlap val="-10"/>
        <c:axId val="203213824"/>
        <c:axId val="203240576"/>
      </c:barChart>
      <c:lineChart>
        <c:grouping val="standard"/>
        <c:ser>
          <c:idx val="1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911173564283E-2"/>
                  <c:y val="-0.360846823081125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7115865199472315E-2"/>
                  <c:y val="-0.357759835858081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941850270797229E-2"/>
                  <c:y val="-0.2596442703545305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42282071660905E-2"/>
                  <c:y val="0.1418266117750509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78509918310159E-2"/>
                  <c:y val="-6.3908762673701325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6855473710947423E-2"/>
                  <c:y val="-0.1008606792171283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5719435954846E-2"/>
                  <c:y val="0.2542382456000106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('Pernoctaciones  tipolog y categ'!$G$8,'Pernoctaciones  tipolog y categ'!$G$10:$G$14)</c:f>
              <c:numCache>
                <c:formatCode>0.0%</c:formatCode>
                <c:ptCount val="6"/>
                <c:pt idx="0">
                  <c:v>-4.3586825968771732E-2</c:v>
                </c:pt>
                <c:pt idx="1">
                  <c:v>-4.3586825968771732E-2</c:v>
                </c:pt>
                <c:pt idx="2">
                  <c:v>-0.22792239552198251</c:v>
                </c:pt>
                <c:pt idx="3">
                  <c:v>0.1754230235783634</c:v>
                </c:pt>
                <c:pt idx="4">
                  <c:v>-3.4310327755223288E-2</c:v>
                </c:pt>
                <c:pt idx="5">
                  <c:v>-0.15529164161154541</c:v>
                </c:pt>
              </c:numCache>
            </c:numRef>
          </c:val>
        </c:ser>
        <c:dLbls>
          <c:showVal val="1"/>
        </c:dLbls>
        <c:marker val="1"/>
        <c:axId val="203242112"/>
        <c:axId val="203264384"/>
      </c:lineChart>
      <c:catAx>
        <c:axId val="20321382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667734561275581E-3"/>
              <c:y val="0.961371757464329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03240576"/>
        <c:crosses val="autoZero"/>
        <c:auto val="1"/>
        <c:lblAlgn val="ctr"/>
        <c:lblOffset val="100"/>
        <c:tickLblSkip val="1"/>
        <c:tickMarkSkip val="1"/>
      </c:catAx>
      <c:valAx>
        <c:axId val="20324057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203213824"/>
        <c:crosses val="autoZero"/>
        <c:crossBetween val="between"/>
      </c:valAx>
      <c:catAx>
        <c:axId val="203242112"/>
        <c:scaling>
          <c:orientation val="minMax"/>
        </c:scaling>
        <c:delete val="1"/>
        <c:axPos val="b"/>
        <c:tickLblPos val="none"/>
        <c:crossAx val="203264384"/>
        <c:crosses val="autoZero"/>
        <c:auto val="1"/>
        <c:lblAlgn val="ctr"/>
        <c:lblOffset val="100"/>
      </c:catAx>
      <c:valAx>
        <c:axId val="20326438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032421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778224782256077"/>
          <c:y val="0.14051827277935441"/>
          <c:w val="0.62760465879265093"/>
          <c:h val="5.6799232583236881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1" r="0.7500000000000111" t="1" header="0" footer="0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 mensual'!$B$5:$F$5</c:f>
          <c:strCache>
            <c:ptCount val="1"/>
            <c:pt idx="0">
              <c:v>EVOLUCIÓN  DE PERNOCTACIONES EN SANTA CRUZ</c:v>
            </c:pt>
          </c:strCache>
        </c:strRef>
      </c:tx>
      <c:layout>
        <c:manualLayout>
          <c:xMode val="edge"/>
          <c:yMode val="edge"/>
          <c:x val="0.14183339985727653"/>
          <c:y val="2.512378579023935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96025039640538"/>
          <c:y val="0.24875682320046091"/>
          <c:w val="0.83717483495168965"/>
          <c:h val="0.50995148756094422"/>
        </c:manualLayout>
      </c:layout>
      <c:lineChart>
        <c:grouping val="standard"/>
        <c:ser>
          <c:idx val="6"/>
          <c:order val="0"/>
          <c:tx>
            <c:strRef>
              <c:f>'Pernoctacion mensual'!$B$35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('Pernoctacion mensual'!$B$73,'Pernoctacion mensual'!$B$72,'Pernoctacion mensual'!$B$71,'Pernoctacion mensual'!$B$70,'Pernoctacion mensual'!$B$69,'Pernoctacion mensual'!$B$68,'Pernoctacion mensual'!$B$67,'Pernoctacion mensual'!$B$66,'Pernoctacion mensual'!$B$65,'Pernoctacion mensual'!$B$64,'Pernoctacion mensual'!$B$63,'Pernoctacion mensual'!$B$62)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mensual'!$C$34,'Pernoctacion mensual'!$C$33,'Pernoctacion mensual'!$C$32,'Pernoctacion mensual'!$C$31,'Pernoctacion mensual'!$C$30,'Pernoctacion mensual'!$C$29,'Pernoctacion mensual'!$C$28,'Pernoctacion mensual'!$C$27,'Pernoctacion mensual'!$C$26,'Pernoctacion mensual'!$C$25,'Pernoctacion mensual'!$C$24,'Pernoctacion mensual'!$C$23)</c:f>
              <c:numCache>
                <c:formatCode>#,##0</c:formatCode>
                <c:ptCount val="12"/>
                <c:pt idx="0">
                  <c:v>32979</c:v>
                </c:pt>
                <c:pt idx="1">
                  <c:v>39273</c:v>
                </c:pt>
                <c:pt idx="2">
                  <c:v>36664</c:v>
                </c:pt>
                <c:pt idx="3">
                  <c:v>29837</c:v>
                </c:pt>
                <c:pt idx="4">
                  <c:v>30141</c:v>
                </c:pt>
                <c:pt idx="5">
                  <c:v>28102</c:v>
                </c:pt>
                <c:pt idx="6">
                  <c:v>27260</c:v>
                </c:pt>
                <c:pt idx="7">
                  <c:v>21384</c:v>
                </c:pt>
                <c:pt idx="8">
                  <c:v>25861</c:v>
                </c:pt>
                <c:pt idx="9">
                  <c:v>28970</c:v>
                </c:pt>
                <c:pt idx="10">
                  <c:v>27704</c:v>
                </c:pt>
                <c:pt idx="11">
                  <c:v>36076</c:v>
                </c:pt>
              </c:numCache>
            </c:numRef>
          </c:val>
        </c:ser>
        <c:ser>
          <c:idx val="7"/>
          <c:order val="1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('Pernoctacion mensual'!$B$73,'Pernoctacion mensual'!$B$72,'Pernoctacion mensual'!$B$71,'Pernoctacion mensual'!$B$70,'Pernoctacion mensual'!$B$69,'Pernoctacion mensual'!$B$68,'Pernoctacion mensual'!$B$67,'Pernoctacion mensual'!$B$66,'Pernoctacion mensual'!$B$65,'Pernoctacion mensual'!$B$64,'Pernoctacion mensual'!$B$63,'Pernoctacion mensual'!$B$62)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mensual'!$C$21,'Pernoctacion mensual'!$C$20,'Pernoctacion mensual'!$C$19,'Pernoctacion mensual'!$C$18,'Pernoctacion mensual'!$C$17,'Pernoctacion mensual'!$C$16,'Pernoctacion mensual'!$C$15,'Pernoctacion mensual'!$C$14,'Pernoctacion mensual'!$C$13,'Pernoctacion mensual'!$C$12,'Pernoctacion mensual'!$C$11,'Pernoctacion mensual'!$C$10)</c:f>
              <c:numCache>
                <c:formatCode>#,##0</c:formatCode>
                <c:ptCount val="12"/>
                <c:pt idx="0">
                  <c:v>28645</c:v>
                </c:pt>
                <c:pt idx="1">
                  <c:v>34631</c:v>
                </c:pt>
                <c:pt idx="2">
                  <c:v>28465</c:v>
                </c:pt>
                <c:pt idx="3">
                  <c:v>27550</c:v>
                </c:pt>
                <c:pt idx="4">
                  <c:v>25316</c:v>
                </c:pt>
                <c:pt idx="5">
                  <c:v>26127</c:v>
                </c:pt>
                <c:pt idx="6">
                  <c:v>22934</c:v>
                </c:pt>
                <c:pt idx="7">
                  <c:v>22619</c:v>
                </c:pt>
                <c:pt idx="8">
                  <c:v>22588</c:v>
                </c:pt>
                <c:pt idx="9">
                  <c:v>27998</c:v>
                </c:pt>
                <c:pt idx="10">
                  <c:v>30419</c:v>
                </c:pt>
                <c:pt idx="11">
                  <c:v>28572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('Pernoctacion mensual'!$B$73,'Pernoctacion mensual'!$B$72,'Pernoctacion mensual'!$B$71,'Pernoctacion mensual'!$B$70,'Pernoctacion mensual'!$B$69,'Pernoctacion mensual'!$B$68,'Pernoctacion mensual'!$B$67,'Pernoctacion mensual'!$B$66,'Pernoctacion mensual'!$B$65,'Pernoctacion mensual'!$B$64,'Pernoctacion mensual'!$B$63,'Pernoctacion mensual'!$B$62)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mensual'!$C$8,'Pernoctacion mensual'!$C$7)</c:f>
              <c:numCache>
                <c:formatCode>#,##0</c:formatCode>
                <c:ptCount val="2"/>
                <c:pt idx="0">
                  <c:v>28765</c:v>
                </c:pt>
                <c:pt idx="1">
                  <c:v>31753</c:v>
                </c:pt>
              </c:numCache>
            </c:numRef>
          </c:val>
        </c:ser>
        <c:dLbls>
          <c:showVal val="1"/>
        </c:dLbls>
        <c:marker val="1"/>
        <c:axId val="203344512"/>
        <c:axId val="203363456"/>
      </c:lineChart>
      <c:catAx>
        <c:axId val="20334451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7.6804915514592925E-3"/>
              <c:y val="0.9502511066713677"/>
            </c:manualLayout>
          </c:layout>
          <c:spPr>
            <a:noFill/>
            <a:ln w="25400">
              <a:noFill/>
            </a:ln>
          </c:spPr>
        </c:title>
        <c:numFmt formatCode="mmm\-yy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203363456"/>
        <c:crosses val="autoZero"/>
        <c:auto val="1"/>
        <c:lblAlgn val="ctr"/>
        <c:lblOffset val="100"/>
        <c:tickLblSkip val="1"/>
        <c:tickMarkSkip val="1"/>
      </c:catAx>
      <c:valAx>
        <c:axId val="203363456"/>
        <c:scaling>
          <c:orientation val="minMax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033445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641097282194597"/>
          <c:y val="8.7899588359243067E-2"/>
          <c:w val="0.65297692627131365"/>
          <c:h val="5.3611152789828358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088" r="0.75000000000001088" t="1" header="0" footer="0"/>
    <c:pageSetup paperSize="9" orientation="landscape" horizontalDpi="1200" verticalDpi="1200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ÍNDICES DE OCUPACIÓN EN  SANTA</a:t>
            </a:r>
            <a:r>
              <a:rPr lang="en-US" baseline="0"/>
              <a:t> CRUZ</a:t>
            </a:r>
            <a:r>
              <a:rPr lang="en-US"/>
              <a:t> SEGÚN TIPOLOGÍA DE ESTABLECIMIENTO (%)</a:t>
            </a:r>
          </a:p>
        </c:rich>
      </c:tx>
      <c:layout>
        <c:manualLayout>
          <c:xMode val="edge"/>
          <c:yMode val="edge"/>
          <c:x val="0.1685729650766131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1.2387006670037809E-2"/>
          <c:y val="0.36165433183513007"/>
          <c:w val="0.98328926774061265"/>
          <c:h val="0.48187692203710858"/>
        </c:manualLayout>
      </c:layout>
      <c:barChart>
        <c:barDir val="col"/>
        <c:grouping val="clustered"/>
        <c:ser>
          <c:idx val="1"/>
          <c:order val="0"/>
          <c:tx>
            <c:strRef>
              <c:f>'IO Tipología'!$D$6</c:f>
              <c:strCache>
                <c:ptCount val="1"/>
                <c:pt idx="0">
                  <c:v>acumulado febrero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Tipología'!$B$7:$B$8</c:f>
              <c:strCache>
                <c:ptCount val="2"/>
                <c:pt idx="0">
                  <c:v>Ocupación Total</c:v>
                </c:pt>
                <c:pt idx="1">
                  <c:v>Ocupación Hotelera</c:v>
                </c:pt>
              </c:strCache>
            </c:strRef>
          </c:cat>
          <c:val>
            <c:numRef>
              <c:f>'IO Tipología'!$D$7:$D$8</c:f>
              <c:numCache>
                <c:formatCode>#,##0.0_)</c:formatCode>
                <c:ptCount val="2"/>
                <c:pt idx="0">
                  <c:v>52.682527660982132</c:v>
                </c:pt>
                <c:pt idx="1">
                  <c:v>52.682527660982132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acumulado febrero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Tipología'!$B$7:$B$8</c:f>
              <c:strCache>
                <c:ptCount val="2"/>
                <c:pt idx="0">
                  <c:v>Ocupación Total</c:v>
                </c:pt>
                <c:pt idx="1">
                  <c:v>Ocupación Hotelera</c:v>
                </c:pt>
              </c:strCache>
            </c:strRef>
          </c:cat>
          <c:val>
            <c:numRef>
              <c:f>'IO Tipología'!$C$7:$C$8</c:f>
              <c:numCache>
                <c:formatCode>#,##0.0_)</c:formatCode>
                <c:ptCount val="2"/>
                <c:pt idx="0">
                  <c:v>42.830454323929168</c:v>
                </c:pt>
                <c:pt idx="1">
                  <c:v>42.830454323929168</c:v>
                </c:pt>
              </c:numCache>
            </c:numRef>
          </c:val>
        </c:ser>
        <c:overlap val="-2"/>
        <c:axId val="203732480"/>
        <c:axId val="203734016"/>
      </c:barChart>
      <c:barChart>
        <c:barDir val="col"/>
        <c:grouping val="clustered"/>
        <c:ser>
          <c:idx val="2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Lbls>
            <c:dLbl>
              <c:idx val="0"/>
              <c:layout>
                <c:manualLayout>
                  <c:x val="-1.2224098579628639E-2"/>
                  <c:y val="-0.53079176327448985"/>
                </c:manualLayout>
              </c:layout>
              <c:showVal val="1"/>
            </c:dLbl>
            <c:dLbl>
              <c:idx val="1"/>
              <c:layout>
                <c:manualLayout>
                  <c:x val="2.649102891685156E-2"/>
                  <c:y val="-0.5263478799843897"/>
                </c:manualLayout>
              </c:layout>
              <c:showVal val="1"/>
            </c:dLbl>
            <c:dLbl>
              <c:idx val="2"/>
              <c:layout>
                <c:manualLayout>
                  <c:x val="2.0387359836901132E-3"/>
                  <c:y val="-0.41198651455201496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Tipología'!$B$7:$B$8</c:f>
              <c:strCache>
                <c:ptCount val="2"/>
                <c:pt idx="0">
                  <c:v>Ocupación Total</c:v>
                </c:pt>
                <c:pt idx="1">
                  <c:v>Ocupación Hotelera</c:v>
                </c:pt>
              </c:strCache>
            </c:strRef>
          </c:cat>
          <c:val>
            <c:numRef>
              <c:f>'IO Tipología'!$E$7:$E$8</c:f>
              <c:numCache>
                <c:formatCode>0.0%</c:formatCode>
                <c:ptCount val="2"/>
                <c:pt idx="0">
                  <c:v>0.23002495519989519</c:v>
                </c:pt>
                <c:pt idx="1">
                  <c:v>0.23002495519989519</c:v>
                </c:pt>
              </c:numCache>
            </c:numRef>
          </c:val>
        </c:ser>
        <c:axId val="203757824"/>
        <c:axId val="203756288"/>
      </c:barChart>
      <c:catAx>
        <c:axId val="203732480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03734016"/>
        <c:crosses val="autoZero"/>
        <c:auto val="1"/>
        <c:lblAlgn val="ctr"/>
        <c:lblOffset val="100"/>
      </c:catAx>
      <c:valAx>
        <c:axId val="203734016"/>
        <c:scaling>
          <c:orientation val="minMax"/>
        </c:scaling>
        <c:delete val="1"/>
        <c:axPos val="l"/>
        <c:numFmt formatCode="#,##0.0_)" sourceLinked="1"/>
        <c:tickLblPos val="none"/>
        <c:crossAx val="203732480"/>
        <c:crosses val="autoZero"/>
        <c:crossBetween val="between"/>
      </c:valAx>
      <c:valAx>
        <c:axId val="203756288"/>
        <c:scaling>
          <c:orientation val="minMax"/>
        </c:scaling>
        <c:delete val="1"/>
        <c:axPos val="r"/>
        <c:numFmt formatCode="0.0%" sourceLinked="1"/>
        <c:tickLblPos val="none"/>
        <c:crossAx val="203757824"/>
        <c:crosses val="max"/>
        <c:crossBetween val="between"/>
      </c:valAx>
      <c:catAx>
        <c:axId val="203757824"/>
        <c:scaling>
          <c:orientation val="minMax"/>
        </c:scaling>
        <c:delete val="1"/>
        <c:axPos val="b"/>
        <c:numFmt formatCode="General" sourceLinked="1"/>
        <c:tickLblPos val="none"/>
        <c:crossAx val="203756288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648390281490044"/>
          <c:y val="0.15164520743919946"/>
          <c:w val="0.64169070609293133"/>
          <c:h val="5.5209354195532426E-2"/>
        </c:manualLayout>
      </c:layout>
      <c:spPr>
        <a:noFill/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444" l="0.70000000000000062" r="0.70000000000000062" t="0.75000000000000444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0574475065616733"/>
          <c:y val="0.14052026353848626"/>
        </c:manualLayout>
      </c:layout>
      <c:txPr>
        <a:bodyPr/>
        <a:lstStyle/>
        <a:p>
          <a:pPr>
            <a:defRPr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0520833333333334E-2"/>
          <c:y val="0.3340816969307423"/>
          <c:w val="0.91406319737487662"/>
          <c:h val="0.27618730515828382"/>
        </c:manualLayout>
      </c:layout>
      <c:barChart>
        <c:barDir val="col"/>
        <c:grouping val="clustered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acumulado febrero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2">
                      <a:lumMod val="75000"/>
                    </a:scheme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Hoja1!$A$1:$B$6</c:f>
              <c:multiLvlStrCache>
                <c:ptCount val="6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</c:lvl>
                <c:lvl>
                  <c:pt idx="0">
                    <c:v>TOTAL</c:v>
                  </c:pt>
                  <c:pt idx="3">
                    <c:v>SANTA CRUZ</c:v>
                  </c:pt>
                </c:lvl>
              </c:multiLvlStrCache>
            </c:multiLvlStrRef>
          </c:cat>
          <c:val>
            <c:numRef>
              <c:f>('IO zona y Tipología '!$D$8:$D$10,'IO zona y Tipología '!$D$12:$D$14)</c:f>
              <c:numCache>
                <c:formatCode>#,##0.0_)</c:formatCode>
                <c:ptCount val="6"/>
                <c:pt idx="0">
                  <c:v>67.952014809399529</c:v>
                </c:pt>
                <c:pt idx="1">
                  <c:v>78.402266364731219</c:v>
                </c:pt>
                <c:pt idx="2">
                  <c:v>57.749916326676782</c:v>
                </c:pt>
                <c:pt idx="3">
                  <c:v>52.682527660982132</c:v>
                </c:pt>
                <c:pt idx="4">
                  <c:v>52.682527660982132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gapWidth val="30"/>
        <c:axId val="204097792"/>
        <c:axId val="204169600"/>
      </c:barChart>
      <c:catAx>
        <c:axId val="20409779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3604E-4"/>
              <c:y val="0.9248251968503948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204169600"/>
        <c:crosses val="autoZero"/>
        <c:auto val="1"/>
        <c:lblAlgn val="ctr"/>
        <c:lblOffset val="100"/>
        <c:tickLblSkip val="1"/>
        <c:tickMarkSkip val="1"/>
      </c:catAx>
      <c:valAx>
        <c:axId val="204169600"/>
        <c:scaling>
          <c:orientation val="minMax"/>
        </c:scaling>
        <c:delete val="1"/>
        <c:axPos val="l"/>
        <c:numFmt formatCode="#,##0.0_)" sourceLinked="1"/>
        <c:tickLblPos val="none"/>
        <c:crossAx val="2040977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1" r="0.7500000000000111" t="1" header="0" footer="0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tipología y categoría'!$B$5:$E$5</c:f>
          <c:strCache>
            <c:ptCount val="1"/>
            <c:pt idx="0">
              <c:v>ÍNDICES DE OCUPACIÓN EN LOS ESTABLECIMIENTOS ALOJATIVOS DE SANTA CRUZ SEGÚN TIPOLOGÍA Y CATEGORÍA DE ESTABLECIMIENTO (%)</c:v>
            </c:pt>
          </c:strCache>
        </c:strRef>
      </c:tx>
      <c:layout>
        <c:manualLayout>
          <c:xMode val="edge"/>
          <c:yMode val="edge"/>
          <c:x val="0.12682134072863532"/>
          <c:y val="1.01684220418739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9832611716374744"/>
          <c:w val="0.90049538618993386"/>
          <c:h val="0.44313725490195915"/>
        </c:manualLayout>
      </c:layout>
      <c:barChart>
        <c:barDir val="col"/>
        <c:grouping val="clustered"/>
        <c:ser>
          <c:idx val="0"/>
          <c:order val="0"/>
          <c:tx>
            <c:strRef>
              <c:f>'IO tipología y categoría'!$C$6</c:f>
              <c:strCache>
                <c:ptCount val="1"/>
                <c:pt idx="0">
                  <c:v>acumulado febrero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tipología y categoría'!$C$8,'IO tipología y categoría'!$C$10:$C$14)</c:f>
              <c:numCache>
                <c:formatCode>#,##0.0_)</c:formatCode>
                <c:ptCount val="6"/>
                <c:pt idx="0">
                  <c:v>42.830454323929168</c:v>
                </c:pt>
                <c:pt idx="1">
                  <c:v>42.830454323929168</c:v>
                </c:pt>
                <c:pt idx="2">
                  <c:v>29.702986279257466</c:v>
                </c:pt>
                <c:pt idx="3">
                  <c:v>52.673874926943306</c:v>
                </c:pt>
                <c:pt idx="4">
                  <c:v>50.792133983805257</c:v>
                </c:pt>
                <c:pt idx="5">
                  <c:v>56.372881355932201</c:v>
                </c:pt>
              </c:numCache>
            </c:numRef>
          </c:val>
        </c:ser>
        <c:ser>
          <c:idx val="2"/>
          <c:order val="1"/>
          <c:tx>
            <c:strRef>
              <c:f>'IO tipología y categoría'!$D$6</c:f>
              <c:strCache>
                <c:ptCount val="1"/>
                <c:pt idx="0">
                  <c:v>acumulado febrero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tipología y categoría'!$D$8,'IO tipología y categoría'!$D$10:$D$14)</c:f>
              <c:numCache>
                <c:formatCode>#,##0.0_)</c:formatCode>
                <c:ptCount val="6"/>
                <c:pt idx="0">
                  <c:v>52.682527660982132</c:v>
                </c:pt>
                <c:pt idx="1">
                  <c:v>52.682527660982132</c:v>
                </c:pt>
                <c:pt idx="2">
                  <c:v>48.843125795028705</c:v>
                </c:pt>
                <c:pt idx="3">
                  <c:v>61.914085330216245</c:v>
                </c:pt>
                <c:pt idx="4">
                  <c:v>49.049439219433687</c:v>
                </c:pt>
                <c:pt idx="5">
                  <c:v>47.618644067796609</c:v>
                </c:pt>
              </c:numCache>
            </c:numRef>
          </c:val>
        </c:ser>
        <c:dLbls>
          <c:showVal val="1"/>
        </c:dLbls>
        <c:gapWidth val="30"/>
        <c:overlap val="-10"/>
        <c:axId val="204324224"/>
        <c:axId val="204350976"/>
      </c:barChart>
      <c:lineChart>
        <c:grouping val="standard"/>
        <c:ser>
          <c:idx val="1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6608725796067905E-2"/>
                  <c:y val="-0.2482595941491969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720761319929351E-2"/>
                  <c:y val="-0.2501963469400083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86148665379092E-2"/>
                  <c:y val="-3.1587624436970954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144819161755681E-2"/>
                  <c:y val="-0.3344385148787348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2168738341669553E-2"/>
                  <c:y val="-0.37497660618509676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6579837897621E-2"/>
                  <c:y val="-0.4666717683307491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66965450073818E-2"/>
                  <c:y val="0.2021958636244639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74217137952095E-2"/>
                  <c:y val="-0.23015862147666322"/>
                </c:manualLayout>
              </c:layout>
              <c:dLblPos val="r"/>
              <c:showVal val="1"/>
            </c:dLbl>
            <c:numFmt formatCode="0.0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('IO tipología y categoría'!$E$8,'IO tipología y categoría'!$E$10:$E$14)</c:f>
              <c:numCache>
                <c:formatCode>0.0%</c:formatCode>
                <c:ptCount val="6"/>
                <c:pt idx="0">
                  <c:v>0.23002495519989519</c:v>
                </c:pt>
                <c:pt idx="1">
                  <c:v>0.23002495519989519</c:v>
                </c:pt>
                <c:pt idx="2">
                  <c:v>0.64438435030815078</c:v>
                </c:pt>
                <c:pt idx="3">
                  <c:v>0.17542302357836337</c:v>
                </c:pt>
                <c:pt idx="4">
                  <c:v>-3.4310327755223247E-2</c:v>
                </c:pt>
                <c:pt idx="5">
                  <c:v>-0.15529164161154541</c:v>
                </c:pt>
              </c:numCache>
            </c:numRef>
          </c:val>
        </c:ser>
        <c:dLbls>
          <c:showVal val="1"/>
        </c:dLbls>
        <c:marker val="1"/>
        <c:axId val="204352512"/>
        <c:axId val="204354304"/>
      </c:lineChart>
      <c:catAx>
        <c:axId val="20432422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908070453457775E-3"/>
              <c:y val="0.9512194990971395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04350976"/>
        <c:crosses val="autoZero"/>
        <c:auto val="1"/>
        <c:lblAlgn val="ctr"/>
        <c:lblOffset val="100"/>
        <c:tickLblSkip val="1"/>
        <c:tickMarkSkip val="1"/>
      </c:catAx>
      <c:valAx>
        <c:axId val="204350976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204324224"/>
        <c:crosses val="autoZero"/>
        <c:crossBetween val="between"/>
      </c:valAx>
      <c:catAx>
        <c:axId val="204352512"/>
        <c:scaling>
          <c:orientation val="minMax"/>
        </c:scaling>
        <c:delete val="1"/>
        <c:axPos val="b"/>
        <c:tickLblPos val="none"/>
        <c:crossAx val="204354304"/>
        <c:crosses val="autoZero"/>
        <c:auto val="1"/>
        <c:lblAlgn val="ctr"/>
        <c:lblOffset val="100"/>
      </c:catAx>
      <c:valAx>
        <c:axId val="20435430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043525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640535499100457"/>
          <c:y val="0.17800296702042759"/>
          <c:w val="0.62565228874692558"/>
          <c:h val="4.97973431070479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099" r="0.75000000000001099" t="1" header="0" footer="0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evolución mensual'!$B$5:$F$5</c:f>
          <c:strCache>
            <c:ptCount val="1"/>
            <c:pt idx="0">
              <c:v>EVOLUCIÓN  DE INDICES DE OCUPACIÓN EN ESTABLECIMIENTOS ALOJATIVOS DE SANTA CRUZ</c:v>
            </c:pt>
          </c:strCache>
        </c:strRef>
      </c:tx>
      <c:layout>
        <c:manualLayout>
          <c:xMode val="edge"/>
          <c:yMode val="edge"/>
          <c:x val="0.12533350131233595"/>
          <c:y val="1.559574815235586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9.2800167979002743E-2"/>
          <c:y val="0.2595817042439918"/>
          <c:w val="0.84160065750053814"/>
          <c:h val="0.52764976958525345"/>
        </c:manualLayout>
      </c:layout>
      <c:lineChart>
        <c:grouping val="standard"/>
        <c:ser>
          <c:idx val="6"/>
          <c:order val="0"/>
          <c:tx>
            <c:strRef>
              <c:f>'IO evolución mensual'!$B$35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('IO evolución mensual'!$B$73,'IO evolución mensual'!$B$72,'IO evolución mensual'!$B$71,'IO evolución mensual'!$B$70,'IO evolución mensual'!$B$69,'IO evolución mensual'!$B$68,'IO evolución mensual'!$B$67,'IO evolución mensual'!$B$66,'IO evolución mensual'!$B$65,'IO evolución mensual'!$B$64,'IO evolución mensual'!$B$63,'IO evolución mensual'!$B$62)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mensual'!$C$34,'IO evolución mensual'!$C$33,'IO evolución mensual'!$C$32,'IO evolución mensual'!$C$31,'IO evolución mensual'!$C$30,'IO evolución mensual'!$C$29,'IO evolución mensual'!$C$28,'IO evolución mensual'!$C$27,'IO evolución mensual'!$C$26,'IO evolución mensual'!$C$25,'IO evolución mensual'!$C$24,'IO evolución mensual'!$C$23)</c:f>
              <c:numCache>
                <c:formatCode>#,##0.0</c:formatCode>
                <c:ptCount val="12"/>
                <c:pt idx="0">
                  <c:v>42.03</c:v>
                </c:pt>
                <c:pt idx="1">
                  <c:v>55.42</c:v>
                </c:pt>
                <c:pt idx="2">
                  <c:v>46.73</c:v>
                </c:pt>
                <c:pt idx="3">
                  <c:v>39.299999999999997</c:v>
                </c:pt>
                <c:pt idx="4">
                  <c:v>38.42</c:v>
                </c:pt>
                <c:pt idx="5">
                  <c:v>37.010404319768206</c:v>
                </c:pt>
                <c:pt idx="6">
                  <c:v>35.119999999999997</c:v>
                </c:pt>
                <c:pt idx="7">
                  <c:v>27.55</c:v>
                </c:pt>
                <c:pt idx="8">
                  <c:v>34.43</c:v>
                </c:pt>
                <c:pt idx="9">
                  <c:v>37.320931670617334</c:v>
                </c:pt>
                <c:pt idx="10">
                  <c:v>36.879659211927581</c:v>
                </c:pt>
                <c:pt idx="11">
                  <c:v>46.475316912295163</c:v>
                </c:pt>
              </c:numCache>
            </c:numRef>
          </c:val>
        </c:ser>
        <c:ser>
          <c:idx val="7"/>
          <c:order val="1"/>
          <c:tx>
            <c:v>2010</c:v>
          </c:tx>
          <c:spPr>
            <a:ln w="38100"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('IO evolución mensual'!$B$73,'IO evolución mensual'!$B$72,'IO evolución mensual'!$B$71,'IO evolución mensual'!$B$70,'IO evolución mensual'!$B$69,'IO evolución mensual'!$B$68,'IO evolución mensual'!$B$67,'IO evolución mensual'!$B$66,'IO evolución mensual'!$B$65,'IO evolución mensual'!$B$64,'IO evolución mensual'!$B$63,'IO evolución mensual'!$B$62)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mensual'!$C$21,'IO evolución mensual'!$C$20,'IO evolución mensual'!$C$19,'IO evolución mensual'!$C$18,'IO evolución mensual'!$C$17,'IO evolución mensual'!$C$16,'IO evolución mensual'!$C$15,'IO evolución mensual'!$C$14,'IO evolución mensual'!$C$13,'IO evolución mensual'!$C$12,'IO evolución mensual'!$C$11,'IO evolución mensual'!$C$10)</c:f>
              <c:numCache>
                <c:formatCode>#,##0.0</c:formatCode>
                <c:ptCount val="12"/>
                <c:pt idx="0">
                  <c:v>36.9</c:v>
                </c:pt>
                <c:pt idx="1">
                  <c:v>49.39</c:v>
                </c:pt>
                <c:pt idx="2">
                  <c:v>36.670359682572403</c:v>
                </c:pt>
                <c:pt idx="3">
                  <c:v>36.674653887113948</c:v>
                </c:pt>
                <c:pt idx="4">
                  <c:v>32.613624652169435</c:v>
                </c:pt>
                <c:pt idx="5">
                  <c:v>34.78</c:v>
                </c:pt>
                <c:pt idx="6">
                  <c:v>38</c:v>
                </c:pt>
                <c:pt idx="7">
                  <c:v>37.479999999999997</c:v>
                </c:pt>
                <c:pt idx="8">
                  <c:v>38.671460366375619</c:v>
                </c:pt>
                <c:pt idx="9">
                  <c:v>46.39</c:v>
                </c:pt>
                <c:pt idx="10">
                  <c:v>52.08</c:v>
                </c:pt>
                <c:pt idx="11">
                  <c:v>47.34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('IO evolución mensual'!$B$73,'IO evolución mensual'!$B$72,'IO evolución mensual'!$B$71,'IO evolución mensual'!$B$70,'IO evolución mensual'!$B$69,'IO evolución mensual'!$B$68,'IO evolución mensual'!$B$67,'IO evolución mensual'!$B$66,'IO evolución mensual'!$B$65,'IO evolución mensual'!$B$64,'IO evolución mensual'!$B$63,'IO evolución mensual'!$B$62)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mensual'!$C$8,'IO evolución mensual'!$C$7)</c:f>
              <c:numCache>
                <c:formatCode>#,##0.0</c:formatCode>
                <c:ptCount val="2"/>
                <c:pt idx="0">
                  <c:v>47.66</c:v>
                </c:pt>
                <c:pt idx="1">
                  <c:v>58.25</c:v>
                </c:pt>
              </c:numCache>
            </c:numRef>
          </c:val>
        </c:ser>
        <c:dLbls>
          <c:showVal val="1"/>
        </c:dLbls>
        <c:marker val="1"/>
        <c:axId val="204540928"/>
        <c:axId val="204576256"/>
      </c:lineChart>
      <c:catAx>
        <c:axId val="20454092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8.0000000000000227E-3"/>
              <c:y val="0.9493087557603615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204576256"/>
        <c:crosses val="autoZero"/>
        <c:auto val="1"/>
        <c:lblAlgn val="ctr"/>
        <c:lblOffset val="100"/>
        <c:tickLblSkip val="1"/>
        <c:tickMarkSkip val="1"/>
      </c:catAx>
      <c:valAx>
        <c:axId val="204576256"/>
        <c:scaling>
          <c:orientation val="minMax"/>
          <c:max val="70"/>
          <c:min val="20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04540928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880016797900261"/>
          <c:y val="0.13975912642539068"/>
          <c:w val="0.71866658267716532"/>
          <c:h val="4.96612904200490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088" r="0.75000000000001088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ESTANCIAS MEDIAS EN SANTA</a:t>
            </a:r>
            <a:r>
              <a:rPr lang="en-US" baseline="0"/>
              <a:t> CRUZ</a:t>
            </a:r>
            <a:r>
              <a:rPr lang="en-US"/>
              <a:t> SEGÚN TIPOLOGÍA DE ESTABLECIMIENTO</a:t>
            </a:r>
          </a:p>
        </c:rich>
      </c:tx>
      <c:layout>
        <c:manualLayout>
          <c:xMode val="edge"/>
          <c:yMode val="edge"/>
          <c:x val="0.17016686550544821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4102033117420051E-3"/>
          <c:y val="0.43308301462317211"/>
          <c:w val="0.99348294765906353"/>
          <c:h val="0.41044836895388154"/>
        </c:manualLayout>
      </c:layout>
      <c:barChart>
        <c:barDir val="col"/>
        <c:grouping val="clustered"/>
        <c:ser>
          <c:idx val="1"/>
          <c:order val="0"/>
          <c:tx>
            <c:strRef>
              <c:f>'EM Tipología'!$D$6</c:f>
              <c:strCache>
                <c:ptCount val="1"/>
                <c:pt idx="0">
                  <c:v>acumulado febrero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Tipología'!$B$7:$B$8</c:f>
              <c:strCache>
                <c:ptCount val="2"/>
                <c:pt idx="0">
                  <c:v>Estancia Media Total</c:v>
                </c:pt>
                <c:pt idx="1">
                  <c:v>Estancia Media Hotelera</c:v>
                </c:pt>
              </c:strCache>
            </c:strRef>
          </c:cat>
          <c:val>
            <c:numRef>
              <c:f>'EM Tipología'!$D$7:$D$8</c:f>
              <c:numCache>
                <c:formatCode>#,##0.00_)</c:formatCode>
                <c:ptCount val="2"/>
                <c:pt idx="0">
                  <c:v>2.3004523510852626</c:v>
                </c:pt>
                <c:pt idx="1">
                  <c:v>2.3004523510852626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acumulado febrero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Tipología'!$B$7:$B$8</c:f>
              <c:strCache>
                <c:ptCount val="2"/>
                <c:pt idx="0">
                  <c:v>Estancia Media Total</c:v>
                </c:pt>
                <c:pt idx="1">
                  <c:v>Estancia Media Hotelera</c:v>
                </c:pt>
              </c:strCache>
            </c:strRef>
          </c:cat>
          <c:val>
            <c:numRef>
              <c:f>'EM Tipología'!$C$7:$C$8</c:f>
              <c:numCache>
                <c:formatCode>#,##0.00_)</c:formatCode>
                <c:ptCount val="2"/>
                <c:pt idx="0">
                  <c:v>2.1129328480315221</c:v>
                </c:pt>
                <c:pt idx="1">
                  <c:v>2.1129328480315221</c:v>
                </c:pt>
              </c:numCache>
            </c:numRef>
          </c:val>
        </c:ser>
        <c:overlap val="-2"/>
        <c:axId val="204948992"/>
        <c:axId val="204950528"/>
      </c:barChart>
      <c:barChart>
        <c:barDir val="col"/>
        <c:grouping val="clustered"/>
        <c:ser>
          <c:idx val="2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Lbls>
            <c:dLbl>
              <c:idx val="0"/>
              <c:layout>
                <c:manualLayout>
                  <c:x val="-8.1549439347604526E-3"/>
                  <c:y val="-0.46484026996625516"/>
                </c:manualLayout>
              </c:layout>
              <c:showVal val="1"/>
            </c:dLbl>
            <c:dLbl>
              <c:idx val="1"/>
              <c:layout>
                <c:manualLayout>
                  <c:x val="-6.1162079510703434E-3"/>
                  <c:y val="-0.46034218222722217"/>
                </c:manualLayout>
              </c:layout>
              <c:showVal val="1"/>
            </c:dLbl>
            <c:dLbl>
              <c:idx val="2"/>
              <c:layout>
                <c:manualLayout>
                  <c:x val="1.0193679918450561E-2"/>
                  <c:y val="-0.46016355889752525"/>
                </c:manualLayout>
              </c:layout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Tipología'!$B$7:$B$8</c:f>
              <c:strCache>
                <c:ptCount val="2"/>
                <c:pt idx="0">
                  <c:v>Estancia Media Total</c:v>
                </c:pt>
                <c:pt idx="1">
                  <c:v>Estancia Media Hotelera</c:v>
                </c:pt>
              </c:strCache>
            </c:strRef>
          </c:cat>
          <c:val>
            <c:numRef>
              <c:f>'EM Tipología'!$E$7:$E$8</c:f>
              <c:numCache>
                <c:formatCode>#,##0.00_)</c:formatCode>
                <c:ptCount val="2"/>
                <c:pt idx="0">
                  <c:v>0.18751950305374043</c:v>
                </c:pt>
                <c:pt idx="1">
                  <c:v>0.18751950305374043</c:v>
                </c:pt>
              </c:numCache>
            </c:numRef>
          </c:val>
        </c:ser>
        <c:axId val="204990720"/>
        <c:axId val="204989184"/>
      </c:barChart>
      <c:catAx>
        <c:axId val="204948992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04950528"/>
        <c:crosses val="autoZero"/>
        <c:auto val="1"/>
        <c:lblAlgn val="ctr"/>
        <c:lblOffset val="100"/>
      </c:catAx>
      <c:valAx>
        <c:axId val="204950528"/>
        <c:scaling>
          <c:orientation val="minMax"/>
        </c:scaling>
        <c:delete val="1"/>
        <c:axPos val="l"/>
        <c:numFmt formatCode="#,##0.00_)" sourceLinked="1"/>
        <c:tickLblPos val="none"/>
        <c:crossAx val="204948992"/>
        <c:crosses val="autoZero"/>
        <c:crossBetween val="between"/>
      </c:valAx>
      <c:valAx>
        <c:axId val="204989184"/>
        <c:scaling>
          <c:orientation val="minMax"/>
        </c:scaling>
        <c:delete val="1"/>
        <c:axPos val="r"/>
        <c:numFmt formatCode="#,##0.00_)" sourceLinked="1"/>
        <c:tickLblPos val="none"/>
        <c:crossAx val="204990720"/>
        <c:crosses val="max"/>
        <c:crossBetween val="between"/>
      </c:valAx>
      <c:catAx>
        <c:axId val="204990720"/>
        <c:scaling>
          <c:orientation val="minMax"/>
        </c:scaling>
        <c:delete val="1"/>
        <c:axPos val="b"/>
        <c:numFmt formatCode="General" sourceLinked="1"/>
        <c:tickLblPos val="none"/>
        <c:crossAx val="204989184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922691481746613"/>
          <c:y val="0.14020028612303342"/>
          <c:w val="0.60158323391394253"/>
          <c:h val="5.5209354195532426E-2"/>
        </c:manualLayout>
      </c:layout>
      <c:spPr>
        <a:noFill/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477" l="0.70000000000000062" r="0.70000000000000062" t="0.75000000000000477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zonas y tipología '!$D$6</c:f>
          <c:strCache>
            <c:ptCount val="1"/>
            <c:pt idx="0">
              <c:v>acumulado febrero 2011 </c:v>
            </c:pt>
          </c:strCache>
        </c:strRef>
      </c:tx>
      <c:layout>
        <c:manualLayout>
          <c:xMode val="edge"/>
          <c:yMode val="edge"/>
          <c:x val="0.36170566822672906"/>
          <c:y val="0.13692733848008426"/>
        </c:manualLayout>
      </c:layout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57709615469E-2"/>
          <c:y val="0.29808341194515364"/>
          <c:w val="0.91406319737487662"/>
          <c:h val="0.32843215866306358"/>
        </c:manualLayout>
      </c:layout>
      <c:barChart>
        <c:barDir val="col"/>
        <c:grouping val="clustered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acumulado febrero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2">
                      <a:lumMod val="75000"/>
                    </a:scheme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Hoja1!$A$1:$B$6</c:f>
              <c:multiLvlStrCache>
                <c:ptCount val="6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</c:lvl>
                <c:lvl>
                  <c:pt idx="0">
                    <c:v>TOTAL</c:v>
                  </c:pt>
                  <c:pt idx="3">
                    <c:v>SANTA CRUZ</c:v>
                  </c:pt>
                </c:lvl>
              </c:multiLvlStrCache>
            </c:multiLvlStrRef>
          </c:cat>
          <c:val>
            <c:numRef>
              <c:f>('EM zonas y tipología '!$D$8:$D$10,'EM zonas y tipología '!$D$12:$D$14)</c:f>
              <c:numCache>
                <c:formatCode>#,##0.00_)</c:formatCode>
                <c:ptCount val="6"/>
                <c:pt idx="0">
                  <c:v>8.7071834898137297</c:v>
                </c:pt>
                <c:pt idx="1">
                  <c:v>8.0390148375373354</c:v>
                </c:pt>
                <c:pt idx="2">
                  <c:v>9.785109581196803</c:v>
                </c:pt>
                <c:pt idx="3">
                  <c:v>2.3004523510852626</c:v>
                </c:pt>
                <c:pt idx="4">
                  <c:v>2.3004523510852626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gapWidth val="30"/>
        <c:axId val="205183232"/>
        <c:axId val="205189504"/>
      </c:barChart>
      <c:catAx>
        <c:axId val="20518323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973122706094E-4"/>
              <c:y val="0.9639183977308459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205189504"/>
        <c:crosses val="autoZero"/>
        <c:auto val="1"/>
        <c:lblAlgn val="ctr"/>
        <c:lblOffset val="100"/>
        <c:tickLblSkip val="1"/>
        <c:tickMarkSkip val="1"/>
      </c:catAx>
      <c:valAx>
        <c:axId val="205189504"/>
        <c:scaling>
          <c:orientation val="minMax"/>
        </c:scaling>
        <c:delete val="1"/>
        <c:axPos val="l"/>
        <c:numFmt formatCode="#,##0.00_)" sourceLinked="1"/>
        <c:tickLblPos val="none"/>
        <c:crossAx val="205183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21" r="0.75000000000001121" t="1" header="0" footer="0"/>
    <c:pageSetup paperSize="9" orientation="landscape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tipología y categoría'!$B$5:$E$5</c:f>
          <c:strCache>
            <c:ptCount val="1"/>
            <c:pt idx="0">
              <c:v>ESTANCIAS MEDIAS DE LOS TURISTAS ALOJADOS EN SANTA CRUZ SEGÚN TIPOLOGÍA Y CATEGORÍA DE ESTABLECIMIENTO</c:v>
            </c:pt>
          </c:strCache>
        </c:strRef>
      </c:tx>
      <c:layout>
        <c:manualLayout>
          <c:xMode val="edge"/>
          <c:yMode val="edge"/>
          <c:x val="0.13322242243230603"/>
          <c:y val="4.5112990050233546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466574515183E-2"/>
          <c:y val="0.41374174888947318"/>
          <c:w val="0.90886793539522259"/>
          <c:h val="0.41014682479277087"/>
        </c:manualLayout>
      </c:layout>
      <c:barChart>
        <c:barDir val="col"/>
        <c:grouping val="clustered"/>
        <c:ser>
          <c:idx val="0"/>
          <c:order val="0"/>
          <c:tx>
            <c:strRef>
              <c:f>'EM tipología y categoría'!$C$6</c:f>
              <c:strCache>
                <c:ptCount val="1"/>
                <c:pt idx="0">
                  <c:v>acumulado febrero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tipología y categoría'!$C$8,'EM tipología y categoría'!$C$10:$C$14)</c:f>
              <c:numCache>
                <c:formatCode>#,##0.00_)</c:formatCode>
                <c:ptCount val="6"/>
                <c:pt idx="0">
                  <c:v>2.1129328480315221</c:v>
                </c:pt>
                <c:pt idx="1">
                  <c:v>2.1129328480315221</c:v>
                </c:pt>
                <c:pt idx="2">
                  <c:v>1.8506486975761842</c:v>
                </c:pt>
                <c:pt idx="3">
                  <c:v>2.0792478947975543</c:v>
                </c:pt>
                <c:pt idx="4">
                  <c:v>2.1494093859742471</c:v>
                </c:pt>
                <c:pt idx="5">
                  <c:v>3.4324045407636739</c:v>
                </c:pt>
              </c:numCache>
            </c:numRef>
          </c:val>
        </c:ser>
        <c:ser>
          <c:idx val="2"/>
          <c:order val="1"/>
          <c:tx>
            <c:strRef>
              <c:f>'EM tipología y categoría'!$D$6</c:f>
              <c:strCache>
                <c:ptCount val="1"/>
                <c:pt idx="0">
                  <c:v>acumulado febrero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tipología y categoría'!$D$8,'EM tipología y categoría'!$D$10:$D$14)</c:f>
              <c:numCache>
                <c:formatCode>#,##0.00_)</c:formatCode>
                <c:ptCount val="6"/>
                <c:pt idx="0">
                  <c:v>2.3004523510852626</c:v>
                </c:pt>
                <c:pt idx="1">
                  <c:v>2.3004523510852626</c:v>
                </c:pt>
                <c:pt idx="2">
                  <c:v>1.7393486777668952</c:v>
                </c:pt>
                <c:pt idx="3">
                  <c:v>2.5859880385695106</c:v>
                </c:pt>
                <c:pt idx="4">
                  <c:v>2.2987625220978196</c:v>
                </c:pt>
                <c:pt idx="5">
                  <c:v>3.8459958932238192</c:v>
                </c:pt>
              </c:numCache>
            </c:numRef>
          </c:val>
        </c:ser>
        <c:dLbls>
          <c:showVal val="1"/>
        </c:dLbls>
        <c:gapWidth val="30"/>
        <c:overlap val="-10"/>
        <c:axId val="205376896"/>
        <c:axId val="205387264"/>
      </c:barChart>
      <c:lineChart>
        <c:grouping val="standard"/>
        <c:ser>
          <c:idx val="1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4036399838735078E-2"/>
                  <c:y val="-0.1774042040878461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8966833691386E-2"/>
                  <c:y val="-0.1548258444847294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3.8411374126823598E-2"/>
                  <c:y val="-0.3216968573128721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0579237940085104E-2"/>
                  <c:y val="-3.1949407027109418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78281868371469E-2"/>
                  <c:y val="-0.177049112270456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3919153522737555E-2"/>
                  <c:y val="-0.1898122137193309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407474144102295E-2"/>
                  <c:y val="1.3838894039826743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7681978624708E-2"/>
                  <c:y val="-0.30338568838825347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('EM tipología y categoría'!$E$8,'EM tipología y categoría'!$E$10:$E$14)</c:f>
              <c:numCache>
                <c:formatCode>#,##0.00_)</c:formatCode>
                <c:ptCount val="6"/>
                <c:pt idx="0">
                  <c:v>0.18751950305374043</c:v>
                </c:pt>
                <c:pt idx="1">
                  <c:v>0.18751950305374043</c:v>
                </c:pt>
                <c:pt idx="2">
                  <c:v>-0.11130001980928905</c:v>
                </c:pt>
                <c:pt idx="3">
                  <c:v>0.50674014377195631</c:v>
                </c:pt>
                <c:pt idx="4">
                  <c:v>0.14935313612357248</c:v>
                </c:pt>
                <c:pt idx="5">
                  <c:v>0.41359135246014533</c:v>
                </c:pt>
              </c:numCache>
            </c:numRef>
          </c:val>
        </c:ser>
        <c:dLbls>
          <c:showVal val="1"/>
        </c:dLbls>
        <c:marker val="1"/>
        <c:axId val="205388800"/>
        <c:axId val="205406976"/>
      </c:lineChart>
      <c:catAx>
        <c:axId val="20537689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3274751314392946E-3"/>
              <c:y val="0.9551316718099165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05387264"/>
        <c:crosses val="autoZero"/>
        <c:auto val="1"/>
        <c:lblAlgn val="ctr"/>
        <c:lblOffset val="100"/>
        <c:tickLblSkip val="1"/>
        <c:tickMarkSkip val="1"/>
      </c:catAx>
      <c:valAx>
        <c:axId val="205387264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205376896"/>
        <c:crosses val="autoZero"/>
        <c:crossBetween val="between"/>
      </c:valAx>
      <c:catAx>
        <c:axId val="205388800"/>
        <c:scaling>
          <c:orientation val="minMax"/>
        </c:scaling>
        <c:delete val="1"/>
        <c:axPos val="b"/>
        <c:tickLblPos val="none"/>
        <c:crossAx val="205406976"/>
        <c:crosses val="autoZero"/>
        <c:auto val="1"/>
        <c:lblAlgn val="ctr"/>
        <c:lblOffset val="100"/>
      </c:catAx>
      <c:valAx>
        <c:axId val="205406976"/>
        <c:scaling>
          <c:orientation val="minMax"/>
        </c:scaling>
        <c:axPos val="r"/>
        <c:numFmt formatCode="#,##0.00_)" sourceLinked="1"/>
        <c:majorTickMark val="none"/>
        <c:tickLblPos val="none"/>
        <c:spPr>
          <a:ln w="9525">
            <a:noFill/>
          </a:ln>
        </c:spPr>
        <c:crossAx val="2053888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857412024123945"/>
          <c:y val="0.2071743492520377"/>
          <c:w val="0.62140695579196736"/>
          <c:h val="6.6428185931943037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099" r="0.75000000000001099" t="1" header="0" footer="0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evolución mensual'!$B$5:$F$5</c:f>
          <c:strCache>
            <c:ptCount val="1"/>
            <c:pt idx="0">
              <c:v>EVOLUCIÓN  DE LA ESTANCIA MEDIA  DE LOS TURISTAS ALOJADOS EN SANTA CRUZ</c:v>
            </c:pt>
          </c:strCache>
        </c:strRef>
      </c:tx>
      <c:layout>
        <c:manualLayout>
          <c:xMode val="edge"/>
          <c:yMode val="edge"/>
          <c:x val="0.17818999437886454"/>
          <c:y val="2.518892353220948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490725126475547"/>
          <c:y val="0.25188947857156035"/>
          <c:w val="0.81787521079259629"/>
          <c:h val="0.48866558842882707"/>
        </c:manualLayout>
      </c:layout>
      <c:lineChart>
        <c:grouping val="standard"/>
        <c:ser>
          <c:idx val="6"/>
          <c:order val="0"/>
          <c:tx>
            <c:strRef>
              <c:f>'EM evolución mensual'!$B$35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('EM evolución mensual'!$B$73,'EM evolución mensual'!$B$72,'EM evolución mensual'!$B$71,'EM evolución mensual'!$B$70,'EM evolución mensual'!$B$69,'EM evolución mensual'!$B$68,'EM evolución mensual'!$B$67,'EM evolución mensual'!$B$66,'EM evolución mensual'!$B$65,'EM evolución mensual'!$B$64,'EM evolución mensual'!$B$63,'EM evolución mensual'!$B$62)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mensual'!$C$34,'EM evolución mensual'!$C$33,'EM evolución mensual'!$C$32,'EM evolución mensual'!$C$31,'EM evolución mensual'!$C$30,'EM evolución mensual'!$C$29,'EM evolución mensual'!$C$28,'EM evolución mensual'!$C$27,'EM evolución mensual'!$C$26,'EM evolución mensual'!$C$25,'EM evolución mensual'!$C$24,'EM evolución mensual'!$C$23)</c:f>
              <c:numCache>
                <c:formatCode>#,##0.00</c:formatCode>
                <c:ptCount val="12"/>
                <c:pt idx="0">
                  <c:v>2.4300000000000002</c:v>
                </c:pt>
                <c:pt idx="1">
                  <c:v>2.59</c:v>
                </c:pt>
                <c:pt idx="2">
                  <c:v>2.34</c:v>
                </c:pt>
                <c:pt idx="3">
                  <c:v>2.2799999999999998</c:v>
                </c:pt>
                <c:pt idx="4">
                  <c:v>2.2400000000000002</c:v>
                </c:pt>
                <c:pt idx="5">
                  <c:v>2.2040784313725492</c:v>
                </c:pt>
                <c:pt idx="6">
                  <c:v>2.29</c:v>
                </c:pt>
                <c:pt idx="7">
                  <c:v>2.75</c:v>
                </c:pt>
                <c:pt idx="8">
                  <c:v>2.33</c:v>
                </c:pt>
                <c:pt idx="9">
                  <c:v>2.2616909985166678</c:v>
                </c:pt>
                <c:pt idx="10">
                  <c:v>1.9802716225875625</c:v>
                </c:pt>
                <c:pt idx="11">
                  <c:v>2.7568393703194252</c:v>
                </c:pt>
              </c:numCache>
            </c:numRef>
          </c:val>
        </c:ser>
        <c:ser>
          <c:idx val="7"/>
          <c:order val="1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('EM evolución mensual'!$B$73,'EM evolución mensual'!$B$72,'EM evolución mensual'!$B$71,'EM evolución mensual'!$B$70,'EM evolución mensual'!$B$69,'EM evolución mensual'!$B$68,'EM evolución mensual'!$B$67,'EM evolución mensual'!$B$66,'EM evolución mensual'!$B$65,'EM evolución mensual'!$B$64,'EM evolución mensual'!$B$63,'EM evolución mensual'!$B$62)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mensual'!$C$21,'EM evolución mensual'!$C$20,'EM evolución mensual'!$C$19,'EM evolución mensual'!$C$18,'EM evolución mensual'!$C$17,'EM evolución mensual'!$C$16,'EM evolución mensual'!$C$15,'EM evolución mensual'!$C$14,'EM evolución mensual'!$C$13,'EM evolución mensual'!$C$12,'EM evolución mensual'!$C$11,'EM evolución mensual'!$C$10)</c:f>
              <c:numCache>
                <c:formatCode>#,##0.00</c:formatCode>
                <c:ptCount val="12"/>
                <c:pt idx="0">
                  <c:v>2.17</c:v>
                </c:pt>
                <c:pt idx="1">
                  <c:v>2.0699999999999998</c:v>
                </c:pt>
                <c:pt idx="2">
                  <c:v>1.9531357211472484</c:v>
                </c:pt>
                <c:pt idx="3">
                  <c:v>2.1873759430000002</c:v>
                </c:pt>
                <c:pt idx="4">
                  <c:v>2.0404610300636739</c:v>
                </c:pt>
                <c:pt idx="5">
                  <c:v>2.0601640119854912</c:v>
                </c:pt>
                <c:pt idx="6">
                  <c:v>2.16</c:v>
                </c:pt>
                <c:pt idx="7">
                  <c:v>2.31</c:v>
                </c:pt>
                <c:pt idx="8">
                  <c:v>2.160290742157613</c:v>
                </c:pt>
                <c:pt idx="9">
                  <c:v>2.02</c:v>
                </c:pt>
                <c:pt idx="10">
                  <c:v>2.02</c:v>
                </c:pt>
                <c:pt idx="11">
                  <c:v>2.12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('EM evolución mensual'!$B$73,'EM evolución mensual'!$B$72,'EM evolución mensual'!$B$71,'EM evolución mensual'!$B$70,'EM evolución mensual'!$B$69,'EM evolución mensual'!$B$68,'EM evolución mensual'!$B$67,'EM evolución mensual'!$B$66,'EM evolución mensual'!$B$65,'EM evolución mensual'!$B$64,'EM evolución mensual'!$B$63,'EM evolución mensual'!$B$62)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mensual'!$C$8,'EM evolución mensual'!$C$7)</c:f>
              <c:numCache>
                <c:formatCode>#,##0.00</c:formatCode>
                <c:ptCount val="2"/>
                <c:pt idx="0">
                  <c:v>2.2799999999999998</c:v>
                </c:pt>
                <c:pt idx="1">
                  <c:v>2.3199999999999998</c:v>
                </c:pt>
              </c:numCache>
            </c:numRef>
          </c:val>
        </c:ser>
        <c:dLbls>
          <c:showVal val="1"/>
        </c:dLbls>
        <c:marker val="1"/>
        <c:axId val="205523968"/>
        <c:axId val="205542912"/>
      </c:lineChart>
      <c:catAx>
        <c:axId val="20552396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8.4317032040473246E-3"/>
              <c:y val="0.9445854406738307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205542912"/>
        <c:crosses val="autoZero"/>
        <c:auto val="1"/>
        <c:lblAlgn val="ctr"/>
        <c:lblOffset val="100"/>
        <c:tickLblSkip val="1"/>
        <c:tickMarkSkip val="1"/>
      </c:catAx>
      <c:valAx>
        <c:axId val="205542912"/>
        <c:scaling>
          <c:orientation val="minMax"/>
          <c:min val="1.5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0552396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558740865654871"/>
          <c:y val="0.14524229773291825"/>
          <c:w val="0.73811120996047563"/>
          <c:h val="5.428578977963330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088" r="0.75000000000001088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4" Type="http://schemas.openxmlformats.org/officeDocument/2006/relationships/hyperlink" Target="#'Men&#250; Principal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Relationship Id="rId4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hyperlink" Target="#'Men&#250; Principal'!A1"/><Relationship Id="rId5" Type="http://schemas.openxmlformats.org/officeDocument/2006/relationships/hyperlink" Target="#'Men&#250; Principal'!A1"/><Relationship Id="rId4" Type="http://schemas.openxmlformats.org/officeDocument/2006/relationships/chart" Target="../charts/chart5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.xml"/><Relationship Id="rId4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Relationship Id="rId4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8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9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13" Type="http://schemas.openxmlformats.org/officeDocument/2006/relationships/chart" Target="../charts/chart20.xml"/><Relationship Id="rId18" Type="http://schemas.openxmlformats.org/officeDocument/2006/relationships/chart" Target="../charts/chart25.xml"/><Relationship Id="rId26" Type="http://schemas.openxmlformats.org/officeDocument/2006/relationships/hyperlink" Target="#'Men&#250; Principal'!A1"/><Relationship Id="rId3" Type="http://schemas.openxmlformats.org/officeDocument/2006/relationships/chart" Target="../charts/chart10.xml"/><Relationship Id="rId21" Type="http://schemas.openxmlformats.org/officeDocument/2006/relationships/hyperlink" Target="#'Men&#250; Principal'!A1"/><Relationship Id="rId34" Type="http://schemas.openxmlformats.org/officeDocument/2006/relationships/hyperlink" Target="#'Men&#250; Principal'!A1"/><Relationship Id="rId7" Type="http://schemas.openxmlformats.org/officeDocument/2006/relationships/chart" Target="../charts/chart14.xml"/><Relationship Id="rId12" Type="http://schemas.openxmlformats.org/officeDocument/2006/relationships/chart" Target="../charts/chart19.xml"/><Relationship Id="rId17" Type="http://schemas.openxmlformats.org/officeDocument/2006/relationships/chart" Target="../charts/chart24.xml"/><Relationship Id="rId25" Type="http://schemas.openxmlformats.org/officeDocument/2006/relationships/hyperlink" Target="#'Men&#250; Principal'!A1"/><Relationship Id="rId3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6" Type="http://schemas.openxmlformats.org/officeDocument/2006/relationships/chart" Target="../charts/chart23.xml"/><Relationship Id="rId20" Type="http://schemas.openxmlformats.org/officeDocument/2006/relationships/hyperlink" Target="#'Men&#250; Principal'!A1"/><Relationship Id="rId29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6" Type="http://schemas.openxmlformats.org/officeDocument/2006/relationships/chart" Target="../charts/chart13.xml"/><Relationship Id="rId11" Type="http://schemas.openxmlformats.org/officeDocument/2006/relationships/chart" Target="../charts/chart18.xml"/><Relationship Id="rId24" Type="http://schemas.openxmlformats.org/officeDocument/2006/relationships/hyperlink" Target="#'Men&#250; Principal'!A1"/><Relationship Id="rId32" Type="http://schemas.openxmlformats.org/officeDocument/2006/relationships/hyperlink" Target="#'Men&#250; Principal'!A1"/><Relationship Id="rId5" Type="http://schemas.openxmlformats.org/officeDocument/2006/relationships/chart" Target="../charts/chart12.xml"/><Relationship Id="rId15" Type="http://schemas.openxmlformats.org/officeDocument/2006/relationships/chart" Target="../charts/chart22.xml"/><Relationship Id="rId23" Type="http://schemas.openxmlformats.org/officeDocument/2006/relationships/hyperlink" Target="#'Men&#250; Principal'!A1"/><Relationship Id="rId28" Type="http://schemas.openxmlformats.org/officeDocument/2006/relationships/hyperlink" Target="#'Men&#250; Principal'!A1"/><Relationship Id="rId10" Type="http://schemas.openxmlformats.org/officeDocument/2006/relationships/chart" Target="../charts/chart17.xml"/><Relationship Id="rId19" Type="http://schemas.openxmlformats.org/officeDocument/2006/relationships/hyperlink" Target="#'Men&#250; Principal'!A1"/><Relationship Id="rId31" Type="http://schemas.openxmlformats.org/officeDocument/2006/relationships/hyperlink" Target="#'Men&#250; Principal'!A1"/><Relationship Id="rId4" Type="http://schemas.openxmlformats.org/officeDocument/2006/relationships/chart" Target="../charts/chart11.xml"/><Relationship Id="rId9" Type="http://schemas.openxmlformats.org/officeDocument/2006/relationships/chart" Target="../charts/chart16.xml"/><Relationship Id="rId14" Type="http://schemas.openxmlformats.org/officeDocument/2006/relationships/chart" Target="../charts/chart21.xml"/><Relationship Id="rId22" Type="http://schemas.openxmlformats.org/officeDocument/2006/relationships/hyperlink" Target="#'Men&#250; Principal'!A1"/><Relationship Id="rId27" Type="http://schemas.openxmlformats.org/officeDocument/2006/relationships/hyperlink" Target="#'Men&#250; Principal'!A1"/><Relationship Id="rId30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nacionalidades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8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8.xml"/><Relationship Id="rId4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Relationship Id="rId4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29.xml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0.xml"/><Relationship Id="rId4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Relationship Id="rId4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2.xml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3.xml"/><Relationship Id="rId4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Relationship Id="rId4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Relationship Id="rId4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6.xml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7.xml"/><Relationship Id="rId4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Relationship Id="rId4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4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1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3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11.emf"/><Relationship Id="rId1" Type="http://schemas.openxmlformats.org/officeDocument/2006/relationships/image" Target="../media/image2.jpeg"/><Relationship Id="rId4" Type="http://schemas.openxmlformats.org/officeDocument/2006/relationships/image" Target="../media/image6.emf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7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250825</xdr:colOff>
      <xdr:row>3</xdr:row>
      <xdr:rowOff>0</xdr:rowOff>
    </xdr:from>
    <xdr:to>
      <xdr:col>8</xdr:col>
      <xdr:colOff>615950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184150</xdr:colOff>
      <xdr:row>32</xdr:row>
      <xdr:rowOff>47625</xdr:rowOff>
    </xdr:from>
    <xdr:to>
      <xdr:col>8</xdr:col>
      <xdr:colOff>549275</xdr:colOff>
      <xdr:row>34</xdr:row>
      <xdr:rowOff>28575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442200" y="661035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180975</xdr:colOff>
      <xdr:row>4</xdr:row>
      <xdr:rowOff>114300</xdr:rowOff>
    </xdr:from>
    <xdr:to>
      <xdr:col>9</xdr:col>
      <xdr:colOff>542925</xdr:colOff>
      <xdr:row>5</xdr:row>
      <xdr:rowOff>247650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29675" y="87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587375</xdr:colOff>
      <xdr:row>11</xdr:row>
      <xdr:rowOff>31750</xdr:rowOff>
    </xdr:from>
    <xdr:to>
      <xdr:col>8</xdr:col>
      <xdr:colOff>34925</xdr:colOff>
      <xdr:row>38</xdr:row>
      <xdr:rowOff>98425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876300</xdr:colOff>
      <xdr:row>4</xdr:row>
      <xdr:rowOff>47625</xdr:rowOff>
    </xdr:from>
    <xdr:to>
      <xdr:col>11</xdr:col>
      <xdr:colOff>352425</xdr:colOff>
      <xdr:row>5</xdr:row>
      <xdr:rowOff>28575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962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152400</xdr:rowOff>
    </xdr:from>
    <xdr:to>
      <xdr:col>0</xdr:col>
      <xdr:colOff>923925</xdr:colOff>
      <xdr:row>4</xdr:row>
      <xdr:rowOff>76200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5240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285750</xdr:colOff>
      <xdr:row>2</xdr:row>
      <xdr:rowOff>161925</xdr:rowOff>
    </xdr:from>
    <xdr:to>
      <xdr:col>9</xdr:col>
      <xdr:colOff>657225</xdr:colOff>
      <xdr:row>22</xdr:row>
      <xdr:rowOff>104775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08660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161925</xdr:rowOff>
    </xdr:from>
    <xdr:to>
      <xdr:col>0</xdr:col>
      <xdr:colOff>904875</xdr:colOff>
      <xdr:row>4</xdr:row>
      <xdr:rowOff>85725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161925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742950</xdr:colOff>
      <xdr:row>60</xdr:row>
      <xdr:rowOff>9525</xdr:rowOff>
    </xdr:from>
    <xdr:to>
      <xdr:col>8</xdr:col>
      <xdr:colOff>342900</xdr:colOff>
      <xdr:row>61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134100" y="5267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476250</xdr:colOff>
      <xdr:row>20</xdr:row>
      <xdr:rowOff>133350</xdr:rowOff>
    </xdr:from>
    <xdr:to>
      <xdr:col>8</xdr:col>
      <xdr:colOff>76200</xdr:colOff>
      <xdr:row>22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819775" y="4248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581025</xdr:colOff>
      <xdr:row>17</xdr:row>
      <xdr:rowOff>47625</xdr:rowOff>
    </xdr:from>
    <xdr:to>
      <xdr:col>9</xdr:col>
      <xdr:colOff>180975</xdr:colOff>
      <xdr:row>18</xdr:row>
      <xdr:rowOff>219075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96125" y="3552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238125</xdr:colOff>
      <xdr:row>15</xdr:row>
      <xdr:rowOff>85725</xdr:rowOff>
    </xdr:from>
    <xdr:to>
      <xdr:col>7</xdr:col>
      <xdr:colOff>600075</xdr:colOff>
      <xdr:row>16</xdr:row>
      <xdr:rowOff>257175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96125" y="3171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69850</xdr:colOff>
      <xdr:row>4</xdr:row>
      <xdr:rowOff>88900</xdr:rowOff>
    </xdr:from>
    <xdr:to>
      <xdr:col>8</xdr:col>
      <xdr:colOff>841375</xdr:colOff>
      <xdr:row>25</xdr:row>
      <xdr:rowOff>184150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101600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73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269875</xdr:colOff>
      <xdr:row>28</xdr:row>
      <xdr:rowOff>107950</xdr:rowOff>
    </xdr:from>
    <xdr:to>
      <xdr:col>8</xdr:col>
      <xdr:colOff>631825</xdr:colOff>
      <xdr:row>29</xdr:row>
      <xdr:rowOff>82550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651625" y="5394325"/>
          <a:ext cx="361950" cy="3556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0.03588</cdr:x>
      <cdr:y>0</cdr:y>
    </cdr:from>
    <cdr:to>
      <cdr:x>0.96724</cdr:x>
      <cdr:y>0.18075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9066" y="0"/>
          <a:ext cx="5686442" cy="7334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123825</xdr:colOff>
      <xdr:row>3</xdr:row>
      <xdr:rowOff>171450</xdr:rowOff>
    </xdr:from>
    <xdr:to>
      <xdr:col>14</xdr:col>
      <xdr:colOff>485775</xdr:colOff>
      <xdr:row>5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267950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228600</xdr:colOff>
      <xdr:row>61</xdr:row>
      <xdr:rowOff>38100</xdr:rowOff>
    </xdr:from>
    <xdr:to>
      <xdr:col>18</xdr:col>
      <xdr:colOff>590550</xdr:colOff>
      <xdr:row>61</xdr:row>
      <xdr:rowOff>38100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754225" y="54006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257175</xdr:colOff>
      <xdr:row>18</xdr:row>
      <xdr:rowOff>180975</xdr:rowOff>
    </xdr:from>
    <xdr:to>
      <xdr:col>9</xdr:col>
      <xdr:colOff>619125</xdr:colOff>
      <xdr:row>21</xdr:row>
      <xdr:rowOff>161925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924800" y="4210050"/>
          <a:ext cx="361950" cy="5524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733425</xdr:colOff>
      <xdr:row>21</xdr:row>
      <xdr:rowOff>85725</xdr:rowOff>
    </xdr:from>
    <xdr:to>
      <xdr:col>11</xdr:col>
      <xdr:colOff>95250</xdr:colOff>
      <xdr:row>22</xdr:row>
      <xdr:rowOff>257175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63000" y="4219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9</xdr:col>
      <xdr:colOff>161925</xdr:colOff>
      <xdr:row>21</xdr:row>
      <xdr:rowOff>104775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85725</xdr:colOff>
      <xdr:row>22</xdr:row>
      <xdr:rowOff>95250</xdr:rowOff>
    </xdr:from>
    <xdr:to>
      <xdr:col>9</xdr:col>
      <xdr:colOff>247650</xdr:colOff>
      <xdr:row>40</xdr:row>
      <xdr:rowOff>171450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 editAs="absolute">
    <xdr:from>
      <xdr:col>10</xdr:col>
      <xdr:colOff>127000</xdr:colOff>
      <xdr:row>20</xdr:row>
      <xdr:rowOff>174625</xdr:rowOff>
    </xdr:from>
    <xdr:to>
      <xdr:col>10</xdr:col>
      <xdr:colOff>488950</xdr:colOff>
      <xdr:row>22</xdr:row>
      <xdr:rowOff>155575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8070850" y="3984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142875</xdr:colOff>
      <xdr:row>40</xdr:row>
      <xdr:rowOff>0</xdr:rowOff>
    </xdr:from>
    <xdr:to>
      <xdr:col>10</xdr:col>
      <xdr:colOff>504825</xdr:colOff>
      <xdr:row>41</xdr:row>
      <xdr:rowOff>171450</xdr:rowOff>
    </xdr:to>
    <xdr:sp macro="" textlink="">
      <xdr:nvSpPr>
        <xdr:cNvPr id="6" name="AutoShape 5">
          <a:hlinkClick xmlns:r="http://schemas.openxmlformats.org/officeDocument/2006/relationships" r:id="rId6" tooltip="Volver menú alojados"/>
        </xdr:cNvPr>
        <xdr:cNvSpPr>
          <a:spLocks noChangeArrowheads="1"/>
        </xdr:cNvSpPr>
      </xdr:nvSpPr>
      <xdr:spPr bwMode="auto">
        <a:xfrm rot="10800000">
          <a:off x="8086725" y="7648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161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247650</xdr:colOff>
      <xdr:row>4</xdr:row>
      <xdr:rowOff>19050</xdr:rowOff>
    </xdr:from>
    <xdr:to>
      <xdr:col>17</xdr:col>
      <xdr:colOff>609600</xdr:colOff>
      <xdr:row>5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2696825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352425</xdr:colOff>
      <xdr:row>23</xdr:row>
      <xdr:rowOff>238125</xdr:rowOff>
    </xdr:from>
    <xdr:to>
      <xdr:col>17</xdr:col>
      <xdr:colOff>714375</xdr:colOff>
      <xdr:row>25</xdr:row>
      <xdr:rowOff>95250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2801600" y="4848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628650</xdr:colOff>
      <xdr:row>19</xdr:row>
      <xdr:rowOff>47625</xdr:rowOff>
    </xdr:from>
    <xdr:to>
      <xdr:col>6</xdr:col>
      <xdr:colOff>276225</xdr:colOff>
      <xdr:row>21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342900</xdr:colOff>
      <xdr:row>19</xdr:row>
      <xdr:rowOff>95250</xdr:rowOff>
    </xdr:from>
    <xdr:to>
      <xdr:col>13</xdr:col>
      <xdr:colOff>704850</xdr:colOff>
      <xdr:row>19</xdr:row>
      <xdr:rowOff>95250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96425" y="492442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241299</xdr:colOff>
      <xdr:row>4</xdr:row>
      <xdr:rowOff>177800</xdr:rowOff>
    </xdr:from>
    <xdr:to>
      <xdr:col>12</xdr:col>
      <xdr:colOff>666749</xdr:colOff>
      <xdr:row>5</xdr:row>
      <xdr:rowOff>301625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632824" y="939800"/>
          <a:ext cx="4254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9524</xdr:colOff>
      <xdr:row>2</xdr:row>
      <xdr:rowOff>57149</xdr:rowOff>
    </xdr:from>
    <xdr:to>
      <xdr:col>10</xdr:col>
      <xdr:colOff>228599</xdr:colOff>
      <xdr:row>18</xdr:row>
      <xdr:rowOff>9524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23</xdr:row>
      <xdr:rowOff>0</xdr:rowOff>
    </xdr:from>
    <xdr:to>
      <xdr:col>10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810500" y="4743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0.94595</cdr:y>
    </cdr:from>
    <cdr:to>
      <cdr:x>0.6256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8" y="2844841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22225</xdr:colOff>
      <xdr:row>1</xdr:row>
      <xdr:rowOff>44449</xdr:rowOff>
    </xdr:from>
    <xdr:to>
      <xdr:col>9</xdr:col>
      <xdr:colOff>682625</xdr:colOff>
      <xdr:row>20</xdr:row>
      <xdr:rowOff>126999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0.94778</cdr:y>
    </cdr:from>
    <cdr:to>
      <cdr:x>0.67993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94960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0.46557</cdr:x>
      <cdr:y>0.13125</cdr:y>
    </cdr:from>
    <cdr:to>
      <cdr:x>0.57786</cdr:x>
      <cdr:y>0.20391</cdr:y>
    </cdr:to>
    <cdr:sp macro="" textlink="'tablas turistas por categorías '!$B$22">
      <cdr:nvSpPr>
        <cdr:cNvPr id="3" name="1 CuadroTexto"/>
        <cdr:cNvSpPr txBox="1"/>
      </cdr:nvSpPr>
      <cdr:spPr>
        <a:xfrm xmlns:a="http://schemas.openxmlformats.org/drawingml/2006/main">
          <a:off x="2790826" y="533400"/>
          <a:ext cx="6731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fld id="{535A7C04-F24C-4C9F-9201-16D4B828F5A1}" type="TxLink">
            <a:rPr lang="en-US" sz="1400" b="1">
              <a:solidFill>
                <a:schemeClr val="tx2">
                  <a:lumMod val="75000"/>
                </a:schemeClr>
              </a:solidFill>
            </a:rPr>
            <a:pPr/>
            <a:t>2010</a:t>
          </a:fld>
          <a:endParaRPr lang="en-US" sz="14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79375</xdr:colOff>
      <xdr:row>1</xdr:row>
      <xdr:rowOff>111125</xdr:rowOff>
    </xdr:from>
    <xdr:to>
      <xdr:col>8</xdr:col>
      <xdr:colOff>739775</xdr:colOff>
      <xdr:row>21</xdr:row>
      <xdr:rowOff>6350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0.94778</cdr:y>
    </cdr:from>
    <cdr:to>
      <cdr:x>0.67993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94960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0.33156</cdr:x>
      <cdr:y>0.12959</cdr:y>
    </cdr:from>
    <cdr:to>
      <cdr:x>0.67956</cdr:x>
      <cdr:y>0.20219</cdr:y>
    </cdr:to>
    <cdr:sp macro="" textlink="[2]actualizaciones!$A$2">
      <cdr:nvSpPr>
        <cdr:cNvPr id="3" name="2 CuadroTexto"/>
        <cdr:cNvSpPr txBox="1"/>
      </cdr:nvSpPr>
      <cdr:spPr>
        <a:xfrm xmlns:a="http://schemas.openxmlformats.org/drawingml/2006/main">
          <a:off x="1987532" y="527050"/>
          <a:ext cx="2085993" cy="2952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C4E9D6D-8E7E-4C88-9521-E69FFB67E814}" type="TxLink">
            <a:rPr lang="es-ES" sz="1400" b="1">
              <a:solidFill>
                <a:schemeClr val="tx2">
                  <a:lumMod val="75000"/>
                </a:schemeClr>
              </a:solidFill>
            </a:rPr>
            <a:pPr/>
            <a:t>acumulado febrero 2011 </a:t>
          </a:fld>
          <a:endParaRPr lang="es-ES" sz="14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28575</xdr:colOff>
      <xdr:row>4</xdr:row>
      <xdr:rowOff>0</xdr:rowOff>
    </xdr:from>
    <xdr:to>
      <xdr:col>10</xdr:col>
      <xdr:colOff>390525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391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685800</xdr:colOff>
      <xdr:row>23</xdr:row>
      <xdr:rowOff>114300</xdr:rowOff>
    </xdr:from>
    <xdr:to>
      <xdr:col>11</xdr:col>
      <xdr:colOff>285750</xdr:colOff>
      <xdr:row>25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391525" y="461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120650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95250</xdr:colOff>
      <xdr:row>6</xdr:row>
      <xdr:rowOff>28574</xdr:rowOff>
    </xdr:from>
    <xdr:to>
      <xdr:col>13</xdr:col>
      <xdr:colOff>876300</xdr:colOff>
      <xdr:row>21</xdr:row>
      <xdr:rowOff>144374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161925</xdr:colOff>
      <xdr:row>24</xdr:row>
      <xdr:rowOff>142874</xdr:rowOff>
    </xdr:from>
    <xdr:to>
      <xdr:col>13</xdr:col>
      <xdr:colOff>942975</xdr:colOff>
      <xdr:row>40</xdr:row>
      <xdr:rowOff>68174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257175</xdr:colOff>
      <xdr:row>42</xdr:row>
      <xdr:rowOff>76199</xdr:rowOff>
    </xdr:from>
    <xdr:to>
      <xdr:col>13</xdr:col>
      <xdr:colOff>1038225</xdr:colOff>
      <xdr:row>58</xdr:row>
      <xdr:rowOff>1499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238125</xdr:colOff>
      <xdr:row>60</xdr:row>
      <xdr:rowOff>76199</xdr:rowOff>
    </xdr:from>
    <xdr:to>
      <xdr:col>13</xdr:col>
      <xdr:colOff>1019175</xdr:colOff>
      <xdr:row>76</xdr:row>
      <xdr:rowOff>1499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152400</xdr:colOff>
      <xdr:row>78</xdr:row>
      <xdr:rowOff>85724</xdr:rowOff>
    </xdr:from>
    <xdr:to>
      <xdr:col>13</xdr:col>
      <xdr:colOff>933450</xdr:colOff>
      <xdr:row>94</xdr:row>
      <xdr:rowOff>11024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171450</xdr:colOff>
      <xdr:row>96</xdr:row>
      <xdr:rowOff>66674</xdr:rowOff>
    </xdr:from>
    <xdr:to>
      <xdr:col>13</xdr:col>
      <xdr:colOff>952500</xdr:colOff>
      <xdr:row>111</xdr:row>
      <xdr:rowOff>182474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133350</xdr:colOff>
      <xdr:row>114</xdr:row>
      <xdr:rowOff>66674</xdr:rowOff>
    </xdr:from>
    <xdr:to>
      <xdr:col>13</xdr:col>
      <xdr:colOff>914400</xdr:colOff>
      <xdr:row>129</xdr:row>
      <xdr:rowOff>182474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85724</xdr:rowOff>
    </xdr:from>
    <xdr:to>
      <xdr:col>13</xdr:col>
      <xdr:colOff>914400</xdr:colOff>
      <xdr:row>148</xdr:row>
      <xdr:rowOff>11024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142875</xdr:colOff>
      <xdr:row>150</xdr:row>
      <xdr:rowOff>95249</xdr:rowOff>
    </xdr:from>
    <xdr:to>
      <xdr:col>13</xdr:col>
      <xdr:colOff>923925</xdr:colOff>
      <xdr:row>166</xdr:row>
      <xdr:rowOff>20549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161925</xdr:colOff>
      <xdr:row>168</xdr:row>
      <xdr:rowOff>9524</xdr:rowOff>
    </xdr:from>
    <xdr:to>
      <xdr:col>13</xdr:col>
      <xdr:colOff>942975</xdr:colOff>
      <xdr:row>183</xdr:row>
      <xdr:rowOff>125324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206375</xdr:colOff>
      <xdr:row>186</xdr:row>
      <xdr:rowOff>28574</xdr:rowOff>
    </xdr:from>
    <xdr:to>
      <xdr:col>13</xdr:col>
      <xdr:colOff>987425</xdr:colOff>
      <xdr:row>201</xdr:row>
      <xdr:rowOff>144374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219075</xdr:colOff>
      <xdr:row>204</xdr:row>
      <xdr:rowOff>38099</xdr:rowOff>
    </xdr:from>
    <xdr:to>
      <xdr:col>13</xdr:col>
      <xdr:colOff>1000125</xdr:colOff>
      <xdr:row>219</xdr:row>
      <xdr:rowOff>153899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180975</xdr:colOff>
      <xdr:row>222</xdr:row>
      <xdr:rowOff>28574</xdr:rowOff>
    </xdr:from>
    <xdr:to>
      <xdr:col>13</xdr:col>
      <xdr:colOff>962025</xdr:colOff>
      <xdr:row>237</xdr:row>
      <xdr:rowOff>144374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200025</xdr:colOff>
      <xdr:row>240</xdr:row>
      <xdr:rowOff>28574</xdr:rowOff>
    </xdr:from>
    <xdr:to>
      <xdr:col>13</xdr:col>
      <xdr:colOff>981075</xdr:colOff>
      <xdr:row>255</xdr:row>
      <xdr:rowOff>144374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142875</xdr:colOff>
      <xdr:row>258</xdr:row>
      <xdr:rowOff>38099</xdr:rowOff>
    </xdr:from>
    <xdr:to>
      <xdr:col>13</xdr:col>
      <xdr:colOff>923925</xdr:colOff>
      <xdr:row>273</xdr:row>
      <xdr:rowOff>153899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7</xdr:col>
      <xdr:colOff>133350</xdr:colOff>
      <xdr:row>276</xdr:row>
      <xdr:rowOff>47624</xdr:rowOff>
    </xdr:from>
    <xdr:to>
      <xdr:col>13</xdr:col>
      <xdr:colOff>914400</xdr:colOff>
      <xdr:row>291</xdr:row>
      <xdr:rowOff>163424</xdr:rowOff>
    </xdr:to>
    <xdr:graphicFrame macro="">
      <xdr:nvGraphicFramePr>
        <xdr:cNvPr id="18" name="1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absolute">
    <xdr:from>
      <xdr:col>14</xdr:col>
      <xdr:colOff>666750</xdr:colOff>
      <xdr:row>19</xdr:row>
      <xdr:rowOff>19050</xdr:rowOff>
    </xdr:from>
    <xdr:to>
      <xdr:col>15</xdr:col>
      <xdr:colOff>266700</xdr:colOff>
      <xdr:row>21</xdr:row>
      <xdr:rowOff>0</xdr:rowOff>
    </xdr:to>
    <xdr:sp macro="" textlink="">
      <xdr:nvSpPr>
        <xdr:cNvPr id="19" name="AutoShape 5">
          <a:hlinkClick xmlns:r="http://schemas.openxmlformats.org/officeDocument/2006/relationships" r:id="rId19" tooltip="Volver menú alojados"/>
        </xdr:cNvPr>
        <xdr:cNvSpPr>
          <a:spLocks noChangeArrowheads="1"/>
        </xdr:cNvSpPr>
      </xdr:nvSpPr>
      <xdr:spPr bwMode="auto">
        <a:xfrm rot="10800000">
          <a:off x="12068175" y="401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36</xdr:row>
      <xdr:rowOff>76200</xdr:rowOff>
    </xdr:from>
    <xdr:to>
      <xdr:col>15</xdr:col>
      <xdr:colOff>266700</xdr:colOff>
      <xdr:row>38</xdr:row>
      <xdr:rowOff>57150</xdr:rowOff>
    </xdr:to>
    <xdr:sp macro="" textlink="">
      <xdr:nvSpPr>
        <xdr:cNvPr id="20" name="AutoShape 5">
          <a:hlinkClick xmlns:r="http://schemas.openxmlformats.org/officeDocument/2006/relationships" r:id="rId20" tooltip="Volver menú alojados"/>
        </xdr:cNvPr>
        <xdr:cNvSpPr>
          <a:spLocks noChangeArrowheads="1"/>
        </xdr:cNvSpPr>
      </xdr:nvSpPr>
      <xdr:spPr bwMode="auto">
        <a:xfrm rot="10800000">
          <a:off x="12068175" y="73818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54</xdr:row>
      <xdr:rowOff>123825</xdr:rowOff>
    </xdr:from>
    <xdr:to>
      <xdr:col>15</xdr:col>
      <xdr:colOff>266700</xdr:colOff>
      <xdr:row>56</xdr:row>
      <xdr:rowOff>104775</xdr:rowOff>
    </xdr:to>
    <xdr:sp macro="" textlink="">
      <xdr:nvSpPr>
        <xdr:cNvPr id="21" name="AutoShape 5">
          <a:hlinkClick xmlns:r="http://schemas.openxmlformats.org/officeDocument/2006/relationships" r:id="rId21" tooltip="Volver menú alojados"/>
        </xdr:cNvPr>
        <xdr:cNvSpPr>
          <a:spLocks noChangeArrowheads="1"/>
        </xdr:cNvSpPr>
      </xdr:nvSpPr>
      <xdr:spPr bwMode="auto">
        <a:xfrm rot="10800000">
          <a:off x="12068175" y="10944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74</xdr:row>
      <xdr:rowOff>171450</xdr:rowOff>
    </xdr:from>
    <xdr:to>
      <xdr:col>15</xdr:col>
      <xdr:colOff>266700</xdr:colOff>
      <xdr:row>77</xdr:row>
      <xdr:rowOff>38100</xdr:rowOff>
    </xdr:to>
    <xdr:sp macro="" textlink="">
      <xdr:nvSpPr>
        <xdr:cNvPr id="22" name="AutoShape 5">
          <a:hlinkClick xmlns:r="http://schemas.openxmlformats.org/officeDocument/2006/relationships" r:id="rId22" tooltip="Volver menú alojados"/>
        </xdr:cNvPr>
        <xdr:cNvSpPr>
          <a:spLocks noChangeArrowheads="1"/>
        </xdr:cNvSpPr>
      </xdr:nvSpPr>
      <xdr:spPr bwMode="auto">
        <a:xfrm rot="10800000">
          <a:off x="12068175" y="14887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92</xdr:row>
      <xdr:rowOff>19050</xdr:rowOff>
    </xdr:from>
    <xdr:to>
      <xdr:col>15</xdr:col>
      <xdr:colOff>266700</xdr:colOff>
      <xdr:row>94</xdr:row>
      <xdr:rowOff>0</xdr:rowOff>
    </xdr:to>
    <xdr:sp macro="" textlink="">
      <xdr:nvSpPr>
        <xdr:cNvPr id="23" name="AutoShape 5">
          <a:hlinkClick xmlns:r="http://schemas.openxmlformats.org/officeDocument/2006/relationships" r:id="rId23" tooltip="Volver menú alojados"/>
        </xdr:cNvPr>
        <xdr:cNvSpPr>
          <a:spLocks noChangeArrowheads="1"/>
        </xdr:cNvSpPr>
      </xdr:nvSpPr>
      <xdr:spPr bwMode="auto">
        <a:xfrm rot="10800000">
          <a:off x="12068175" y="18288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112</xdr:row>
      <xdr:rowOff>66675</xdr:rowOff>
    </xdr:from>
    <xdr:to>
      <xdr:col>15</xdr:col>
      <xdr:colOff>266700</xdr:colOff>
      <xdr:row>114</xdr:row>
      <xdr:rowOff>219075</xdr:rowOff>
    </xdr:to>
    <xdr:sp macro="" textlink="">
      <xdr:nvSpPr>
        <xdr:cNvPr id="24" name="AutoShape 5">
          <a:hlinkClick xmlns:r="http://schemas.openxmlformats.org/officeDocument/2006/relationships" r:id="rId24" tooltip="Volver menú alojados"/>
        </xdr:cNvPr>
        <xdr:cNvSpPr>
          <a:spLocks noChangeArrowheads="1"/>
        </xdr:cNvSpPr>
      </xdr:nvSpPr>
      <xdr:spPr bwMode="auto">
        <a:xfrm rot="10800000">
          <a:off x="12068175" y="22202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130</xdr:row>
      <xdr:rowOff>76200</xdr:rowOff>
    </xdr:from>
    <xdr:to>
      <xdr:col>15</xdr:col>
      <xdr:colOff>266700</xdr:colOff>
      <xdr:row>132</xdr:row>
      <xdr:rowOff>247650</xdr:rowOff>
    </xdr:to>
    <xdr:sp macro="" textlink="">
      <xdr:nvSpPr>
        <xdr:cNvPr id="25" name="AutoShape 5">
          <a:hlinkClick xmlns:r="http://schemas.openxmlformats.org/officeDocument/2006/relationships" r:id="rId25" tooltip="Volver menú alojados"/>
        </xdr:cNvPr>
        <xdr:cNvSpPr>
          <a:spLocks noChangeArrowheads="1"/>
        </xdr:cNvSpPr>
      </xdr:nvSpPr>
      <xdr:spPr bwMode="auto">
        <a:xfrm rot="10800000">
          <a:off x="12068175" y="25736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150</xdr:row>
      <xdr:rowOff>57150</xdr:rowOff>
    </xdr:from>
    <xdr:to>
      <xdr:col>15</xdr:col>
      <xdr:colOff>266700</xdr:colOff>
      <xdr:row>150</xdr:row>
      <xdr:rowOff>419100</xdr:rowOff>
    </xdr:to>
    <xdr:sp macro="" textlink="">
      <xdr:nvSpPr>
        <xdr:cNvPr id="26" name="AutoShape 5">
          <a:hlinkClick xmlns:r="http://schemas.openxmlformats.org/officeDocument/2006/relationships" r:id="rId26" tooltip="Volver menú alojados"/>
        </xdr:cNvPr>
        <xdr:cNvSpPr>
          <a:spLocks noChangeArrowheads="1"/>
        </xdr:cNvSpPr>
      </xdr:nvSpPr>
      <xdr:spPr bwMode="auto">
        <a:xfrm rot="10800000">
          <a:off x="12068175" y="29451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168</xdr:row>
      <xdr:rowOff>276225</xdr:rowOff>
    </xdr:from>
    <xdr:to>
      <xdr:col>15</xdr:col>
      <xdr:colOff>266700</xdr:colOff>
      <xdr:row>169</xdr:row>
      <xdr:rowOff>180975</xdr:rowOff>
    </xdr:to>
    <xdr:sp macro="" textlink="">
      <xdr:nvSpPr>
        <xdr:cNvPr id="27" name="AutoShape 5">
          <a:hlinkClick xmlns:r="http://schemas.openxmlformats.org/officeDocument/2006/relationships" r:id="rId27" tooltip="Volver menú alojados"/>
        </xdr:cNvPr>
        <xdr:cNvSpPr>
          <a:spLocks noChangeArrowheads="1"/>
        </xdr:cNvSpPr>
      </xdr:nvSpPr>
      <xdr:spPr bwMode="auto">
        <a:xfrm rot="10800000">
          <a:off x="12068175" y="33213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187</xdr:row>
      <xdr:rowOff>28575</xdr:rowOff>
    </xdr:from>
    <xdr:to>
      <xdr:col>15</xdr:col>
      <xdr:colOff>266700</xdr:colOff>
      <xdr:row>189</xdr:row>
      <xdr:rowOff>9525</xdr:rowOff>
    </xdr:to>
    <xdr:sp macro="" textlink="">
      <xdr:nvSpPr>
        <xdr:cNvPr id="28" name="AutoShape 5">
          <a:hlinkClick xmlns:r="http://schemas.openxmlformats.org/officeDocument/2006/relationships" r:id="rId28" tooltip="Volver menú alojados"/>
        </xdr:cNvPr>
        <xdr:cNvSpPr>
          <a:spLocks noChangeArrowheads="1"/>
        </xdr:cNvSpPr>
      </xdr:nvSpPr>
      <xdr:spPr bwMode="auto">
        <a:xfrm rot="10800000">
          <a:off x="12068175" y="36957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204</xdr:row>
      <xdr:rowOff>352425</xdr:rowOff>
    </xdr:from>
    <xdr:to>
      <xdr:col>15</xdr:col>
      <xdr:colOff>266700</xdr:colOff>
      <xdr:row>206</xdr:row>
      <xdr:rowOff>66675</xdr:rowOff>
    </xdr:to>
    <xdr:sp macro="" textlink="">
      <xdr:nvSpPr>
        <xdr:cNvPr id="29" name="AutoShape 5">
          <a:hlinkClick xmlns:r="http://schemas.openxmlformats.org/officeDocument/2006/relationships" r:id="rId29" tooltip="Volver menú alojados"/>
        </xdr:cNvPr>
        <xdr:cNvSpPr>
          <a:spLocks noChangeArrowheads="1"/>
        </xdr:cNvSpPr>
      </xdr:nvSpPr>
      <xdr:spPr bwMode="auto">
        <a:xfrm rot="10800000">
          <a:off x="12068175" y="40328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225</xdr:row>
      <xdr:rowOff>104775</xdr:rowOff>
    </xdr:from>
    <xdr:to>
      <xdr:col>15</xdr:col>
      <xdr:colOff>266700</xdr:colOff>
      <xdr:row>227</xdr:row>
      <xdr:rowOff>85725</xdr:rowOff>
    </xdr:to>
    <xdr:sp macro="" textlink="">
      <xdr:nvSpPr>
        <xdr:cNvPr id="30" name="AutoShape 5">
          <a:hlinkClick xmlns:r="http://schemas.openxmlformats.org/officeDocument/2006/relationships" r:id="rId30" tooltip="Volver menú alojados"/>
        </xdr:cNvPr>
        <xdr:cNvSpPr>
          <a:spLocks noChangeArrowheads="1"/>
        </xdr:cNvSpPr>
      </xdr:nvSpPr>
      <xdr:spPr bwMode="auto">
        <a:xfrm rot="10800000">
          <a:off x="12068175" y="444246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245</xdr:row>
      <xdr:rowOff>133350</xdr:rowOff>
    </xdr:from>
    <xdr:to>
      <xdr:col>15</xdr:col>
      <xdr:colOff>266700</xdr:colOff>
      <xdr:row>247</xdr:row>
      <xdr:rowOff>114300</xdr:rowOff>
    </xdr:to>
    <xdr:sp macro="" textlink="">
      <xdr:nvSpPr>
        <xdr:cNvPr id="31" name="AutoShape 5">
          <a:hlinkClick xmlns:r="http://schemas.openxmlformats.org/officeDocument/2006/relationships" r:id="rId31" tooltip="Volver menú alojados"/>
        </xdr:cNvPr>
        <xdr:cNvSpPr>
          <a:spLocks noChangeArrowheads="1"/>
        </xdr:cNvSpPr>
      </xdr:nvSpPr>
      <xdr:spPr bwMode="auto">
        <a:xfrm rot="10800000">
          <a:off x="12068175" y="48339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264</xdr:row>
      <xdr:rowOff>180975</xdr:rowOff>
    </xdr:from>
    <xdr:to>
      <xdr:col>15</xdr:col>
      <xdr:colOff>266700</xdr:colOff>
      <xdr:row>266</xdr:row>
      <xdr:rowOff>161925</xdr:rowOff>
    </xdr:to>
    <xdr:sp macro="" textlink="">
      <xdr:nvSpPr>
        <xdr:cNvPr id="32" name="AutoShape 5">
          <a:hlinkClick xmlns:r="http://schemas.openxmlformats.org/officeDocument/2006/relationships" r:id="rId32" tooltip="Volver menú alojados"/>
        </xdr:cNvPr>
        <xdr:cNvSpPr>
          <a:spLocks noChangeArrowheads="1"/>
        </xdr:cNvSpPr>
      </xdr:nvSpPr>
      <xdr:spPr bwMode="auto">
        <a:xfrm rot="10800000">
          <a:off x="12068175" y="52073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285</xdr:row>
      <xdr:rowOff>66675</xdr:rowOff>
    </xdr:from>
    <xdr:to>
      <xdr:col>15</xdr:col>
      <xdr:colOff>266700</xdr:colOff>
      <xdr:row>287</xdr:row>
      <xdr:rowOff>47625</xdr:rowOff>
    </xdr:to>
    <xdr:sp macro="" textlink="">
      <xdr:nvSpPr>
        <xdr:cNvPr id="33" name="AutoShape 5">
          <a:hlinkClick xmlns:r="http://schemas.openxmlformats.org/officeDocument/2006/relationships" r:id="rId33" tooltip="Volver menú alojados"/>
        </xdr:cNvPr>
        <xdr:cNvSpPr>
          <a:spLocks noChangeArrowheads="1"/>
        </xdr:cNvSpPr>
      </xdr:nvSpPr>
      <xdr:spPr bwMode="auto">
        <a:xfrm rot="10800000">
          <a:off x="12068175" y="55997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303</xdr:row>
      <xdr:rowOff>114300</xdr:rowOff>
    </xdr:from>
    <xdr:to>
      <xdr:col>15</xdr:col>
      <xdr:colOff>266700</xdr:colOff>
      <xdr:row>305</xdr:row>
      <xdr:rowOff>95250</xdr:rowOff>
    </xdr:to>
    <xdr:sp macro="" textlink="">
      <xdr:nvSpPr>
        <xdr:cNvPr id="34" name="AutoShape 5">
          <a:hlinkClick xmlns:r="http://schemas.openxmlformats.org/officeDocument/2006/relationships" r:id="rId34" tooltip="Volver menú alojados"/>
        </xdr:cNvPr>
        <xdr:cNvSpPr>
          <a:spLocks noChangeArrowheads="1"/>
        </xdr:cNvSpPr>
      </xdr:nvSpPr>
      <xdr:spPr bwMode="auto">
        <a:xfrm rot="10800000">
          <a:off x="12068175" y="59474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0.94061</cdr:y>
    </cdr:from>
    <cdr:to>
      <cdr:x>0.64364</cdr:x>
      <cdr:y>0.99066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475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0.08897</cdr:x>
      <cdr:y>0</cdr:y>
    </cdr:from>
    <cdr:to>
      <cdr:x>0.9136</cdr:x>
      <cdr:y>0.16608</cdr:y>
    </cdr:to>
    <cdr:sp macro="" textlink="'graficas evol mensual merc'!$B$4:$G$4">
      <cdr:nvSpPr>
        <cdr:cNvPr id="5" name="1 CuadroTexto"/>
        <cdr:cNvSpPr txBox="1"/>
      </cdr:nvSpPr>
      <cdr:spPr>
        <a:xfrm xmlns:a="http://schemas.openxmlformats.org/drawingml/2006/main">
          <a:off x="476275" y="0"/>
          <a:ext cx="4414285" cy="447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73BF07D-E39E-43D7-AD44-563AADEEA787}" type="TxLink">
            <a:rPr lang="es-ES" sz="1200" b="1"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 </a:t>
          </a:fld>
          <a:endParaRPr lang="es-ES" sz="1200"/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149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0.92153</cdr:x>
      <cdr:y>0.18208</cdr:y>
    </cdr:to>
    <cdr:sp macro="" textlink="'graficas evol mensual merc'!$B$25">
      <cdr:nvSpPr>
        <cdr:cNvPr id="8" name="1 CuadroTexto"/>
        <cdr:cNvSpPr txBox="1"/>
      </cdr:nvSpPr>
      <cdr:spPr>
        <a:xfrm xmlns:a="http://schemas.openxmlformats.org/drawingml/2006/main">
          <a:off x="495326" y="0"/>
          <a:ext cx="4437678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50DD74D-EA98-4C68-96F3-3F9E82A1C4DB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REINO UNIDO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0.0783</cdr:x>
      <cdr:y>0</cdr:y>
    </cdr:from>
    <cdr:to>
      <cdr:x>0.91026</cdr:x>
      <cdr:y>0.18143</cdr:y>
    </cdr:to>
    <cdr:sp macro="" textlink="'graficas evol mensual merc'!$B$43">
      <cdr:nvSpPr>
        <cdr:cNvPr id="12" name="1 CuadroTexto"/>
        <cdr:cNvSpPr txBox="1"/>
      </cdr:nvSpPr>
      <cdr:spPr>
        <a:xfrm xmlns:a="http://schemas.openxmlformats.org/drawingml/2006/main">
          <a:off x="419118" y="0"/>
          <a:ext cx="4453523" cy="489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19B5B71-D88F-47AE-BB65-3C25350D5112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ESPAÑA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0.92331</cdr:x>
      <cdr:y>0.18078</cdr:y>
    </cdr:to>
    <cdr:sp macro="" textlink="'graficas evol mensual merc'!$B$61">
      <cdr:nvSpPr>
        <cdr:cNvPr id="13" name="1 CuadroTexto"/>
        <cdr:cNvSpPr txBox="1"/>
      </cdr:nvSpPr>
      <cdr:spPr>
        <a:xfrm xmlns:a="http://schemas.openxmlformats.org/drawingml/2006/main">
          <a:off x="504839" y="0"/>
          <a:ext cx="4437679" cy="4873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468AF6C-E935-4677-97C8-29AB6CB16617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ALEMANIA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0.09608</cdr:x>
      <cdr:y>0</cdr:y>
    </cdr:from>
    <cdr:to>
      <cdr:x>0.92508</cdr:x>
      <cdr:y>0.18208</cdr:y>
    </cdr:to>
    <cdr:sp macro="" textlink="'graficas evol mensual merc'!$B$79">
      <cdr:nvSpPr>
        <cdr:cNvPr id="8" name="1 CuadroTexto"/>
        <cdr:cNvSpPr txBox="1"/>
      </cdr:nvSpPr>
      <cdr:spPr>
        <a:xfrm xmlns:a="http://schemas.openxmlformats.org/drawingml/2006/main">
          <a:off x="514345" y="0"/>
          <a:ext cx="4437678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90E1081-5161-41EC-8329-85BF3C81A46D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DINAMARCA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0.91649</cdr:x>
      <cdr:y>0.18208</cdr:y>
    </cdr:to>
    <cdr:sp macro="" textlink="'graficas evol mensual merc'!$B$97">
      <cdr:nvSpPr>
        <cdr:cNvPr id="9" name="1 CuadroTexto"/>
        <cdr:cNvSpPr txBox="1"/>
      </cdr:nvSpPr>
      <cdr:spPr>
        <a:xfrm xmlns:a="http://schemas.openxmlformats.org/drawingml/2006/main">
          <a:off x="476262" y="0"/>
          <a:ext cx="4429756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968E11B-E427-4161-9C0E-C6A0F2C34937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FINLANDIA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0.91206</cdr:x>
      <cdr:y>0.18468</cdr:y>
    </cdr:to>
    <cdr:sp macro="" textlink="'graficas evol mensual merc'!$B$115">
      <cdr:nvSpPr>
        <cdr:cNvPr id="8" name="1 CuadroTexto"/>
        <cdr:cNvSpPr txBox="1"/>
      </cdr:nvSpPr>
      <cdr:spPr>
        <a:xfrm xmlns:a="http://schemas.openxmlformats.org/drawingml/2006/main">
          <a:off x="476275" y="0"/>
          <a:ext cx="4406041" cy="4978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5FBB890-A6CE-454D-893B-A88F896962F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NORUEGA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0.09074</cdr:x>
      <cdr:y>0</cdr:y>
    </cdr:from>
    <cdr:to>
      <cdr:x>0.91384</cdr:x>
      <cdr:y>0.14841</cdr:y>
    </cdr:to>
    <cdr:sp macro="" textlink="'graficas evol mensual merc'!$B$133">
      <cdr:nvSpPr>
        <cdr:cNvPr id="9" name="1 CuadroTexto"/>
        <cdr:cNvSpPr txBox="1"/>
      </cdr:nvSpPr>
      <cdr:spPr>
        <a:xfrm xmlns:a="http://schemas.openxmlformats.org/drawingml/2006/main">
          <a:off x="485753" y="0"/>
          <a:ext cx="4406095" cy="400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4C45EFD-9DE1-47EE-909E-E2961FA07420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SUECIA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0.08896</cdr:x>
      <cdr:y>0</cdr:y>
    </cdr:from>
    <cdr:to>
      <cdr:x>0.91206</cdr:x>
      <cdr:y>0.14841</cdr:y>
    </cdr:to>
    <cdr:sp macro="" textlink="'graficas evol mensual merc'!$B$151">
      <cdr:nvSpPr>
        <cdr:cNvPr id="9" name="1 CuadroTexto"/>
        <cdr:cNvSpPr txBox="1"/>
      </cdr:nvSpPr>
      <cdr:spPr>
        <a:xfrm xmlns:a="http://schemas.openxmlformats.org/drawingml/2006/main">
          <a:off x="476228" y="0"/>
          <a:ext cx="4406095" cy="400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339CEF6A-EE52-4B1F-B876-30D39F44E718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FRANCIA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0.10499</cdr:x>
      <cdr:y>0.0106</cdr:y>
    </cdr:from>
    <cdr:to>
      <cdr:x>0.91472</cdr:x>
      <cdr:y>0.15703</cdr:y>
    </cdr:to>
    <cdr:sp macro="" textlink="'graficas evol mensual merc'!$B$169">
      <cdr:nvSpPr>
        <cdr:cNvPr id="8" name="1 CuadroTexto"/>
        <cdr:cNvSpPr txBox="1"/>
      </cdr:nvSpPr>
      <cdr:spPr>
        <a:xfrm xmlns:a="http://schemas.openxmlformats.org/drawingml/2006/main">
          <a:off x="562000" y="28575"/>
          <a:ext cx="4334525" cy="3947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3F709F0-7C65-4E5D-9CD8-0222DDEB2097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HOLANDA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0.1032</cdr:x>
      <cdr:y>0</cdr:y>
    </cdr:from>
    <cdr:to>
      <cdr:x>0.92482</cdr:x>
      <cdr:y>0.17948</cdr:y>
    </cdr:to>
    <cdr:sp macro="" textlink="'graficas evol mensual merc'!$B$187">
      <cdr:nvSpPr>
        <cdr:cNvPr id="9" name="1 CuadroTexto"/>
        <cdr:cNvSpPr txBox="1"/>
      </cdr:nvSpPr>
      <cdr:spPr>
        <a:xfrm xmlns:a="http://schemas.openxmlformats.org/drawingml/2006/main">
          <a:off x="552445" y="0"/>
          <a:ext cx="4398173" cy="4838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B911D35-36CE-4054-94AE-B7D5B2B2965E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BÉLGICA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0.92982</cdr:x>
      <cdr:y>0.17753</cdr:y>
    </cdr:to>
    <cdr:sp macro="" textlink="'graficas evol mensual merc'!$B$205">
      <cdr:nvSpPr>
        <cdr:cNvPr id="8" name="1 CuadroTexto"/>
        <cdr:cNvSpPr txBox="1"/>
      </cdr:nvSpPr>
      <cdr:spPr>
        <a:xfrm xmlns:a="http://schemas.openxmlformats.org/drawingml/2006/main">
          <a:off x="514368" y="0"/>
          <a:ext cx="4462998" cy="4785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E0A45F3-A051-457B-AF8A-1C74005A82A2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ITALIA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0.08896</cdr:x>
      <cdr:y>0</cdr:y>
    </cdr:from>
    <cdr:to>
      <cdr:x>0.90615</cdr:x>
      <cdr:y>0.11653</cdr:y>
    </cdr:to>
    <cdr:sp macro="" textlink="'graficas evol mensual merc'!$B$223">
      <cdr:nvSpPr>
        <cdr:cNvPr id="9" name="1 CuadroTexto"/>
        <cdr:cNvSpPr txBox="1"/>
      </cdr:nvSpPr>
      <cdr:spPr>
        <a:xfrm xmlns:a="http://schemas.openxmlformats.org/drawingml/2006/main">
          <a:off x="476224" y="0"/>
          <a:ext cx="4374459" cy="3141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5D7FC5C-C1C4-4A5D-A2AE-581E418B0860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RUSIA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0.92514</cdr:x>
      <cdr:y>0.17818</cdr:y>
    </cdr:to>
    <cdr:sp macro="" textlink="'graficas evol mensual merc'!$B$241">
      <cdr:nvSpPr>
        <cdr:cNvPr id="8" name="1 CuadroTexto"/>
        <cdr:cNvSpPr txBox="1"/>
      </cdr:nvSpPr>
      <cdr:spPr>
        <a:xfrm xmlns:a="http://schemas.openxmlformats.org/drawingml/2006/main">
          <a:off x="504829" y="0"/>
          <a:ext cx="4447475" cy="4802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27622FFD-36C7-4901-BADB-3D36D37BDC31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OTROS PAISES DEL ESTE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0.90762</cdr:x>
      <cdr:y>0.12562</cdr:y>
    </cdr:to>
    <cdr:sp macro="" textlink="'graficas evol mensual merc'!$B$259">
      <cdr:nvSpPr>
        <cdr:cNvPr id="9" name="1 CuadroTexto"/>
        <cdr:cNvSpPr txBox="1"/>
      </cdr:nvSpPr>
      <cdr:spPr>
        <a:xfrm xmlns:a="http://schemas.openxmlformats.org/drawingml/2006/main">
          <a:off x="476271" y="0"/>
          <a:ext cx="4382275" cy="3386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4E1E91D-EA55-4495-939B-DE3AE052D6E5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IRLANDA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0.08363</cdr:x>
      <cdr:y>0</cdr:y>
    </cdr:from>
    <cdr:to>
      <cdr:x>0.90381</cdr:x>
      <cdr:y>0.14392</cdr:y>
    </cdr:to>
    <cdr:sp macro="" textlink="'graficas evol mensual merc'!$B$277">
      <cdr:nvSpPr>
        <cdr:cNvPr id="8" name="1 CuadroTexto"/>
        <cdr:cNvSpPr txBox="1"/>
      </cdr:nvSpPr>
      <cdr:spPr>
        <a:xfrm xmlns:a="http://schemas.openxmlformats.org/drawingml/2006/main">
          <a:off x="447686" y="0"/>
          <a:ext cx="4390464" cy="4663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1403231-03D1-45A7-9712-CB68DD24654B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SUIZA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25</xdr:col>
      <xdr:colOff>276225</xdr:colOff>
      <xdr:row>1</xdr:row>
      <xdr:rowOff>66675</xdr:rowOff>
    </xdr:from>
    <xdr:to>
      <xdr:col>25</xdr:col>
      <xdr:colOff>638175</xdr:colOff>
      <xdr:row>3</xdr:row>
      <xdr:rowOff>60325</xdr:rowOff>
    </xdr:to>
    <xdr:sp macro="" textlink="">
      <xdr:nvSpPr>
        <xdr:cNvPr id="3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938337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504825</xdr:colOff>
      <xdr:row>0</xdr:row>
      <xdr:rowOff>180975</xdr:rowOff>
    </xdr:from>
    <xdr:to>
      <xdr:col>1</xdr:col>
      <xdr:colOff>866775</xdr:colOff>
      <xdr:row>2</xdr:row>
      <xdr:rowOff>161925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266825" y="180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219075</xdr:colOff>
      <xdr:row>4</xdr:row>
      <xdr:rowOff>38100</xdr:rowOff>
    </xdr:from>
    <xdr:to>
      <xdr:col>6</xdr:col>
      <xdr:colOff>581025</xdr:colOff>
      <xdr:row>4</xdr:row>
      <xdr:rowOff>400050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172075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61912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962025</xdr:colOff>
      <xdr:row>2</xdr:row>
      <xdr:rowOff>104775</xdr:rowOff>
    </xdr:from>
    <xdr:to>
      <xdr:col>6</xdr:col>
      <xdr:colOff>1323975</xdr:colOff>
      <xdr:row>4</xdr:row>
      <xdr:rowOff>85725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486525" y="485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19050</xdr:colOff>
      <xdr:row>4</xdr:row>
      <xdr:rowOff>190500</xdr:rowOff>
    </xdr:from>
    <xdr:to>
      <xdr:col>6</xdr:col>
      <xdr:colOff>66675</xdr:colOff>
      <xdr:row>4</xdr:row>
      <xdr:rowOff>552450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4543425" y="95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1</xdr:row>
      <xdr:rowOff>63500</xdr:rowOff>
    </xdr:from>
    <xdr:to>
      <xdr:col>9</xdr:col>
      <xdr:colOff>685800</xdr:colOff>
      <xdr:row>42</xdr:row>
      <xdr:rowOff>187326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26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058150" y="5324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0.00468</cdr:x>
      <cdr:y>0.9748</cdr:y>
    </cdr:from>
    <cdr:to>
      <cdr:x>0.50292</cdr:x>
      <cdr:y>0.99389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63" y="8282212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0.02024</cdr:x>
      <cdr:y>0</cdr:y>
    </cdr:from>
    <cdr:to>
      <cdr:x>0.97812</cdr:x>
      <cdr:y>0.07735</cdr:y>
    </cdr:to>
    <cdr:sp macro="" textlink="'Nacionalidades '!$B$5">
      <cdr:nvSpPr>
        <cdr:cNvPr id="3" name="2 CuadroTexto"/>
        <cdr:cNvSpPr txBox="1"/>
      </cdr:nvSpPr>
      <cdr:spPr>
        <a:xfrm xmlns:a="http://schemas.openxmlformats.org/drawingml/2006/main">
          <a:off x="139945" y="0"/>
          <a:ext cx="6623884" cy="6571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F537319-F092-4193-8438-00AE5CDD228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SANTA CRUZ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63500</xdr:colOff>
      <xdr:row>1</xdr:row>
      <xdr:rowOff>219075</xdr:rowOff>
    </xdr:from>
    <xdr:to>
      <xdr:col>9</xdr:col>
      <xdr:colOff>650875</xdr:colOff>
      <xdr:row>43</xdr:row>
      <xdr:rowOff>152401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26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029575" y="5324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0.98025</cdr:y>
    </cdr:from>
    <cdr:to>
      <cdr:x>0.50054</cdr:x>
      <cdr:y>0.99934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832851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0.04212</cdr:x>
      <cdr:y>0</cdr:y>
    </cdr:from>
    <cdr:to>
      <cdr:x>1</cdr:x>
      <cdr:y>0.07623</cdr:y>
    </cdr:to>
    <cdr:sp macro="" textlink="'Nacionalidades '!$B$5">
      <cdr:nvSpPr>
        <cdr:cNvPr id="3" name="2 CuadroTexto"/>
        <cdr:cNvSpPr txBox="1"/>
      </cdr:nvSpPr>
      <cdr:spPr>
        <a:xfrm xmlns:a="http://schemas.openxmlformats.org/drawingml/2006/main">
          <a:off x="348896" y="0"/>
          <a:ext cx="6593471" cy="6476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75CAAB6-AB26-4B58-BA61-81E88FEBF659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SANTA CRUZ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15</xdr:col>
      <xdr:colOff>333375</xdr:colOff>
      <xdr:row>4</xdr:row>
      <xdr:rowOff>47625</xdr:rowOff>
    </xdr:from>
    <xdr:to>
      <xdr:col>15</xdr:col>
      <xdr:colOff>695325</xdr:colOff>
      <xdr:row>5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138237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9525</xdr:colOff>
      <xdr:row>4</xdr:row>
      <xdr:rowOff>47625</xdr:rowOff>
    </xdr:from>
    <xdr:to>
      <xdr:col>9</xdr:col>
      <xdr:colOff>371475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82002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142875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733425</xdr:colOff>
      <xdr:row>4</xdr:row>
      <xdr:rowOff>0</xdr:rowOff>
    </xdr:from>
    <xdr:to>
      <xdr:col>9</xdr:col>
      <xdr:colOff>333375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705725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476250</xdr:colOff>
      <xdr:row>4</xdr:row>
      <xdr:rowOff>152400</xdr:rowOff>
    </xdr:from>
    <xdr:to>
      <xdr:col>9</xdr:col>
      <xdr:colOff>76200</xdr:colOff>
      <xdr:row>5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753225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228600</xdr:colOff>
      <xdr:row>60</xdr:row>
      <xdr:rowOff>57150</xdr:rowOff>
    </xdr:from>
    <xdr:to>
      <xdr:col>0</xdr:col>
      <xdr:colOff>590550</xdr:colOff>
      <xdr:row>74</xdr:row>
      <xdr:rowOff>38100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228600" y="4962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352425</xdr:colOff>
      <xdr:row>4</xdr:row>
      <xdr:rowOff>19050</xdr:rowOff>
    </xdr:from>
    <xdr:to>
      <xdr:col>7</xdr:col>
      <xdr:colOff>104775</xdr:colOff>
      <xdr:row>4</xdr:row>
      <xdr:rowOff>381000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12445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238750" y="4981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577850</xdr:colOff>
      <xdr:row>9</xdr:row>
      <xdr:rowOff>190500</xdr:rowOff>
    </xdr:from>
    <xdr:to>
      <xdr:col>19</xdr:col>
      <xdr:colOff>177800</xdr:colOff>
      <xdr:row>9</xdr:row>
      <xdr:rowOff>190500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17650" y="2133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485775</xdr:colOff>
      <xdr:row>4</xdr:row>
      <xdr:rowOff>19050</xdr:rowOff>
    </xdr:from>
    <xdr:to>
      <xdr:col>13</xdr:col>
      <xdr:colOff>85725</xdr:colOff>
      <xdr:row>5</xdr:row>
      <xdr:rowOff>152400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9553575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361950</xdr:colOff>
      <xdr:row>3</xdr:row>
      <xdr:rowOff>180975</xdr:rowOff>
    </xdr:from>
    <xdr:to>
      <xdr:col>10</xdr:col>
      <xdr:colOff>723900</xdr:colOff>
      <xdr:row>4</xdr:row>
      <xdr:rowOff>352425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915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104775</xdr:colOff>
      <xdr:row>3</xdr:row>
      <xdr:rowOff>142875</xdr:rowOff>
    </xdr:from>
    <xdr:to>
      <xdr:col>14</xdr:col>
      <xdr:colOff>466725</xdr:colOff>
      <xdr:row>5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915525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457200</xdr:colOff>
      <xdr:row>4</xdr:row>
      <xdr:rowOff>9525</xdr:rowOff>
    </xdr:from>
    <xdr:to>
      <xdr:col>8</xdr:col>
      <xdr:colOff>57150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076950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103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460375</xdr:colOff>
      <xdr:row>4</xdr:row>
      <xdr:rowOff>387350</xdr:rowOff>
    </xdr:from>
    <xdr:to>
      <xdr:col>11</xdr:col>
      <xdr:colOff>60325</xdr:colOff>
      <xdr:row>5</xdr:row>
      <xdr:rowOff>282575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070975" y="1149350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190500</xdr:colOff>
      <xdr:row>10</xdr:row>
      <xdr:rowOff>127000</xdr:rowOff>
    </xdr:from>
    <xdr:to>
      <xdr:col>8</xdr:col>
      <xdr:colOff>438150</xdr:colOff>
      <xdr:row>38</xdr:row>
      <xdr:rowOff>34925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133350</xdr:colOff>
      <xdr:row>17</xdr:row>
      <xdr:rowOff>95250</xdr:rowOff>
    </xdr:from>
    <xdr:to>
      <xdr:col>5</xdr:col>
      <xdr:colOff>495300</xdr:colOff>
      <xdr:row>18</xdr:row>
      <xdr:rowOff>266700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029200" y="3790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600075</xdr:colOff>
      <xdr:row>5</xdr:row>
      <xdr:rowOff>57150</xdr:rowOff>
    </xdr:from>
    <xdr:to>
      <xdr:col>7</xdr:col>
      <xdr:colOff>228600</xdr:colOff>
      <xdr:row>5</xdr:row>
      <xdr:rowOff>419100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562600" y="1143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330200</xdr:colOff>
      <xdr:row>3</xdr:row>
      <xdr:rowOff>123825</xdr:rowOff>
    </xdr:from>
    <xdr:to>
      <xdr:col>9</xdr:col>
      <xdr:colOff>349250</xdr:colOff>
      <xdr:row>27</xdr:row>
      <xdr:rowOff>69850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247650</xdr:colOff>
      <xdr:row>4</xdr:row>
      <xdr:rowOff>9525</xdr:rowOff>
    </xdr:from>
    <xdr:to>
      <xdr:col>12</xdr:col>
      <xdr:colOff>609600</xdr:colOff>
      <xdr:row>5</xdr:row>
      <xdr:rowOff>142875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334500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95250</xdr:colOff>
      <xdr:row>3</xdr:row>
      <xdr:rowOff>180975</xdr:rowOff>
    </xdr:from>
    <xdr:to>
      <xdr:col>10</xdr:col>
      <xdr:colOff>457200</xdr:colOff>
      <xdr:row>4</xdr:row>
      <xdr:rowOff>352425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915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133350</xdr:colOff>
      <xdr:row>3</xdr:row>
      <xdr:rowOff>85725</xdr:rowOff>
    </xdr:from>
    <xdr:to>
      <xdr:col>14</xdr:col>
      <xdr:colOff>495300</xdr:colOff>
      <xdr:row>5</xdr:row>
      <xdr:rowOff>28575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810875" y="657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542925</xdr:colOff>
      <xdr:row>4</xdr:row>
      <xdr:rowOff>104775</xdr:rowOff>
    </xdr:from>
    <xdr:to>
      <xdr:col>11</xdr:col>
      <xdr:colOff>142875</xdr:colOff>
      <xdr:row>5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43950" y="866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327025</xdr:colOff>
      <xdr:row>7</xdr:row>
      <xdr:rowOff>9525</xdr:rowOff>
    </xdr:from>
    <xdr:to>
      <xdr:col>9</xdr:col>
      <xdr:colOff>688975</xdr:colOff>
      <xdr:row>8</xdr:row>
      <xdr:rowOff>174625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223250" y="1800225"/>
          <a:ext cx="361950" cy="3556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190500</xdr:colOff>
      <xdr:row>10</xdr:row>
      <xdr:rowOff>142875</xdr:rowOff>
    </xdr:from>
    <xdr:to>
      <xdr:col>8</xdr:col>
      <xdr:colOff>390525</xdr:colOff>
      <xdr:row>38</xdr:row>
      <xdr:rowOff>53975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590550</xdr:colOff>
      <xdr:row>16</xdr:row>
      <xdr:rowOff>28575</xdr:rowOff>
    </xdr:from>
    <xdr:to>
      <xdr:col>7</xdr:col>
      <xdr:colOff>190500</xdr:colOff>
      <xdr:row>17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200775" y="3533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422275</xdr:colOff>
      <xdr:row>2</xdr:row>
      <xdr:rowOff>73025</xdr:rowOff>
    </xdr:from>
    <xdr:to>
      <xdr:col>9</xdr:col>
      <xdr:colOff>346075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26</xdr:row>
      <xdr:rowOff>0</xdr:rowOff>
    </xdr:from>
    <xdr:to>
      <xdr:col>7</xdr:col>
      <xdr:colOff>361950</xdr:colOff>
      <xdr:row>26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572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371475</xdr:colOff>
      <xdr:row>4</xdr:row>
      <xdr:rowOff>9525</xdr:rowOff>
    </xdr:from>
    <xdr:to>
      <xdr:col>6</xdr:col>
      <xdr:colOff>28575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2673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333375</xdr:colOff>
      <xdr:row>4</xdr:row>
      <xdr:rowOff>127000</xdr:rowOff>
    </xdr:from>
    <xdr:to>
      <xdr:col>9</xdr:col>
      <xdr:colOff>295275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47625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19725" y="4886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219075</xdr:colOff>
      <xdr:row>5</xdr:row>
      <xdr:rowOff>95249</xdr:rowOff>
    </xdr:from>
    <xdr:to>
      <xdr:col>6</xdr:col>
      <xdr:colOff>581025</xdr:colOff>
      <xdr:row>5</xdr:row>
      <xdr:rowOff>428624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991100" y="131444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460375</xdr:colOff>
      <xdr:row>4</xdr:row>
      <xdr:rowOff>63500</xdr:rowOff>
    </xdr:from>
    <xdr:to>
      <xdr:col>9</xdr:col>
      <xdr:colOff>317500</xdr:colOff>
      <xdr:row>29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32</xdr:row>
      <xdr:rowOff>0</xdr:rowOff>
    </xdr:from>
    <xdr:to>
      <xdr:col>7</xdr:col>
      <xdr:colOff>361950</xdr:colOff>
      <xdr:row>32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5210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13</xdr:col>
      <xdr:colOff>371475</xdr:colOff>
      <xdr:row>3</xdr:row>
      <xdr:rowOff>142875</xdr:rowOff>
    </xdr:from>
    <xdr:to>
      <xdr:col>13</xdr:col>
      <xdr:colOff>733425</xdr:colOff>
      <xdr:row>5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220325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457200</xdr:colOff>
      <xdr:row>4</xdr:row>
      <xdr:rowOff>85725</xdr:rowOff>
    </xdr:from>
    <xdr:to>
      <xdr:col>7</xdr:col>
      <xdr:colOff>57150</xdr:colOff>
      <xdr:row>4</xdr:row>
      <xdr:rowOff>447675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229225" y="84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13</xdr:col>
      <xdr:colOff>800100</xdr:colOff>
      <xdr:row>3</xdr:row>
      <xdr:rowOff>171450</xdr:rowOff>
    </xdr:from>
    <xdr:to>
      <xdr:col>14</xdr:col>
      <xdr:colOff>209550</xdr:colOff>
      <xdr:row>5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62037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123825</xdr:colOff>
      <xdr:row>4</xdr:row>
      <xdr:rowOff>352425</xdr:rowOff>
    </xdr:from>
    <xdr:to>
      <xdr:col>11</xdr:col>
      <xdr:colOff>485775</xdr:colOff>
      <xdr:row>6</xdr:row>
      <xdr:rowOff>66675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43950" y="1114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238125</xdr:colOff>
      <xdr:row>4</xdr:row>
      <xdr:rowOff>200025</xdr:rowOff>
    </xdr:from>
    <xdr:to>
      <xdr:col>9</xdr:col>
      <xdr:colOff>600075</xdr:colOff>
      <xdr:row>5</xdr:row>
      <xdr:rowOff>101600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34350" y="962025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349250</xdr:colOff>
      <xdr:row>10</xdr:row>
      <xdr:rowOff>127000</xdr:rowOff>
    </xdr:from>
    <xdr:to>
      <xdr:col>8</xdr:col>
      <xdr:colOff>549275</xdr:colOff>
      <xdr:row>38</xdr:row>
      <xdr:rowOff>41275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104775</xdr:colOff>
      <xdr:row>18</xdr:row>
      <xdr:rowOff>9525</xdr:rowOff>
    </xdr:from>
    <xdr:to>
      <xdr:col>5</xdr:col>
      <xdr:colOff>466725</xdr:colOff>
      <xdr:row>20</xdr:row>
      <xdr:rowOff>47625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000625" y="4057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336550</xdr:colOff>
      <xdr:row>1</xdr:row>
      <xdr:rowOff>149225</xdr:rowOff>
    </xdr:from>
    <xdr:to>
      <xdr:col>9</xdr:col>
      <xdr:colOff>260350</xdr:colOff>
      <xdr:row>24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705475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ZONA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428625</xdr:colOff>
      <xdr:row>18</xdr:row>
      <xdr:rowOff>9525</xdr:rowOff>
    </xdr:from>
    <xdr:to>
      <xdr:col>8</xdr:col>
      <xdr:colOff>28575</xdr:colOff>
      <xdr:row>18</xdr:row>
      <xdr:rowOff>371475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800850" y="3895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361950</xdr:colOff>
      <xdr:row>3</xdr:row>
      <xdr:rowOff>114300</xdr:rowOff>
    </xdr:from>
    <xdr:to>
      <xdr:col>9</xdr:col>
      <xdr:colOff>342900</xdr:colOff>
      <xdr:row>25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458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600075</xdr:colOff>
      <xdr:row>4</xdr:row>
      <xdr:rowOff>47625</xdr:rowOff>
    </xdr:from>
    <xdr:to>
      <xdr:col>7</xdr:col>
      <xdr:colOff>228600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3911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460375</xdr:colOff>
      <xdr:row>3</xdr:row>
      <xdr:rowOff>98425</xdr:rowOff>
    </xdr:from>
    <xdr:to>
      <xdr:col>10</xdr:col>
      <xdr:colOff>393700</xdr:colOff>
      <xdr:row>26</xdr:row>
      <xdr:rowOff>63500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409575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28</xdr:row>
      <xdr:rowOff>0</xdr:rowOff>
    </xdr:from>
    <xdr:to>
      <xdr:col>7</xdr:col>
      <xdr:colOff>361950</xdr:colOff>
      <xdr:row>28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010150" y="465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524500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438775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actualizacione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ctualizacion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0.vml"/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1.xml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1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000099"/>
    <pageSetUpPr autoPageBreaks="0" fitToPage="1"/>
  </sheetPr>
  <dimension ref="B4:H75"/>
  <sheetViews>
    <sheetView showGridLines="0" showRowColHeaders="0" zoomScaleNormal="100" workbookViewId="0">
      <selection activeCell="E18" sqref="E18"/>
    </sheetView>
  </sheetViews>
  <sheetFormatPr baseColWidth="10" defaultRowHeight="12.75" outlineLevelRow="2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>
      <c r="C4" s="1"/>
      <c r="D4" s="1"/>
      <c r="E4" s="1"/>
      <c r="F4" s="1"/>
      <c r="G4" s="1"/>
    </row>
    <row r="5" spans="3:7" ht="21">
      <c r="C5" s="3"/>
      <c r="D5" s="326" t="s">
        <v>0</v>
      </c>
      <c r="E5" s="326"/>
      <c r="F5" s="326"/>
      <c r="G5" s="3"/>
    </row>
    <row r="6" spans="3:7" ht="20.100000000000001" customHeight="1">
      <c r="C6" s="3"/>
      <c r="D6" s="326" t="s">
        <v>322</v>
      </c>
      <c r="E6" s="326"/>
      <c r="F6" s="326"/>
      <c r="G6" s="3"/>
    </row>
    <row r="7" spans="3:7" ht="20.100000000000001" customHeight="1">
      <c r="C7" s="3"/>
      <c r="D7" s="4"/>
      <c r="E7" s="4"/>
      <c r="F7" s="4"/>
      <c r="G7" s="3"/>
    </row>
    <row r="8" spans="3:7" ht="20.100000000000001" customHeight="1">
      <c r="C8" s="3"/>
      <c r="D8" s="5"/>
      <c r="E8" s="5"/>
      <c r="F8" s="5"/>
      <c r="G8" s="3"/>
    </row>
    <row r="9" spans="3:7" ht="15" customHeight="1">
      <c r="C9" s="3"/>
      <c r="D9" s="6"/>
      <c r="E9" s="7"/>
      <c r="F9" s="6"/>
      <c r="G9" s="3"/>
    </row>
    <row r="10" spans="3:7" ht="18.75" customHeight="1">
      <c r="C10" s="3"/>
      <c r="D10" s="6"/>
      <c r="E10" s="8" t="s">
        <v>2</v>
      </c>
      <c r="F10" s="6"/>
      <c r="G10" s="3"/>
    </row>
    <row r="11" spans="3:7" ht="18" customHeight="1">
      <c r="C11" s="3"/>
      <c r="D11" s="6"/>
      <c r="E11" s="9" t="s">
        <v>3</v>
      </c>
      <c r="F11" s="6"/>
      <c r="G11" s="3"/>
    </row>
    <row r="12" spans="3:7" ht="16.5" customHeight="1" outlineLevel="1">
      <c r="C12" s="3"/>
      <c r="D12" s="6"/>
      <c r="E12" s="9" t="s">
        <v>4</v>
      </c>
      <c r="F12" s="6"/>
      <c r="G12" s="3"/>
    </row>
    <row r="13" spans="3:7" s="11" customFormat="1" ht="16.5" customHeight="1" outlineLevel="2">
      <c r="C13" s="3"/>
      <c r="D13" s="6"/>
      <c r="E13" s="10" t="s">
        <v>5</v>
      </c>
      <c r="F13" s="6"/>
      <c r="G13" s="3"/>
    </row>
    <row r="14" spans="3:7" s="11" customFormat="1" ht="16.5" customHeight="1" outlineLevel="2">
      <c r="C14" s="3"/>
      <c r="D14" s="6"/>
      <c r="E14" s="10" t="s">
        <v>6</v>
      </c>
      <c r="F14" s="6"/>
      <c r="G14" s="3"/>
    </row>
    <row r="15" spans="3:7" s="11" customFormat="1" ht="16.5" customHeight="1" outlineLevel="2">
      <c r="C15" s="3"/>
      <c r="D15" s="6"/>
      <c r="E15" s="10" t="s">
        <v>7</v>
      </c>
      <c r="F15" s="6"/>
      <c r="G15" s="3"/>
    </row>
    <row r="16" spans="3:7" s="11" customFormat="1" ht="16.5" customHeight="1" outlineLevel="2">
      <c r="C16" s="3"/>
      <c r="D16" s="6"/>
      <c r="E16" s="10" t="s">
        <v>8</v>
      </c>
      <c r="F16" s="6"/>
      <c r="G16" s="3"/>
    </row>
    <row r="17" spans="3:7" s="14" customFormat="1" ht="16.5" customHeight="1" outlineLevel="1">
      <c r="C17" s="12"/>
      <c r="D17" s="13"/>
      <c r="E17" s="9" t="s">
        <v>9</v>
      </c>
      <c r="F17" s="13"/>
      <c r="G17" s="12"/>
    </row>
    <row r="18" spans="3:7" ht="16.5" customHeight="1" outlineLevel="2">
      <c r="C18" s="3"/>
      <c r="D18" s="6"/>
      <c r="E18" s="10" t="s">
        <v>5</v>
      </c>
      <c r="F18" s="6"/>
      <c r="G18" s="3"/>
    </row>
    <row r="19" spans="3:7" ht="16.5" customHeight="1" outlineLevel="2">
      <c r="C19" s="3"/>
      <c r="D19" s="6"/>
      <c r="E19" s="10" t="s">
        <v>6</v>
      </c>
      <c r="F19" s="6"/>
      <c r="G19" s="3"/>
    </row>
    <row r="20" spans="3:7" ht="16.5" customHeight="1" outlineLevel="2">
      <c r="C20" s="3"/>
      <c r="D20" s="6"/>
      <c r="E20" s="10" t="s">
        <v>10</v>
      </c>
      <c r="F20" s="6"/>
      <c r="G20" s="3"/>
    </row>
    <row r="21" spans="3:7" ht="16.5" customHeight="1" outlineLevel="2">
      <c r="C21" s="3"/>
      <c r="D21" s="6"/>
      <c r="E21" s="10" t="s">
        <v>11</v>
      </c>
      <c r="F21" s="6"/>
      <c r="G21" s="3"/>
    </row>
    <row r="22" spans="3:7" ht="16.5" customHeight="1" outlineLevel="2">
      <c r="C22" s="3"/>
      <c r="D22" s="6"/>
      <c r="E22" s="10" t="s">
        <v>12</v>
      </c>
      <c r="F22" s="6"/>
      <c r="G22" s="3"/>
    </row>
    <row r="23" spans="3:7" s="14" customFormat="1" ht="16.5" customHeight="1" outlineLevel="1">
      <c r="C23" s="12"/>
      <c r="D23" s="13"/>
      <c r="E23" s="9" t="s">
        <v>13</v>
      </c>
      <c r="F23" s="13"/>
      <c r="G23" s="12"/>
    </row>
    <row r="24" spans="3:7" ht="16.5" customHeight="1" outlineLevel="2">
      <c r="C24" s="3"/>
      <c r="D24" s="6"/>
      <c r="E24" s="10" t="s">
        <v>5</v>
      </c>
      <c r="F24" s="6"/>
      <c r="G24" s="3"/>
    </row>
    <row r="25" spans="3:7" ht="16.5" customHeight="1" outlineLevel="2">
      <c r="C25" s="3"/>
      <c r="D25" s="6"/>
      <c r="E25" s="10" t="s">
        <v>6</v>
      </c>
      <c r="F25" s="6"/>
      <c r="G25" s="3"/>
    </row>
    <row r="26" spans="3:7" ht="16.5" customHeight="1" outlineLevel="2">
      <c r="C26" s="3"/>
      <c r="D26" s="6"/>
      <c r="E26" s="10" t="s">
        <v>8</v>
      </c>
      <c r="F26" s="6"/>
      <c r="G26" s="3"/>
    </row>
    <row r="27" spans="3:7" s="14" customFormat="1" ht="16.5" customHeight="1" outlineLevel="1">
      <c r="C27" s="12"/>
      <c r="D27" s="13"/>
      <c r="E27" s="9" t="s">
        <v>14</v>
      </c>
      <c r="F27" s="13"/>
      <c r="G27" s="12"/>
    </row>
    <row r="28" spans="3:7" ht="16.5" customHeight="1" outlineLevel="2">
      <c r="C28" s="3"/>
      <c r="D28" s="6"/>
      <c r="E28" s="10" t="s">
        <v>15</v>
      </c>
      <c r="F28" s="6"/>
      <c r="G28" s="3"/>
    </row>
    <row r="29" spans="3:7" ht="16.5" customHeight="1" outlineLevel="2">
      <c r="C29" s="3"/>
      <c r="D29" s="6"/>
      <c r="E29" s="10" t="s">
        <v>6</v>
      </c>
      <c r="F29" s="6"/>
      <c r="G29" s="3"/>
    </row>
    <row r="30" spans="3:7" ht="16.5" customHeight="1" outlineLevel="2">
      <c r="C30" s="3"/>
      <c r="D30" s="6"/>
      <c r="E30" s="10" t="s">
        <v>16</v>
      </c>
      <c r="F30" s="6"/>
      <c r="G30" s="3"/>
    </row>
    <row r="31" spans="3:7" ht="16.5" customHeight="1" outlineLevel="2">
      <c r="C31" s="3"/>
      <c r="D31" s="6"/>
      <c r="E31" s="10" t="s">
        <v>17</v>
      </c>
      <c r="F31" s="6"/>
      <c r="G31" s="3"/>
    </row>
    <row r="32" spans="3:7" ht="16.5" customHeight="1" outlineLevel="2">
      <c r="C32" s="3"/>
      <c r="D32" s="6"/>
      <c r="E32" s="10" t="s">
        <v>18</v>
      </c>
      <c r="F32" s="6"/>
      <c r="G32" s="3"/>
    </row>
    <row r="33" spans="3:7" ht="16.5" customHeight="1" outlineLevel="2">
      <c r="C33" s="3"/>
      <c r="D33" s="6"/>
      <c r="E33" s="10" t="s">
        <v>19</v>
      </c>
      <c r="F33" s="6"/>
      <c r="G33" s="3"/>
    </row>
    <row r="34" spans="3:7" ht="18" customHeight="1" outlineLevel="2">
      <c r="C34" s="3"/>
      <c r="D34" s="6"/>
      <c r="E34" s="10" t="s">
        <v>20</v>
      </c>
      <c r="F34" s="6"/>
      <c r="G34" s="3"/>
    </row>
    <row r="35" spans="3:7" ht="16.5" customHeight="1" outlineLevel="2">
      <c r="C35" s="3"/>
      <c r="D35" s="6"/>
      <c r="E35" s="10" t="s">
        <v>21</v>
      </c>
      <c r="F35" s="6"/>
      <c r="G35" s="3"/>
    </row>
    <row r="36" spans="3:7" ht="16.5" customHeight="1" outlineLevel="2">
      <c r="C36" s="3"/>
      <c r="D36" s="6"/>
      <c r="E36" s="10" t="s">
        <v>22</v>
      </c>
      <c r="F36" s="6"/>
      <c r="G36" s="3"/>
    </row>
    <row r="37" spans="3:7" ht="16.5" customHeight="1" outlineLevel="2">
      <c r="C37" s="3"/>
      <c r="D37" s="6"/>
      <c r="E37" s="10" t="s">
        <v>23</v>
      </c>
      <c r="F37" s="6"/>
      <c r="G37" s="3"/>
    </row>
    <row r="38" spans="3:7" s="14" customFormat="1" ht="16.5" customHeight="1" outlineLevel="1">
      <c r="C38" s="12"/>
      <c r="D38" s="13"/>
      <c r="E38" s="9" t="s">
        <v>24</v>
      </c>
      <c r="F38" s="13"/>
      <c r="G38" s="12"/>
    </row>
    <row r="39" spans="3:7" ht="16.5" customHeight="1" outlineLevel="1">
      <c r="C39" s="3"/>
      <c r="D39" s="15"/>
      <c r="E39" s="16" t="s">
        <v>25</v>
      </c>
      <c r="F39" s="6"/>
      <c r="G39" s="3"/>
    </row>
    <row r="40" spans="3:7" s="14" customFormat="1" ht="16.5" customHeight="1">
      <c r="C40" s="12"/>
      <c r="D40" s="13"/>
      <c r="E40" s="8" t="s">
        <v>26</v>
      </c>
      <c r="F40" s="13"/>
      <c r="G40" s="12"/>
    </row>
    <row r="41" spans="3:7" ht="16.5" customHeight="1" outlineLevel="1">
      <c r="C41" s="3"/>
      <c r="D41" s="15"/>
      <c r="E41" s="17" t="s">
        <v>27</v>
      </c>
      <c r="F41" s="6"/>
      <c r="G41" s="3"/>
    </row>
    <row r="42" spans="3:7" ht="16.5" customHeight="1" outlineLevel="1">
      <c r="C42" s="3"/>
      <c r="D42" s="15"/>
      <c r="E42" s="17" t="s">
        <v>28</v>
      </c>
      <c r="F42" s="6"/>
      <c r="G42" s="3"/>
    </row>
    <row r="43" spans="3:7" ht="16.5" customHeight="1" outlineLevel="1">
      <c r="C43" s="3"/>
      <c r="D43" s="15"/>
      <c r="E43" s="17" t="s">
        <v>29</v>
      </c>
      <c r="F43" s="6"/>
      <c r="G43" s="3"/>
    </row>
    <row r="44" spans="3:7" ht="16.5" customHeight="1" outlineLevel="1">
      <c r="C44" s="3"/>
      <c r="D44" s="15"/>
      <c r="E44" s="17" t="s">
        <v>30</v>
      </c>
      <c r="F44" s="6"/>
      <c r="G44" s="3"/>
    </row>
    <row r="45" spans="3:7" ht="16.5" customHeight="1" outlineLevel="1">
      <c r="C45" s="3"/>
      <c r="D45" s="15"/>
      <c r="E45" s="17" t="s">
        <v>31</v>
      </c>
      <c r="F45" s="6"/>
      <c r="G45" s="3"/>
    </row>
    <row r="46" spans="3:7" ht="16.5" customHeight="1" outlineLevel="1">
      <c r="C46" s="3"/>
      <c r="D46" s="15"/>
      <c r="E46" s="17" t="s">
        <v>32</v>
      </c>
      <c r="F46" s="6"/>
      <c r="G46" s="3"/>
    </row>
    <row r="47" spans="3:7" ht="16.5" customHeight="1" outlineLevel="1">
      <c r="C47" s="3"/>
      <c r="D47" s="15"/>
      <c r="E47" s="17" t="s">
        <v>13</v>
      </c>
      <c r="F47" s="6"/>
      <c r="G47" s="3"/>
    </row>
    <row r="48" spans="3:7" ht="16.5" customHeight="1">
      <c r="C48" s="3"/>
      <c r="D48" s="15"/>
      <c r="E48" s="8" t="s">
        <v>33</v>
      </c>
      <c r="F48" s="6"/>
      <c r="G48" s="3"/>
    </row>
    <row r="49" spans="3:7" ht="16.5" customHeight="1" outlineLevel="1">
      <c r="C49" s="3"/>
      <c r="D49" s="15"/>
      <c r="E49" s="17" t="s">
        <v>34</v>
      </c>
      <c r="F49" s="6"/>
      <c r="G49" s="3"/>
    </row>
    <row r="50" spans="3:7" ht="16.5" customHeight="1" outlineLevel="1">
      <c r="C50" s="3"/>
      <c r="D50" s="15"/>
      <c r="E50" s="17" t="s">
        <v>35</v>
      </c>
      <c r="F50" s="6"/>
      <c r="G50" s="3"/>
    </row>
    <row r="51" spans="3:7" ht="16.5" customHeight="1" outlineLevel="1">
      <c r="C51" s="3"/>
      <c r="D51" s="15"/>
      <c r="E51" s="17" t="s">
        <v>29</v>
      </c>
      <c r="F51" s="6"/>
      <c r="G51" s="3"/>
    </row>
    <row r="52" spans="3:7" ht="16.5" customHeight="1" outlineLevel="1">
      <c r="C52" s="3"/>
      <c r="D52" s="15"/>
      <c r="E52" s="17" t="s">
        <v>30</v>
      </c>
      <c r="F52" s="6"/>
      <c r="G52" s="3"/>
    </row>
    <row r="53" spans="3:7" ht="16.5" customHeight="1" outlineLevel="1">
      <c r="C53" s="3"/>
      <c r="D53" s="15"/>
      <c r="E53" s="17" t="s">
        <v>36</v>
      </c>
      <c r="F53" s="6"/>
      <c r="G53" s="3"/>
    </row>
    <row r="54" spans="3:7" ht="16.5" customHeight="1" outlineLevel="1">
      <c r="C54" s="3"/>
      <c r="D54" s="15"/>
      <c r="E54" s="17" t="s">
        <v>32</v>
      </c>
      <c r="F54" s="6"/>
      <c r="G54" s="3"/>
    </row>
    <row r="55" spans="3:7" ht="16.5" customHeight="1" outlineLevel="1">
      <c r="C55" s="3"/>
      <c r="D55" s="15"/>
      <c r="E55" s="17" t="s">
        <v>37</v>
      </c>
      <c r="F55" s="6"/>
      <c r="G55" s="3"/>
    </row>
    <row r="56" spans="3:7" ht="16.5" customHeight="1" outlineLevel="1">
      <c r="C56" s="3"/>
      <c r="D56" s="15"/>
      <c r="E56" s="17" t="s">
        <v>38</v>
      </c>
      <c r="F56" s="6"/>
      <c r="G56" s="3"/>
    </row>
    <row r="57" spans="3:7" ht="16.5" customHeight="1">
      <c r="C57" s="3"/>
      <c r="D57" s="15"/>
      <c r="E57" s="8" t="s">
        <v>39</v>
      </c>
      <c r="F57" s="6"/>
      <c r="G57" s="3"/>
    </row>
    <row r="58" spans="3:7" ht="16.5" customHeight="1" outlineLevel="1">
      <c r="C58" s="3"/>
      <c r="D58" s="15"/>
      <c r="E58" s="17" t="s">
        <v>40</v>
      </c>
      <c r="F58" s="6"/>
      <c r="G58" s="3"/>
    </row>
    <row r="59" spans="3:7" ht="16.5" customHeight="1" outlineLevel="1">
      <c r="C59" s="3"/>
      <c r="D59" s="15"/>
      <c r="E59" s="17" t="s">
        <v>35</v>
      </c>
      <c r="F59" s="6"/>
      <c r="G59" s="3"/>
    </row>
    <row r="60" spans="3:7" ht="16.5" customHeight="1" outlineLevel="1">
      <c r="C60" s="3"/>
      <c r="D60" s="15"/>
      <c r="E60" s="17" t="s">
        <v>41</v>
      </c>
      <c r="F60" s="6"/>
      <c r="G60" s="3"/>
    </row>
    <row r="61" spans="3:7" ht="16.5" customHeight="1" outlineLevel="1">
      <c r="C61" s="3"/>
      <c r="D61" s="15"/>
      <c r="E61" s="17" t="s">
        <v>30</v>
      </c>
      <c r="F61" s="6"/>
      <c r="G61" s="3"/>
    </row>
    <row r="62" spans="3:7" ht="16.5" customHeight="1" outlineLevel="1">
      <c r="C62" s="3"/>
      <c r="D62" s="15"/>
      <c r="E62" s="17" t="s">
        <v>42</v>
      </c>
      <c r="F62" s="6"/>
      <c r="G62" s="3"/>
    </row>
    <row r="63" spans="3:7" ht="16.5" customHeight="1" outlineLevel="1">
      <c r="C63" s="3"/>
      <c r="D63" s="15"/>
      <c r="E63" s="17" t="s">
        <v>32</v>
      </c>
      <c r="F63" s="6"/>
      <c r="G63" s="3"/>
    </row>
    <row r="64" spans="3:7" ht="16.5" customHeight="1" outlineLevel="1">
      <c r="C64" s="3"/>
      <c r="D64" s="15"/>
      <c r="E64" s="17" t="s">
        <v>37</v>
      </c>
      <c r="F64" s="6"/>
      <c r="G64" s="3"/>
    </row>
    <row r="65" spans="2:8" ht="16.5" customHeight="1" outlineLevel="1">
      <c r="C65" s="3"/>
      <c r="D65" s="15"/>
      <c r="E65" s="17" t="s">
        <v>38</v>
      </c>
      <c r="F65" s="6"/>
      <c r="G65" s="3"/>
    </row>
    <row r="66" spans="2:8" ht="16.5" customHeight="1">
      <c r="C66" s="3"/>
      <c r="D66" s="15"/>
      <c r="E66" s="18"/>
      <c r="F66" s="15"/>
      <c r="G66" s="3"/>
    </row>
    <row r="67" spans="2:8" ht="16.5" customHeight="1">
      <c r="C67" s="3"/>
      <c r="D67" s="15"/>
      <c r="E67" s="15"/>
      <c r="F67" s="15"/>
      <c r="G67" s="3"/>
    </row>
    <row r="68" spans="2:8" ht="16.5" customHeight="1">
      <c r="C68" s="3"/>
      <c r="D68" s="3"/>
      <c r="E68" s="3"/>
      <c r="F68" s="3"/>
      <c r="G68" s="3"/>
    </row>
    <row r="69" spans="2:8" ht="15" customHeight="1">
      <c r="C69" s="19"/>
      <c r="D69" s="19"/>
      <c r="E69" s="19"/>
      <c r="F69" s="19"/>
      <c r="G69" s="19"/>
    </row>
    <row r="70" spans="2:8" ht="15" customHeight="1">
      <c r="C70" s="19"/>
      <c r="D70" s="19"/>
      <c r="E70" s="19"/>
      <c r="F70" s="19"/>
      <c r="G70" s="19"/>
    </row>
    <row r="71" spans="2:8" ht="15" customHeight="1">
      <c r="C71" s="327" t="s">
        <v>43</v>
      </c>
      <c r="D71" s="327"/>
      <c r="E71" s="327"/>
      <c r="F71" s="327"/>
      <c r="G71" s="327"/>
      <c r="H71" s="20"/>
    </row>
    <row r="73" spans="2:8">
      <c r="E73" s="20"/>
    </row>
    <row r="75" spans="2:8" ht="14.25">
      <c r="B75" s="21"/>
    </row>
  </sheetData>
  <mergeCells count="3">
    <mergeCell ref="D5:F5"/>
    <mergeCell ref="D6:F6"/>
    <mergeCell ref="C71:G71"/>
  </mergeCells>
  <hyperlinks>
    <hyperlink ref="E38" location="'Alojados evol mensual'!A1" tooltip="Evolución mensual " display="Evolución mensual "/>
    <hyperlink ref="E39" location="'tablas turistas por Temporada'!A1" tooltip="Temporada" display="Temporada"/>
    <hyperlink ref="E14" location="'var evolu x tipolo'!A1" tooltip="Variación interanual" display="Variación interanual"/>
    <hyperlink ref="E13" location="'tab. Turistas alojados tip'!A1" tooltip="Evolución anual" display="Evolución anual"/>
    <hyperlink ref="E15" location="'Alojados tipología'!A1" tooltip="Tipología de establecimiento" display="Tipología de establecimiento"/>
    <hyperlink ref="E16" location="'tab.Evolución mensual tipología'!A1" tooltip="Evolución mensual " display="Evolución mensual "/>
    <hyperlink ref="E19" location="'variación x zonas tipo '!A1" tooltip="Variación interanual" display="Variación interanual"/>
    <hyperlink ref="E18" location="'Tablas turistas zona y tip.'!A1" tooltip="Evolución anual" display="Evolución anual"/>
    <hyperlink ref="E21" location="'tablas Zonas mensual '!A1" tooltip="Evolución mensual " display="Evolución mensual "/>
    <hyperlink ref="E20" location="'Alojados zona tipología'!A1" tooltip="Zonas y tipología de establecimiento" display="Zonas y tipología de establecimiento"/>
    <hyperlink ref="E22" location="'Tablas Evo. mens. zonas y TIPO'!A1" tooltip="Evolución mensual por zonas tipología" display="Evolución mensual por zonas tipología"/>
    <hyperlink ref="E25" location="'VARIACIÓN EVOL POR CATEGORIA'!A1" tooltip="Variación interanual" display="Variación interanual"/>
    <hyperlink ref="E24" location="'tablas turistas por categorías '!A1" tooltip="Evolución anual" display="Evolución anual"/>
    <hyperlink ref="E26" location="'tab,Evolución mensual categoría'!A1" tooltip="Evolución mensual " display="Evolución mensual "/>
    <hyperlink ref="E29" location="'Nacionalidades  evolución mensu'!A1" tooltip="Variación interanual" display="Variación interanual"/>
    <hyperlink ref="E28" location="'Nacionalidades  evolución mensu'!A1" tooltip="Evolución anual" display="Alojados por nacionalidad"/>
    <hyperlink ref="E30" location="'Nacionalidad-evolución cuota'!A1" tooltip="Cuota sobre el total de alojados" display="Cuota sobre el total de alojados"/>
    <hyperlink ref="E31" location="'Nacionalidades '!A1" tooltip="Turistas alojados por nacionalidad" display="Turistas alojados por nacionalidad"/>
    <hyperlink ref="E36" location="'Nacionalidad-Alojamiento(datos)'!A1" tooltip="Alojados por categoría y tipología de establecimiento" display="Alojados por categoría y tipología de establecimiento"/>
    <hyperlink ref="E37" location="'Nacionalidad-Alojamiento'!A1" tooltip="Distribución por nacionalidad según categoría y tipología de establecimiento" display="Distribución por nacionalidad según categoría y tipología de establecimiento"/>
    <hyperlink ref="E33" location="'Distribución Nacionalidades'!A1" tooltip="Distribución por nacionalidad" display="Distribución por nacionalidad"/>
    <hyperlink ref="E32" location="'graficas evol mensual merc'!A1" tooltip="Distribución por nacionalidad" display="Evolución mensual de cada emisor"/>
    <hyperlink ref="E35" location="'Nacionalidad-Alojamiento(datos)'!A1" tooltip="Distribución por nacionalidad" display="Distribución por nacionalidad"/>
    <hyperlink ref="E44" location="'tablas pernocta cat ev anual'!A1" tooltip="Tipología y categoría de establecimiento" display="Tipología y categoría de los establecimientos"/>
    <hyperlink ref="E41" location="'Pernoctacion mensual'!A1" tooltip="Evolución mensual" display="Evolución mensual"/>
    <hyperlink ref="E43" location="'evoución PERNOCTA zona'!A1" tooltip="Variación interanual por zona turística y tipología de establecimiento" display="Variación interanual por zona turística y tipología de establecimiento"/>
    <hyperlink ref="E45" location="'evolución pernocta cat ev anual'!A1" tooltip="Variación interanual por  tipología y categoría de establecimiento" display="Variación interanual por  tipología y categoría de establecimiento"/>
    <hyperlink ref="E42" location="'Tablas PERNOCTA zona'!A1" tooltip="Evolución anual por zona turística y tipología de establecimiento" display="Evolución anual por zona turística y tipología de establecimiento"/>
    <hyperlink ref="E46" location="'Pernoctaciones tipología'!A1" tooltip="Tipología de establecimiento" display="Tipología de establecimiento"/>
    <hyperlink ref="E47" location="'Pernoctaciones  tipolog y categ'!A1" tooltip="Tipología y categoría de establecimiento" display="Tipología y categoría de establecimiento"/>
    <hyperlink ref="E50" location="'Tablas evol IO zona'!A1" tooltip="Zonas y tipología de establecimiento" display="Evolución anual por zona turística y tipología de establecimiento"/>
    <hyperlink ref="E52" location="'tablas evol IO CAT '!A1" tooltip="Tipología y categoría de establecimiento" display="Evolución anual por tipología y categoría de los establecimientos"/>
    <hyperlink ref="E49" location="'IO evolución mensual'!A1" tooltip="Evolución mensual IO" display="Evolución mensual"/>
    <hyperlink ref="E51" location="'evolución IO zona'!A1" tooltip="Variación interanual por zona turística y tipología de establecimiento" display="Variación interanual por zona turística y tipología de establecimiento"/>
    <hyperlink ref="E53" location="'evolución IO CAT '!A1" tooltip="Variación interanual por tipología y categoría de los establecimientos" display="Variación interanual por tipología y categoría de los establecimientos"/>
    <hyperlink ref="E54" location="'IO Tipología'!A1" tooltip="Tipología de establecimiento" display="Tipología de establecimiento"/>
    <hyperlink ref="E55" location="'IO zona y Tipología '!A1" tooltip="Zonas y tipología de establecimiento" display="Zona turística y tipología de establecimiento"/>
    <hyperlink ref="E56" location="'IO tipología y categoría'!A1" tooltip="Tipología y categoría de establecimiento" display="Tipología y categoría de establecimiento"/>
    <hyperlink ref="E59" location="'Tablas evol EM zona'!A1" tooltip="Zonas y tipología de establecimiento" display="Evolución anual por zona turística y tipología de establecimiento"/>
    <hyperlink ref="E61" location="'tablas evol EM CAT'!A1" tooltip="Tipología y categoría de establecimiento" display="Evolución anual por tipología y categoría de los establecimientos"/>
    <hyperlink ref="E58" location="'EM evolución mensual'!A1" tooltip="Evolución mensual EM" display="Evolución mensual"/>
    <hyperlink ref="E60" location="'evolución EM zona'!A1" tooltip="Variación interanual por zona turística y tipología de establecimiento" display="Variación interanual por zona turística y tipología de establecimiento"/>
    <hyperlink ref="E62" location="'evolución EM CAT'!A1" tooltip="Variación interanual por tipología y categoría de los establecimientos" display="Variación interanual por tipología y categoría de los establecimientos"/>
    <hyperlink ref="E63" location="'EM Tipología'!A1" tooltip="Tipología de establecimiento" display="Tipología de establecimiento"/>
    <hyperlink ref="E64" location="'EM zonas y tipología '!A1" tooltip="Zonas y tipología de establecimiento" display="Zona turística y tipología de establecimiento"/>
    <hyperlink ref="E65" location="'EM tipología y categoría'!A1" tooltip="Tipología y categoría de establecimiento" display="Tipología y categoría de establecimiento"/>
    <hyperlink ref="E11" location="'resumen indicadores por zonas'!A1" tooltip="Resumen indicadores" display="Resumen indicadores"/>
    <hyperlink ref="E34" location="'Distribución Nacional - tenerif'!A1" tooltip="Distribución por nacionalidad acumulado año en curso comparativa con Tenerife" display="Distribución por nacionalidad acumulado año en curso comparativa con Tenerife"/>
  </hyperlinks>
  <printOptions horizontalCentered="1" verticalCentered="1"/>
  <pageMargins left="0.78740157480314998" right="0.78740157480314998" top="0.78740157480314998" bottom="0.78740157480314998" header="0" footer="0.196850393700787"/>
  <pageSetup paperSize="9" scale="67" orientation="landscape" r:id="rId1"/>
  <headerFooter scaleWithDoc="0" alignWithMargins="0">
    <oddHeader>&amp;RTurismo en Cifras SANTA CRUZ(acumulado febrero 2011)</oddHeader>
    <oddFooter>&amp;CTurismo de Tenerife&amp;R&amp;P</oddFooter>
  </headerFooter>
  <rowBreaks count="2" manualBreakCount="2">
    <brk id="37" min="2" max="6" man="1"/>
    <brk id="63" min="2" max="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86">
    <tabColor rgb="FF000099"/>
  </sheetPr>
  <dimension ref="B1:J52"/>
  <sheetViews>
    <sheetView showGridLines="0" showRowColHeaders="0" zoomScaleNormal="100" workbookViewId="0">
      <selection activeCell="J19" sqref="J19"/>
    </sheetView>
  </sheetViews>
  <sheetFormatPr baseColWidth="10" defaultRowHeight="15"/>
  <cols>
    <col min="1" max="1" width="15.7109375" style="22" customWidth="1"/>
    <col min="2" max="2" width="16" style="22" customWidth="1"/>
    <col min="3" max="3" width="25.140625" style="22" customWidth="1"/>
    <col min="4" max="5" width="11.140625" style="22" customWidth="1"/>
    <col min="6" max="6" width="10.7109375" style="22" customWidth="1"/>
    <col min="7" max="7" width="11.5703125" style="22" customWidth="1"/>
    <col min="8" max="8" width="7.42578125" style="22" customWidth="1"/>
    <col min="9" max="9" width="29" style="22" bestFit="1" customWidth="1"/>
    <col min="10" max="11" width="13.28515625" style="22" bestFit="1" customWidth="1"/>
    <col min="12" max="12" width="11.140625" style="22" bestFit="1" customWidth="1"/>
    <col min="13" max="16384" width="11.42578125" style="22"/>
  </cols>
  <sheetData>
    <row r="1" spans="2:8" ht="15" customHeight="1"/>
    <row r="2" spans="2:8" ht="15" customHeight="1"/>
    <row r="3" spans="2:8" ht="15" customHeight="1"/>
    <row r="4" spans="2:8" ht="15" customHeight="1"/>
    <row r="5" spans="2:8" ht="18" customHeight="1">
      <c r="B5" s="329" t="s">
        <v>44</v>
      </c>
      <c r="C5" s="329"/>
      <c r="D5" s="329"/>
      <c r="E5" s="329"/>
      <c r="F5" s="329"/>
      <c r="G5" s="329"/>
    </row>
    <row r="6" spans="2:8" ht="18" customHeight="1">
      <c r="B6" s="329" t="s">
        <v>45</v>
      </c>
      <c r="C6" s="329"/>
      <c r="D6" s="329"/>
      <c r="E6" s="329"/>
      <c r="F6" s="329"/>
      <c r="G6" s="329"/>
    </row>
    <row r="7" spans="2:8" ht="30" customHeight="1">
      <c r="B7" s="23" t="s">
        <v>46</v>
      </c>
      <c r="C7" s="23" t="s">
        <v>47</v>
      </c>
      <c r="D7" s="23" t="str">
        <f>actualizaciones!$A$3</f>
        <v>acumulado febrero 2010</v>
      </c>
      <c r="E7" s="23" t="str">
        <f>actualizaciones!$A$2</f>
        <v xml:space="preserve">acumulado febrero 2011 </v>
      </c>
      <c r="F7" s="24" t="s">
        <v>48</v>
      </c>
      <c r="G7" s="24" t="s">
        <v>49</v>
      </c>
    </row>
    <row r="8" spans="2:8" ht="15" customHeight="1">
      <c r="B8" s="330" t="s">
        <v>50</v>
      </c>
      <c r="C8" s="25" t="s">
        <v>51</v>
      </c>
      <c r="D8" s="26">
        <v>751784</v>
      </c>
      <c r="E8" s="26">
        <v>803189</v>
      </c>
      <c r="F8" s="27">
        <f t="shared" ref="F8:F16" si="0">E8/D8-1</f>
        <v>6.8377353069498659E-2</v>
      </c>
      <c r="G8" s="28">
        <f t="shared" ref="G8:G19" si="1">E8-D8</f>
        <v>51405</v>
      </c>
    </row>
    <row r="9" spans="2:8" ht="15" customHeight="1">
      <c r="B9" s="330"/>
      <c r="C9" s="25" t="s">
        <v>52</v>
      </c>
      <c r="D9" s="26">
        <v>449713</v>
      </c>
      <c r="E9" s="26">
        <v>495837</v>
      </c>
      <c r="F9" s="27">
        <f t="shared" si="0"/>
        <v>0.10256319030136996</v>
      </c>
      <c r="G9" s="28">
        <f t="shared" si="1"/>
        <v>46124</v>
      </c>
      <c r="H9" s="29"/>
    </row>
    <row r="10" spans="2:8" ht="15" customHeight="1">
      <c r="B10" s="330"/>
      <c r="C10" s="25" t="s">
        <v>53</v>
      </c>
      <c r="D10" s="26">
        <v>302071</v>
      </c>
      <c r="E10" s="26">
        <v>307352</v>
      </c>
      <c r="F10" s="27">
        <f t="shared" si="0"/>
        <v>1.74826448086709E-2</v>
      </c>
      <c r="G10" s="28">
        <f t="shared" si="1"/>
        <v>5281</v>
      </c>
      <c r="H10" s="29"/>
    </row>
    <row r="11" spans="2:8" ht="15" customHeight="1">
      <c r="B11" s="331" t="s">
        <v>54</v>
      </c>
      <c r="C11" s="30" t="s">
        <v>55</v>
      </c>
      <c r="D11" s="31">
        <v>59.539142244665079</v>
      </c>
      <c r="E11" s="31">
        <v>67.952014809399529</v>
      </c>
      <c r="F11" s="32">
        <f t="shared" si="0"/>
        <v>0.14129986169708841</v>
      </c>
      <c r="G11" s="31">
        <f t="shared" si="1"/>
        <v>8.4128725647344496</v>
      </c>
    </row>
    <row r="12" spans="2:8" ht="15" customHeight="1">
      <c r="B12" s="331"/>
      <c r="C12" s="30" t="s">
        <v>56</v>
      </c>
      <c r="D12" s="31">
        <v>67.899040309883489</v>
      </c>
      <c r="E12" s="31">
        <v>78.402266364731219</v>
      </c>
      <c r="F12" s="32">
        <f t="shared" si="0"/>
        <v>0.1546888734643701</v>
      </c>
      <c r="G12" s="31">
        <f t="shared" si="1"/>
        <v>10.50322605484773</v>
      </c>
    </row>
    <row r="13" spans="2:8" ht="15" customHeight="1">
      <c r="B13" s="331"/>
      <c r="C13" s="30" t="s">
        <v>57</v>
      </c>
      <c r="D13" s="31">
        <v>51.688606864851863</v>
      </c>
      <c r="E13" s="31">
        <v>57.749916326676782</v>
      </c>
      <c r="F13" s="32">
        <f t="shared" si="0"/>
        <v>0.11726587016889778</v>
      </c>
      <c r="G13" s="31">
        <f t="shared" si="1"/>
        <v>6.0613094618249193</v>
      </c>
    </row>
    <row r="14" spans="2:8" ht="15" customHeight="1">
      <c r="B14" s="330" t="s">
        <v>58</v>
      </c>
      <c r="C14" s="25" t="s">
        <v>59</v>
      </c>
      <c r="D14" s="26">
        <v>6277285</v>
      </c>
      <c r="E14" s="26">
        <v>6993514</v>
      </c>
      <c r="F14" s="27">
        <f t="shared" si="0"/>
        <v>0.11409853145109716</v>
      </c>
      <c r="G14" s="28">
        <f t="shared" si="1"/>
        <v>716229</v>
      </c>
    </row>
    <row r="15" spans="2:8" ht="15" customHeight="1">
      <c r="B15" s="330"/>
      <c r="C15" s="25" t="s">
        <v>60</v>
      </c>
      <c r="D15" s="26">
        <v>3466870</v>
      </c>
      <c r="E15" s="26">
        <v>3986041</v>
      </c>
      <c r="F15" s="27">
        <f t="shared" si="0"/>
        <v>0.14975208184904543</v>
      </c>
      <c r="G15" s="28">
        <f t="shared" si="1"/>
        <v>519171</v>
      </c>
    </row>
    <row r="16" spans="2:8" ht="15" customHeight="1">
      <c r="B16" s="330"/>
      <c r="C16" s="25" t="s">
        <v>61</v>
      </c>
      <c r="D16" s="26">
        <v>2810415</v>
      </c>
      <c r="E16" s="26">
        <v>3007473</v>
      </c>
      <c r="F16" s="27">
        <f t="shared" si="0"/>
        <v>7.0117046770672653E-2</v>
      </c>
      <c r="G16" s="28">
        <f t="shared" si="1"/>
        <v>197058</v>
      </c>
    </row>
    <row r="17" spans="2:10" ht="15" customHeight="1">
      <c r="B17" s="331" t="s">
        <v>62</v>
      </c>
      <c r="C17" s="30" t="s">
        <v>63</v>
      </c>
      <c r="D17" s="33">
        <v>8.3498518191395394</v>
      </c>
      <c r="E17" s="33">
        <v>8.7071834898137297</v>
      </c>
      <c r="F17" s="34" t="s">
        <v>64</v>
      </c>
      <c r="G17" s="35">
        <f t="shared" si="1"/>
        <v>0.35733167067419025</v>
      </c>
    </row>
    <row r="18" spans="2:10" ht="15" customHeight="1">
      <c r="B18" s="331"/>
      <c r="C18" s="30" t="s">
        <v>65</v>
      </c>
      <c r="D18" s="33">
        <v>7.7090722305114596</v>
      </c>
      <c r="E18" s="33">
        <v>8.0390148375373354</v>
      </c>
      <c r="F18" s="34" t="s">
        <v>64</v>
      </c>
      <c r="G18" s="35">
        <f t="shared" si="1"/>
        <v>0.32994260702587574</v>
      </c>
    </row>
    <row r="19" spans="2:10" ht="15" customHeight="1">
      <c r="B19" s="331"/>
      <c r="C19" s="30" t="s">
        <v>66</v>
      </c>
      <c r="D19" s="33">
        <v>9.3038226112404043</v>
      </c>
      <c r="E19" s="33">
        <v>9.785109581196803</v>
      </c>
      <c r="F19" s="34" t="s">
        <v>64</v>
      </c>
      <c r="G19" s="35">
        <f t="shared" si="1"/>
        <v>0.48128696995639864</v>
      </c>
    </row>
    <row r="20" spans="2:10" ht="15" customHeight="1">
      <c r="B20" s="328" t="s">
        <v>67</v>
      </c>
      <c r="C20" s="328"/>
      <c r="D20" s="328"/>
      <c r="E20" s="328"/>
      <c r="F20" s="328"/>
      <c r="G20" s="328"/>
    </row>
    <row r="21" spans="2:10">
      <c r="B21" s="36"/>
      <c r="C21" s="36"/>
      <c r="D21" s="36"/>
      <c r="E21" s="36"/>
      <c r="F21" s="36"/>
      <c r="G21" s="36"/>
    </row>
    <row r="23" spans="2:10" ht="15.75" customHeight="1">
      <c r="B23" s="329" t="s">
        <v>68</v>
      </c>
      <c r="C23" s="329"/>
      <c r="D23" s="329"/>
      <c r="E23" s="329"/>
      <c r="F23" s="329"/>
      <c r="G23" s="329"/>
    </row>
    <row r="24" spans="2:10" ht="30" customHeight="1">
      <c r="B24" s="23" t="s">
        <v>46</v>
      </c>
      <c r="C24" s="23" t="s">
        <v>131</v>
      </c>
      <c r="D24" s="23" t="str">
        <f>actualizaciones!$A$3</f>
        <v>acumulado febrero 2010</v>
      </c>
      <c r="E24" s="23" t="str">
        <f>actualizaciones!$A$2</f>
        <v xml:space="preserve">acumulado febrero 2011 </v>
      </c>
      <c r="F24" s="24" t="s">
        <v>48</v>
      </c>
      <c r="G24" s="24" t="s">
        <v>49</v>
      </c>
    </row>
    <row r="25" spans="2:10">
      <c r="B25" s="330" t="s">
        <v>50</v>
      </c>
      <c r="C25" s="25" t="s">
        <v>51</v>
      </c>
      <c r="D25" s="26">
        <v>29947</v>
      </c>
      <c r="E25" s="26">
        <v>26307</v>
      </c>
      <c r="F25" s="27">
        <f t="shared" ref="F25:F32" si="2">E25/D25-1</f>
        <v>-0.12154806825391529</v>
      </c>
      <c r="G25" s="28">
        <f t="shared" ref="G25:G35" si="3">E25-D25</f>
        <v>-3640</v>
      </c>
    </row>
    <row r="26" spans="2:10">
      <c r="B26" s="330"/>
      <c r="C26" s="25" t="s">
        <v>52</v>
      </c>
      <c r="D26" s="26">
        <v>29947</v>
      </c>
      <c r="E26" s="26">
        <v>26307</v>
      </c>
      <c r="F26" s="27">
        <f t="shared" si="2"/>
        <v>-0.12154806825391529</v>
      </c>
      <c r="G26" s="28">
        <f t="shared" si="3"/>
        <v>-3640</v>
      </c>
      <c r="J26" s="26"/>
    </row>
    <row r="27" spans="2:10">
      <c r="B27" s="330"/>
      <c r="C27" s="25" t="s">
        <v>53</v>
      </c>
      <c r="D27" s="26" t="s">
        <v>64</v>
      </c>
      <c r="E27" s="26" t="s">
        <v>64</v>
      </c>
      <c r="F27" s="27" t="s">
        <v>64</v>
      </c>
      <c r="G27" s="28" t="s">
        <v>64</v>
      </c>
    </row>
    <row r="28" spans="2:10">
      <c r="B28" s="331" t="s">
        <v>54</v>
      </c>
      <c r="C28" s="30" t="s">
        <v>55</v>
      </c>
      <c r="D28" s="31">
        <v>42.830454323929168</v>
      </c>
      <c r="E28" s="31">
        <v>52.682527660982132</v>
      </c>
      <c r="F28" s="32">
        <f t="shared" ref="F28:F29" si="4">E28/D28-1</f>
        <v>0.23002495519989519</v>
      </c>
      <c r="G28" s="31">
        <f t="shared" si="3"/>
        <v>9.8520733370529641</v>
      </c>
    </row>
    <row r="29" spans="2:10">
      <c r="B29" s="331"/>
      <c r="C29" s="30" t="s">
        <v>56</v>
      </c>
      <c r="D29" s="31">
        <v>42.830454323929168</v>
      </c>
      <c r="E29" s="31">
        <v>52.682527660982132</v>
      </c>
      <c r="F29" s="32">
        <f t="shared" si="4"/>
        <v>0.23002495519989519</v>
      </c>
      <c r="G29" s="31">
        <f t="shared" si="3"/>
        <v>9.8520733370529641</v>
      </c>
    </row>
    <row r="30" spans="2:10">
      <c r="B30" s="331"/>
      <c r="C30" s="30" t="s">
        <v>57</v>
      </c>
      <c r="D30" s="33" t="s">
        <v>64</v>
      </c>
      <c r="E30" s="33" t="s">
        <v>64</v>
      </c>
      <c r="F30" s="34" t="s">
        <v>64</v>
      </c>
      <c r="G30" s="35" t="s">
        <v>64</v>
      </c>
      <c r="I30" s="37"/>
    </row>
    <row r="31" spans="2:10">
      <c r="B31" s="330" t="s">
        <v>58</v>
      </c>
      <c r="C31" s="25" t="s">
        <v>59</v>
      </c>
      <c r="D31" s="26">
        <v>63276</v>
      </c>
      <c r="E31" s="26">
        <v>60518</v>
      </c>
      <c r="F31" s="27">
        <f t="shared" si="2"/>
        <v>-4.3586825968771725E-2</v>
      </c>
      <c r="G31" s="28">
        <f t="shared" si="3"/>
        <v>-2758</v>
      </c>
      <c r="I31" s="37"/>
    </row>
    <row r="32" spans="2:10">
      <c r="B32" s="330"/>
      <c r="C32" s="25" t="s">
        <v>60</v>
      </c>
      <c r="D32" s="26">
        <v>63276</v>
      </c>
      <c r="E32" s="26">
        <v>60518</v>
      </c>
      <c r="F32" s="27">
        <f t="shared" si="2"/>
        <v>-4.3586825968771725E-2</v>
      </c>
      <c r="G32" s="28">
        <f t="shared" si="3"/>
        <v>-2758</v>
      </c>
    </row>
    <row r="33" spans="2:7" ht="15" customHeight="1">
      <c r="B33" s="330"/>
      <c r="C33" s="25" t="s">
        <v>61</v>
      </c>
      <c r="D33" s="26" t="s">
        <v>64</v>
      </c>
      <c r="E33" s="26" t="s">
        <v>64</v>
      </c>
      <c r="F33" s="27" t="s">
        <v>64</v>
      </c>
      <c r="G33" s="28" t="s">
        <v>64</v>
      </c>
    </row>
    <row r="34" spans="2:7">
      <c r="B34" s="331" t="s">
        <v>62</v>
      </c>
      <c r="C34" s="30" t="s">
        <v>63</v>
      </c>
      <c r="D34" s="33">
        <v>2.1129328480315221</v>
      </c>
      <c r="E34" s="33">
        <v>2.3004523510852626</v>
      </c>
      <c r="F34" s="34" t="s">
        <v>64</v>
      </c>
      <c r="G34" s="35">
        <f t="shared" si="3"/>
        <v>0.18751950305374043</v>
      </c>
    </row>
    <row r="35" spans="2:7" ht="18" customHeight="1">
      <c r="B35" s="331"/>
      <c r="C35" s="30" t="s">
        <v>65</v>
      </c>
      <c r="D35" s="33">
        <v>2.1129328480315221</v>
      </c>
      <c r="E35" s="33">
        <v>2.3004523510852626</v>
      </c>
      <c r="F35" s="34" t="s">
        <v>64</v>
      </c>
      <c r="G35" s="35">
        <f t="shared" si="3"/>
        <v>0.18751950305374043</v>
      </c>
    </row>
    <row r="36" spans="2:7" ht="15" customHeight="1">
      <c r="B36" s="331"/>
      <c r="C36" s="30" t="s">
        <v>66</v>
      </c>
      <c r="D36" s="33" t="s">
        <v>64</v>
      </c>
      <c r="E36" s="33" t="s">
        <v>64</v>
      </c>
      <c r="F36" s="34" t="s">
        <v>64</v>
      </c>
      <c r="G36" s="35" t="s">
        <v>64</v>
      </c>
    </row>
    <row r="37" spans="2:7" ht="15" customHeight="1">
      <c r="B37" s="328" t="s">
        <v>67</v>
      </c>
      <c r="C37" s="328"/>
      <c r="D37" s="328"/>
      <c r="E37" s="328"/>
      <c r="F37" s="328"/>
      <c r="G37" s="328"/>
    </row>
    <row r="49" ht="15" customHeight="1"/>
    <row r="51" ht="18" customHeight="1"/>
    <row r="52" ht="15" customHeight="1"/>
  </sheetData>
  <mergeCells count="13">
    <mergeCell ref="B17:B19"/>
    <mergeCell ref="B5:G5"/>
    <mergeCell ref="B6:G6"/>
    <mergeCell ref="B8:B10"/>
    <mergeCell ref="B11:B13"/>
    <mergeCell ref="B14:B16"/>
    <mergeCell ref="B37:G37"/>
    <mergeCell ref="B20:G20"/>
    <mergeCell ref="B23:G23"/>
    <mergeCell ref="B25:B27"/>
    <mergeCell ref="B28:B30"/>
    <mergeCell ref="B31:B33"/>
    <mergeCell ref="B34:B3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orientation="landscape" r:id="rId1"/>
  <headerFooter>
    <oddHeader>&amp;L&amp;G&amp;RTurismo en Cifras (acumulado abril 2010)</oddHeader>
    <oddFooter>&amp;CTurismo de Tenerife</oddFooter>
  </headerFooter>
  <colBreaks count="1" manualBreakCount="1">
    <brk id="7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5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I19" sqref="I19"/>
    </sheetView>
  </sheetViews>
  <sheetFormatPr baseColWidth="10" defaultRowHeight="12.75"/>
  <cols>
    <col min="1" max="1" width="15.7109375" style="11" customWidth="1"/>
    <col min="2" max="2" width="36.7109375" style="11" customWidth="1"/>
    <col min="3" max="3" width="11.140625" style="11" customWidth="1"/>
    <col min="4" max="4" width="10.7109375" style="11" customWidth="1"/>
    <col min="5" max="5" width="11.140625" style="11" customWidth="1"/>
    <col min="6" max="7" width="10.7109375" style="11" customWidth="1"/>
    <col min="8" max="14" width="11.42578125" style="11"/>
    <col min="15" max="15" width="13.28515625" style="11" customWidth="1"/>
    <col min="16" max="257" width="11.42578125" style="11"/>
    <col min="258" max="258" width="36.7109375" style="11" customWidth="1"/>
    <col min="259" max="259" width="12.7109375" style="11" customWidth="1"/>
    <col min="260" max="260" width="10.7109375" style="11" customWidth="1"/>
    <col min="261" max="261" width="12.7109375" style="11" customWidth="1"/>
    <col min="262" max="263" width="10.7109375" style="11" customWidth="1"/>
    <col min="264" max="270" width="11.42578125" style="11"/>
    <col min="271" max="271" width="13.28515625" style="11" customWidth="1"/>
    <col min="272" max="513" width="11.42578125" style="11"/>
    <col min="514" max="514" width="36.7109375" style="11" customWidth="1"/>
    <col min="515" max="515" width="12.7109375" style="11" customWidth="1"/>
    <col min="516" max="516" width="10.7109375" style="11" customWidth="1"/>
    <col min="517" max="517" width="12.7109375" style="11" customWidth="1"/>
    <col min="518" max="519" width="10.7109375" style="11" customWidth="1"/>
    <col min="520" max="526" width="11.42578125" style="11"/>
    <col min="527" max="527" width="13.28515625" style="11" customWidth="1"/>
    <col min="528" max="769" width="11.42578125" style="11"/>
    <col min="770" max="770" width="36.7109375" style="11" customWidth="1"/>
    <col min="771" max="771" width="12.7109375" style="11" customWidth="1"/>
    <col min="772" max="772" width="10.7109375" style="11" customWidth="1"/>
    <col min="773" max="773" width="12.7109375" style="11" customWidth="1"/>
    <col min="774" max="775" width="10.7109375" style="11" customWidth="1"/>
    <col min="776" max="782" width="11.42578125" style="11"/>
    <col min="783" max="783" width="13.28515625" style="11" customWidth="1"/>
    <col min="784" max="1025" width="11.42578125" style="11"/>
    <col min="1026" max="1026" width="36.7109375" style="11" customWidth="1"/>
    <col min="1027" max="1027" width="12.7109375" style="11" customWidth="1"/>
    <col min="1028" max="1028" width="10.7109375" style="11" customWidth="1"/>
    <col min="1029" max="1029" width="12.7109375" style="11" customWidth="1"/>
    <col min="1030" max="1031" width="10.7109375" style="11" customWidth="1"/>
    <col min="1032" max="1038" width="11.42578125" style="11"/>
    <col min="1039" max="1039" width="13.28515625" style="11" customWidth="1"/>
    <col min="1040" max="1281" width="11.42578125" style="11"/>
    <col min="1282" max="1282" width="36.7109375" style="11" customWidth="1"/>
    <col min="1283" max="1283" width="12.7109375" style="11" customWidth="1"/>
    <col min="1284" max="1284" width="10.7109375" style="11" customWidth="1"/>
    <col min="1285" max="1285" width="12.7109375" style="11" customWidth="1"/>
    <col min="1286" max="1287" width="10.7109375" style="11" customWidth="1"/>
    <col min="1288" max="1294" width="11.42578125" style="11"/>
    <col min="1295" max="1295" width="13.28515625" style="11" customWidth="1"/>
    <col min="1296" max="1537" width="11.42578125" style="11"/>
    <col min="1538" max="1538" width="36.7109375" style="11" customWidth="1"/>
    <col min="1539" max="1539" width="12.7109375" style="11" customWidth="1"/>
    <col min="1540" max="1540" width="10.7109375" style="11" customWidth="1"/>
    <col min="1541" max="1541" width="12.7109375" style="11" customWidth="1"/>
    <col min="1542" max="1543" width="10.7109375" style="11" customWidth="1"/>
    <col min="1544" max="1550" width="11.42578125" style="11"/>
    <col min="1551" max="1551" width="13.28515625" style="11" customWidth="1"/>
    <col min="1552" max="1793" width="11.42578125" style="11"/>
    <col min="1794" max="1794" width="36.7109375" style="11" customWidth="1"/>
    <col min="1795" max="1795" width="12.7109375" style="11" customWidth="1"/>
    <col min="1796" max="1796" width="10.7109375" style="11" customWidth="1"/>
    <col min="1797" max="1797" width="12.7109375" style="11" customWidth="1"/>
    <col min="1798" max="1799" width="10.7109375" style="11" customWidth="1"/>
    <col min="1800" max="1806" width="11.42578125" style="11"/>
    <col min="1807" max="1807" width="13.28515625" style="11" customWidth="1"/>
    <col min="1808" max="2049" width="11.42578125" style="11"/>
    <col min="2050" max="2050" width="36.7109375" style="11" customWidth="1"/>
    <col min="2051" max="2051" width="12.7109375" style="11" customWidth="1"/>
    <col min="2052" max="2052" width="10.7109375" style="11" customWidth="1"/>
    <col min="2053" max="2053" width="12.7109375" style="11" customWidth="1"/>
    <col min="2054" max="2055" width="10.7109375" style="11" customWidth="1"/>
    <col min="2056" max="2062" width="11.42578125" style="11"/>
    <col min="2063" max="2063" width="13.28515625" style="11" customWidth="1"/>
    <col min="2064" max="2305" width="11.42578125" style="11"/>
    <col min="2306" max="2306" width="36.7109375" style="11" customWidth="1"/>
    <col min="2307" max="2307" width="12.7109375" style="11" customWidth="1"/>
    <col min="2308" max="2308" width="10.7109375" style="11" customWidth="1"/>
    <col min="2309" max="2309" width="12.7109375" style="11" customWidth="1"/>
    <col min="2310" max="2311" width="10.7109375" style="11" customWidth="1"/>
    <col min="2312" max="2318" width="11.42578125" style="11"/>
    <col min="2319" max="2319" width="13.28515625" style="11" customWidth="1"/>
    <col min="2320" max="2561" width="11.42578125" style="11"/>
    <col min="2562" max="2562" width="36.7109375" style="11" customWidth="1"/>
    <col min="2563" max="2563" width="12.7109375" style="11" customWidth="1"/>
    <col min="2564" max="2564" width="10.7109375" style="11" customWidth="1"/>
    <col min="2565" max="2565" width="12.7109375" style="11" customWidth="1"/>
    <col min="2566" max="2567" width="10.7109375" style="11" customWidth="1"/>
    <col min="2568" max="2574" width="11.42578125" style="11"/>
    <col min="2575" max="2575" width="13.28515625" style="11" customWidth="1"/>
    <col min="2576" max="2817" width="11.42578125" style="11"/>
    <col min="2818" max="2818" width="36.7109375" style="11" customWidth="1"/>
    <col min="2819" max="2819" width="12.7109375" style="11" customWidth="1"/>
    <col min="2820" max="2820" width="10.7109375" style="11" customWidth="1"/>
    <col min="2821" max="2821" width="12.7109375" style="11" customWidth="1"/>
    <col min="2822" max="2823" width="10.7109375" style="11" customWidth="1"/>
    <col min="2824" max="2830" width="11.42578125" style="11"/>
    <col min="2831" max="2831" width="13.28515625" style="11" customWidth="1"/>
    <col min="2832" max="3073" width="11.42578125" style="11"/>
    <col min="3074" max="3074" width="36.7109375" style="11" customWidth="1"/>
    <col min="3075" max="3075" width="12.7109375" style="11" customWidth="1"/>
    <col min="3076" max="3076" width="10.7109375" style="11" customWidth="1"/>
    <col min="3077" max="3077" width="12.7109375" style="11" customWidth="1"/>
    <col min="3078" max="3079" width="10.7109375" style="11" customWidth="1"/>
    <col min="3080" max="3086" width="11.42578125" style="11"/>
    <col min="3087" max="3087" width="13.28515625" style="11" customWidth="1"/>
    <col min="3088" max="3329" width="11.42578125" style="11"/>
    <col min="3330" max="3330" width="36.7109375" style="11" customWidth="1"/>
    <col min="3331" max="3331" width="12.7109375" style="11" customWidth="1"/>
    <col min="3332" max="3332" width="10.7109375" style="11" customWidth="1"/>
    <col min="3333" max="3333" width="12.7109375" style="11" customWidth="1"/>
    <col min="3334" max="3335" width="10.7109375" style="11" customWidth="1"/>
    <col min="3336" max="3342" width="11.42578125" style="11"/>
    <col min="3343" max="3343" width="13.28515625" style="11" customWidth="1"/>
    <col min="3344" max="3585" width="11.42578125" style="11"/>
    <col min="3586" max="3586" width="36.7109375" style="11" customWidth="1"/>
    <col min="3587" max="3587" width="12.7109375" style="11" customWidth="1"/>
    <col min="3588" max="3588" width="10.7109375" style="11" customWidth="1"/>
    <col min="3589" max="3589" width="12.7109375" style="11" customWidth="1"/>
    <col min="3590" max="3591" width="10.7109375" style="11" customWidth="1"/>
    <col min="3592" max="3598" width="11.42578125" style="11"/>
    <col min="3599" max="3599" width="13.28515625" style="11" customWidth="1"/>
    <col min="3600" max="3841" width="11.42578125" style="11"/>
    <col min="3842" max="3842" width="36.7109375" style="11" customWidth="1"/>
    <col min="3843" max="3843" width="12.7109375" style="11" customWidth="1"/>
    <col min="3844" max="3844" width="10.7109375" style="11" customWidth="1"/>
    <col min="3845" max="3845" width="12.7109375" style="11" customWidth="1"/>
    <col min="3846" max="3847" width="10.7109375" style="11" customWidth="1"/>
    <col min="3848" max="3854" width="11.42578125" style="11"/>
    <col min="3855" max="3855" width="13.28515625" style="11" customWidth="1"/>
    <col min="3856" max="4097" width="11.42578125" style="11"/>
    <col min="4098" max="4098" width="36.7109375" style="11" customWidth="1"/>
    <col min="4099" max="4099" width="12.7109375" style="11" customWidth="1"/>
    <col min="4100" max="4100" width="10.7109375" style="11" customWidth="1"/>
    <col min="4101" max="4101" width="12.7109375" style="11" customWidth="1"/>
    <col min="4102" max="4103" width="10.7109375" style="11" customWidth="1"/>
    <col min="4104" max="4110" width="11.42578125" style="11"/>
    <col min="4111" max="4111" width="13.28515625" style="11" customWidth="1"/>
    <col min="4112" max="4353" width="11.42578125" style="11"/>
    <col min="4354" max="4354" width="36.7109375" style="11" customWidth="1"/>
    <col min="4355" max="4355" width="12.7109375" style="11" customWidth="1"/>
    <col min="4356" max="4356" width="10.7109375" style="11" customWidth="1"/>
    <col min="4357" max="4357" width="12.7109375" style="11" customWidth="1"/>
    <col min="4358" max="4359" width="10.7109375" style="11" customWidth="1"/>
    <col min="4360" max="4366" width="11.42578125" style="11"/>
    <col min="4367" max="4367" width="13.28515625" style="11" customWidth="1"/>
    <col min="4368" max="4609" width="11.42578125" style="11"/>
    <col min="4610" max="4610" width="36.7109375" style="11" customWidth="1"/>
    <col min="4611" max="4611" width="12.7109375" style="11" customWidth="1"/>
    <col min="4612" max="4612" width="10.7109375" style="11" customWidth="1"/>
    <col min="4613" max="4613" width="12.7109375" style="11" customWidth="1"/>
    <col min="4614" max="4615" width="10.7109375" style="11" customWidth="1"/>
    <col min="4616" max="4622" width="11.42578125" style="11"/>
    <col min="4623" max="4623" width="13.28515625" style="11" customWidth="1"/>
    <col min="4624" max="4865" width="11.42578125" style="11"/>
    <col min="4866" max="4866" width="36.7109375" style="11" customWidth="1"/>
    <col min="4867" max="4867" width="12.7109375" style="11" customWidth="1"/>
    <col min="4868" max="4868" width="10.7109375" style="11" customWidth="1"/>
    <col min="4869" max="4869" width="12.7109375" style="11" customWidth="1"/>
    <col min="4870" max="4871" width="10.7109375" style="11" customWidth="1"/>
    <col min="4872" max="4878" width="11.42578125" style="11"/>
    <col min="4879" max="4879" width="13.28515625" style="11" customWidth="1"/>
    <col min="4880" max="5121" width="11.42578125" style="11"/>
    <col min="5122" max="5122" width="36.7109375" style="11" customWidth="1"/>
    <col min="5123" max="5123" width="12.7109375" style="11" customWidth="1"/>
    <col min="5124" max="5124" width="10.7109375" style="11" customWidth="1"/>
    <col min="5125" max="5125" width="12.7109375" style="11" customWidth="1"/>
    <col min="5126" max="5127" width="10.7109375" style="11" customWidth="1"/>
    <col min="5128" max="5134" width="11.42578125" style="11"/>
    <col min="5135" max="5135" width="13.28515625" style="11" customWidth="1"/>
    <col min="5136" max="5377" width="11.42578125" style="11"/>
    <col min="5378" max="5378" width="36.7109375" style="11" customWidth="1"/>
    <col min="5379" max="5379" width="12.7109375" style="11" customWidth="1"/>
    <col min="5380" max="5380" width="10.7109375" style="11" customWidth="1"/>
    <col min="5381" max="5381" width="12.7109375" style="11" customWidth="1"/>
    <col min="5382" max="5383" width="10.7109375" style="11" customWidth="1"/>
    <col min="5384" max="5390" width="11.42578125" style="11"/>
    <col min="5391" max="5391" width="13.28515625" style="11" customWidth="1"/>
    <col min="5392" max="5633" width="11.42578125" style="11"/>
    <col min="5634" max="5634" width="36.7109375" style="11" customWidth="1"/>
    <col min="5635" max="5635" width="12.7109375" style="11" customWidth="1"/>
    <col min="5636" max="5636" width="10.7109375" style="11" customWidth="1"/>
    <col min="5637" max="5637" width="12.7109375" style="11" customWidth="1"/>
    <col min="5638" max="5639" width="10.7109375" style="11" customWidth="1"/>
    <col min="5640" max="5646" width="11.42578125" style="11"/>
    <col min="5647" max="5647" width="13.28515625" style="11" customWidth="1"/>
    <col min="5648" max="5889" width="11.42578125" style="11"/>
    <col min="5890" max="5890" width="36.7109375" style="11" customWidth="1"/>
    <col min="5891" max="5891" width="12.7109375" style="11" customWidth="1"/>
    <col min="5892" max="5892" width="10.7109375" style="11" customWidth="1"/>
    <col min="5893" max="5893" width="12.7109375" style="11" customWidth="1"/>
    <col min="5894" max="5895" width="10.7109375" style="11" customWidth="1"/>
    <col min="5896" max="5902" width="11.42578125" style="11"/>
    <col min="5903" max="5903" width="13.28515625" style="11" customWidth="1"/>
    <col min="5904" max="6145" width="11.42578125" style="11"/>
    <col min="6146" max="6146" width="36.7109375" style="11" customWidth="1"/>
    <col min="6147" max="6147" width="12.7109375" style="11" customWidth="1"/>
    <col min="6148" max="6148" width="10.7109375" style="11" customWidth="1"/>
    <col min="6149" max="6149" width="12.7109375" style="11" customWidth="1"/>
    <col min="6150" max="6151" width="10.7109375" style="11" customWidth="1"/>
    <col min="6152" max="6158" width="11.42578125" style="11"/>
    <col min="6159" max="6159" width="13.28515625" style="11" customWidth="1"/>
    <col min="6160" max="6401" width="11.42578125" style="11"/>
    <col min="6402" max="6402" width="36.7109375" style="11" customWidth="1"/>
    <col min="6403" max="6403" width="12.7109375" style="11" customWidth="1"/>
    <col min="6404" max="6404" width="10.7109375" style="11" customWidth="1"/>
    <col min="6405" max="6405" width="12.7109375" style="11" customWidth="1"/>
    <col min="6406" max="6407" width="10.7109375" style="11" customWidth="1"/>
    <col min="6408" max="6414" width="11.42578125" style="11"/>
    <col min="6415" max="6415" width="13.28515625" style="11" customWidth="1"/>
    <col min="6416" max="6657" width="11.42578125" style="11"/>
    <col min="6658" max="6658" width="36.7109375" style="11" customWidth="1"/>
    <col min="6659" max="6659" width="12.7109375" style="11" customWidth="1"/>
    <col min="6660" max="6660" width="10.7109375" style="11" customWidth="1"/>
    <col min="6661" max="6661" width="12.7109375" style="11" customWidth="1"/>
    <col min="6662" max="6663" width="10.7109375" style="11" customWidth="1"/>
    <col min="6664" max="6670" width="11.42578125" style="11"/>
    <col min="6671" max="6671" width="13.28515625" style="11" customWidth="1"/>
    <col min="6672" max="6913" width="11.42578125" style="11"/>
    <col min="6914" max="6914" width="36.7109375" style="11" customWidth="1"/>
    <col min="6915" max="6915" width="12.7109375" style="11" customWidth="1"/>
    <col min="6916" max="6916" width="10.7109375" style="11" customWidth="1"/>
    <col min="6917" max="6917" width="12.7109375" style="11" customWidth="1"/>
    <col min="6918" max="6919" width="10.7109375" style="11" customWidth="1"/>
    <col min="6920" max="6926" width="11.42578125" style="11"/>
    <col min="6927" max="6927" width="13.28515625" style="11" customWidth="1"/>
    <col min="6928" max="7169" width="11.42578125" style="11"/>
    <col min="7170" max="7170" width="36.7109375" style="11" customWidth="1"/>
    <col min="7171" max="7171" width="12.7109375" style="11" customWidth="1"/>
    <col min="7172" max="7172" width="10.7109375" style="11" customWidth="1"/>
    <col min="7173" max="7173" width="12.7109375" style="11" customWidth="1"/>
    <col min="7174" max="7175" width="10.7109375" style="11" customWidth="1"/>
    <col min="7176" max="7182" width="11.42578125" style="11"/>
    <col min="7183" max="7183" width="13.28515625" style="11" customWidth="1"/>
    <col min="7184" max="7425" width="11.42578125" style="11"/>
    <col min="7426" max="7426" width="36.7109375" style="11" customWidth="1"/>
    <col min="7427" max="7427" width="12.7109375" style="11" customWidth="1"/>
    <col min="7428" max="7428" width="10.7109375" style="11" customWidth="1"/>
    <col min="7429" max="7429" width="12.7109375" style="11" customWidth="1"/>
    <col min="7430" max="7431" width="10.7109375" style="11" customWidth="1"/>
    <col min="7432" max="7438" width="11.42578125" style="11"/>
    <col min="7439" max="7439" width="13.28515625" style="11" customWidth="1"/>
    <col min="7440" max="7681" width="11.42578125" style="11"/>
    <col min="7682" max="7682" width="36.7109375" style="11" customWidth="1"/>
    <col min="7683" max="7683" width="12.7109375" style="11" customWidth="1"/>
    <col min="7684" max="7684" width="10.7109375" style="11" customWidth="1"/>
    <col min="7685" max="7685" width="12.7109375" style="11" customWidth="1"/>
    <col min="7686" max="7687" width="10.7109375" style="11" customWidth="1"/>
    <col min="7688" max="7694" width="11.42578125" style="11"/>
    <col min="7695" max="7695" width="13.28515625" style="11" customWidth="1"/>
    <col min="7696" max="7937" width="11.42578125" style="11"/>
    <col min="7938" max="7938" width="36.7109375" style="11" customWidth="1"/>
    <col min="7939" max="7939" width="12.7109375" style="11" customWidth="1"/>
    <col min="7940" max="7940" width="10.7109375" style="11" customWidth="1"/>
    <col min="7941" max="7941" width="12.7109375" style="11" customWidth="1"/>
    <col min="7942" max="7943" width="10.7109375" style="11" customWidth="1"/>
    <col min="7944" max="7950" width="11.42578125" style="11"/>
    <col min="7951" max="7951" width="13.28515625" style="11" customWidth="1"/>
    <col min="7952" max="8193" width="11.42578125" style="11"/>
    <col min="8194" max="8194" width="36.7109375" style="11" customWidth="1"/>
    <col min="8195" max="8195" width="12.7109375" style="11" customWidth="1"/>
    <col min="8196" max="8196" width="10.7109375" style="11" customWidth="1"/>
    <col min="8197" max="8197" width="12.7109375" style="11" customWidth="1"/>
    <col min="8198" max="8199" width="10.7109375" style="11" customWidth="1"/>
    <col min="8200" max="8206" width="11.42578125" style="11"/>
    <col min="8207" max="8207" width="13.28515625" style="11" customWidth="1"/>
    <col min="8208" max="8449" width="11.42578125" style="11"/>
    <col min="8450" max="8450" width="36.7109375" style="11" customWidth="1"/>
    <col min="8451" max="8451" width="12.7109375" style="11" customWidth="1"/>
    <col min="8452" max="8452" width="10.7109375" style="11" customWidth="1"/>
    <col min="8453" max="8453" width="12.7109375" style="11" customWidth="1"/>
    <col min="8454" max="8455" width="10.7109375" style="11" customWidth="1"/>
    <col min="8456" max="8462" width="11.42578125" style="11"/>
    <col min="8463" max="8463" width="13.28515625" style="11" customWidth="1"/>
    <col min="8464" max="8705" width="11.42578125" style="11"/>
    <col min="8706" max="8706" width="36.7109375" style="11" customWidth="1"/>
    <col min="8707" max="8707" width="12.7109375" style="11" customWidth="1"/>
    <col min="8708" max="8708" width="10.7109375" style="11" customWidth="1"/>
    <col min="8709" max="8709" width="12.7109375" style="11" customWidth="1"/>
    <col min="8710" max="8711" width="10.7109375" style="11" customWidth="1"/>
    <col min="8712" max="8718" width="11.42578125" style="11"/>
    <col min="8719" max="8719" width="13.28515625" style="11" customWidth="1"/>
    <col min="8720" max="8961" width="11.42578125" style="11"/>
    <col min="8962" max="8962" width="36.7109375" style="11" customWidth="1"/>
    <col min="8963" max="8963" width="12.7109375" style="11" customWidth="1"/>
    <col min="8964" max="8964" width="10.7109375" style="11" customWidth="1"/>
    <col min="8965" max="8965" width="12.7109375" style="11" customWidth="1"/>
    <col min="8966" max="8967" width="10.7109375" style="11" customWidth="1"/>
    <col min="8968" max="8974" width="11.42578125" style="11"/>
    <col min="8975" max="8975" width="13.28515625" style="11" customWidth="1"/>
    <col min="8976" max="9217" width="11.42578125" style="11"/>
    <col min="9218" max="9218" width="36.7109375" style="11" customWidth="1"/>
    <col min="9219" max="9219" width="12.7109375" style="11" customWidth="1"/>
    <col min="9220" max="9220" width="10.7109375" style="11" customWidth="1"/>
    <col min="9221" max="9221" width="12.7109375" style="11" customWidth="1"/>
    <col min="9222" max="9223" width="10.7109375" style="11" customWidth="1"/>
    <col min="9224" max="9230" width="11.42578125" style="11"/>
    <col min="9231" max="9231" width="13.28515625" style="11" customWidth="1"/>
    <col min="9232" max="9473" width="11.42578125" style="11"/>
    <col min="9474" max="9474" width="36.7109375" style="11" customWidth="1"/>
    <col min="9475" max="9475" width="12.7109375" style="11" customWidth="1"/>
    <col min="9476" max="9476" width="10.7109375" style="11" customWidth="1"/>
    <col min="9477" max="9477" width="12.7109375" style="11" customWidth="1"/>
    <col min="9478" max="9479" width="10.7109375" style="11" customWidth="1"/>
    <col min="9480" max="9486" width="11.42578125" style="11"/>
    <col min="9487" max="9487" width="13.28515625" style="11" customWidth="1"/>
    <col min="9488" max="9729" width="11.42578125" style="11"/>
    <col min="9730" max="9730" width="36.7109375" style="11" customWidth="1"/>
    <col min="9731" max="9731" width="12.7109375" style="11" customWidth="1"/>
    <col min="9732" max="9732" width="10.7109375" style="11" customWidth="1"/>
    <col min="9733" max="9733" width="12.7109375" style="11" customWidth="1"/>
    <col min="9734" max="9735" width="10.7109375" style="11" customWidth="1"/>
    <col min="9736" max="9742" width="11.42578125" style="11"/>
    <col min="9743" max="9743" width="13.28515625" style="11" customWidth="1"/>
    <col min="9744" max="9985" width="11.42578125" style="11"/>
    <col min="9986" max="9986" width="36.7109375" style="11" customWidth="1"/>
    <col min="9987" max="9987" width="12.7109375" style="11" customWidth="1"/>
    <col min="9988" max="9988" width="10.7109375" style="11" customWidth="1"/>
    <col min="9989" max="9989" width="12.7109375" style="11" customWidth="1"/>
    <col min="9990" max="9991" width="10.7109375" style="11" customWidth="1"/>
    <col min="9992" max="9998" width="11.42578125" style="11"/>
    <col min="9999" max="9999" width="13.28515625" style="11" customWidth="1"/>
    <col min="10000" max="10241" width="11.42578125" style="11"/>
    <col min="10242" max="10242" width="36.7109375" style="11" customWidth="1"/>
    <col min="10243" max="10243" width="12.7109375" style="11" customWidth="1"/>
    <col min="10244" max="10244" width="10.7109375" style="11" customWidth="1"/>
    <col min="10245" max="10245" width="12.7109375" style="11" customWidth="1"/>
    <col min="10246" max="10247" width="10.7109375" style="11" customWidth="1"/>
    <col min="10248" max="10254" width="11.42578125" style="11"/>
    <col min="10255" max="10255" width="13.28515625" style="11" customWidth="1"/>
    <col min="10256" max="10497" width="11.42578125" style="11"/>
    <col min="10498" max="10498" width="36.7109375" style="11" customWidth="1"/>
    <col min="10499" max="10499" width="12.7109375" style="11" customWidth="1"/>
    <col min="10500" max="10500" width="10.7109375" style="11" customWidth="1"/>
    <col min="10501" max="10501" width="12.7109375" style="11" customWidth="1"/>
    <col min="10502" max="10503" width="10.7109375" style="11" customWidth="1"/>
    <col min="10504" max="10510" width="11.42578125" style="11"/>
    <col min="10511" max="10511" width="13.28515625" style="11" customWidth="1"/>
    <col min="10512" max="10753" width="11.42578125" style="11"/>
    <col min="10754" max="10754" width="36.7109375" style="11" customWidth="1"/>
    <col min="10755" max="10755" width="12.7109375" style="11" customWidth="1"/>
    <col min="10756" max="10756" width="10.7109375" style="11" customWidth="1"/>
    <col min="10757" max="10757" width="12.7109375" style="11" customWidth="1"/>
    <col min="10758" max="10759" width="10.7109375" style="11" customWidth="1"/>
    <col min="10760" max="10766" width="11.42578125" style="11"/>
    <col min="10767" max="10767" width="13.28515625" style="11" customWidth="1"/>
    <col min="10768" max="11009" width="11.42578125" style="11"/>
    <col min="11010" max="11010" width="36.7109375" style="11" customWidth="1"/>
    <col min="11011" max="11011" width="12.7109375" style="11" customWidth="1"/>
    <col min="11012" max="11012" width="10.7109375" style="11" customWidth="1"/>
    <col min="11013" max="11013" width="12.7109375" style="11" customWidth="1"/>
    <col min="11014" max="11015" width="10.7109375" style="11" customWidth="1"/>
    <col min="11016" max="11022" width="11.42578125" style="11"/>
    <col min="11023" max="11023" width="13.28515625" style="11" customWidth="1"/>
    <col min="11024" max="11265" width="11.42578125" style="11"/>
    <col min="11266" max="11266" width="36.7109375" style="11" customWidth="1"/>
    <col min="11267" max="11267" width="12.7109375" style="11" customWidth="1"/>
    <col min="11268" max="11268" width="10.7109375" style="11" customWidth="1"/>
    <col min="11269" max="11269" width="12.7109375" style="11" customWidth="1"/>
    <col min="11270" max="11271" width="10.7109375" style="11" customWidth="1"/>
    <col min="11272" max="11278" width="11.42578125" style="11"/>
    <col min="11279" max="11279" width="13.28515625" style="11" customWidth="1"/>
    <col min="11280" max="11521" width="11.42578125" style="11"/>
    <col min="11522" max="11522" width="36.7109375" style="11" customWidth="1"/>
    <col min="11523" max="11523" width="12.7109375" style="11" customWidth="1"/>
    <col min="11524" max="11524" width="10.7109375" style="11" customWidth="1"/>
    <col min="11525" max="11525" width="12.7109375" style="11" customWidth="1"/>
    <col min="11526" max="11527" width="10.7109375" style="11" customWidth="1"/>
    <col min="11528" max="11534" width="11.42578125" style="11"/>
    <col min="11535" max="11535" width="13.28515625" style="11" customWidth="1"/>
    <col min="11536" max="11777" width="11.42578125" style="11"/>
    <col min="11778" max="11778" width="36.7109375" style="11" customWidth="1"/>
    <col min="11779" max="11779" width="12.7109375" style="11" customWidth="1"/>
    <col min="11780" max="11780" width="10.7109375" style="11" customWidth="1"/>
    <col min="11781" max="11781" width="12.7109375" style="11" customWidth="1"/>
    <col min="11782" max="11783" width="10.7109375" style="11" customWidth="1"/>
    <col min="11784" max="11790" width="11.42578125" style="11"/>
    <col min="11791" max="11791" width="13.28515625" style="11" customWidth="1"/>
    <col min="11792" max="12033" width="11.42578125" style="11"/>
    <col min="12034" max="12034" width="36.7109375" style="11" customWidth="1"/>
    <col min="12035" max="12035" width="12.7109375" style="11" customWidth="1"/>
    <col min="12036" max="12036" width="10.7109375" style="11" customWidth="1"/>
    <col min="12037" max="12037" width="12.7109375" style="11" customWidth="1"/>
    <col min="12038" max="12039" width="10.7109375" style="11" customWidth="1"/>
    <col min="12040" max="12046" width="11.42578125" style="11"/>
    <col min="12047" max="12047" width="13.28515625" style="11" customWidth="1"/>
    <col min="12048" max="12289" width="11.42578125" style="11"/>
    <col min="12290" max="12290" width="36.7109375" style="11" customWidth="1"/>
    <col min="12291" max="12291" width="12.7109375" style="11" customWidth="1"/>
    <col min="12292" max="12292" width="10.7109375" style="11" customWidth="1"/>
    <col min="12293" max="12293" width="12.7109375" style="11" customWidth="1"/>
    <col min="12294" max="12295" width="10.7109375" style="11" customWidth="1"/>
    <col min="12296" max="12302" width="11.42578125" style="11"/>
    <col min="12303" max="12303" width="13.28515625" style="11" customWidth="1"/>
    <col min="12304" max="12545" width="11.42578125" style="11"/>
    <col min="12546" max="12546" width="36.7109375" style="11" customWidth="1"/>
    <col min="12547" max="12547" width="12.7109375" style="11" customWidth="1"/>
    <col min="12548" max="12548" width="10.7109375" style="11" customWidth="1"/>
    <col min="12549" max="12549" width="12.7109375" style="11" customWidth="1"/>
    <col min="12550" max="12551" width="10.7109375" style="11" customWidth="1"/>
    <col min="12552" max="12558" width="11.42578125" style="11"/>
    <col min="12559" max="12559" width="13.28515625" style="11" customWidth="1"/>
    <col min="12560" max="12801" width="11.42578125" style="11"/>
    <col min="12802" max="12802" width="36.7109375" style="11" customWidth="1"/>
    <col min="12803" max="12803" width="12.7109375" style="11" customWidth="1"/>
    <col min="12804" max="12804" width="10.7109375" style="11" customWidth="1"/>
    <col min="12805" max="12805" width="12.7109375" style="11" customWidth="1"/>
    <col min="12806" max="12807" width="10.7109375" style="11" customWidth="1"/>
    <col min="12808" max="12814" width="11.42578125" style="11"/>
    <col min="12815" max="12815" width="13.28515625" style="11" customWidth="1"/>
    <col min="12816" max="13057" width="11.42578125" style="11"/>
    <col min="13058" max="13058" width="36.7109375" style="11" customWidth="1"/>
    <col min="13059" max="13059" width="12.7109375" style="11" customWidth="1"/>
    <col min="13060" max="13060" width="10.7109375" style="11" customWidth="1"/>
    <col min="13061" max="13061" width="12.7109375" style="11" customWidth="1"/>
    <col min="13062" max="13063" width="10.7109375" style="11" customWidth="1"/>
    <col min="13064" max="13070" width="11.42578125" style="11"/>
    <col min="13071" max="13071" width="13.28515625" style="11" customWidth="1"/>
    <col min="13072" max="13313" width="11.42578125" style="11"/>
    <col min="13314" max="13314" width="36.7109375" style="11" customWidth="1"/>
    <col min="13315" max="13315" width="12.7109375" style="11" customWidth="1"/>
    <col min="13316" max="13316" width="10.7109375" style="11" customWidth="1"/>
    <col min="13317" max="13317" width="12.7109375" style="11" customWidth="1"/>
    <col min="13318" max="13319" width="10.7109375" style="11" customWidth="1"/>
    <col min="13320" max="13326" width="11.42578125" style="11"/>
    <col min="13327" max="13327" width="13.28515625" style="11" customWidth="1"/>
    <col min="13328" max="13569" width="11.42578125" style="11"/>
    <col min="13570" max="13570" width="36.7109375" style="11" customWidth="1"/>
    <col min="13571" max="13571" width="12.7109375" style="11" customWidth="1"/>
    <col min="13572" max="13572" width="10.7109375" style="11" customWidth="1"/>
    <col min="13573" max="13573" width="12.7109375" style="11" customWidth="1"/>
    <col min="13574" max="13575" width="10.7109375" style="11" customWidth="1"/>
    <col min="13576" max="13582" width="11.42578125" style="11"/>
    <col min="13583" max="13583" width="13.28515625" style="11" customWidth="1"/>
    <col min="13584" max="13825" width="11.42578125" style="11"/>
    <col min="13826" max="13826" width="36.7109375" style="11" customWidth="1"/>
    <col min="13827" max="13827" width="12.7109375" style="11" customWidth="1"/>
    <col min="13828" max="13828" width="10.7109375" style="11" customWidth="1"/>
    <col min="13829" max="13829" width="12.7109375" style="11" customWidth="1"/>
    <col min="13830" max="13831" width="10.7109375" style="11" customWidth="1"/>
    <col min="13832" max="13838" width="11.42578125" style="11"/>
    <col min="13839" max="13839" width="13.28515625" style="11" customWidth="1"/>
    <col min="13840" max="14081" width="11.42578125" style="11"/>
    <col min="14082" max="14082" width="36.7109375" style="11" customWidth="1"/>
    <col min="14083" max="14083" width="12.7109375" style="11" customWidth="1"/>
    <col min="14084" max="14084" width="10.7109375" style="11" customWidth="1"/>
    <col min="14085" max="14085" width="12.7109375" style="11" customWidth="1"/>
    <col min="14086" max="14087" width="10.7109375" style="11" customWidth="1"/>
    <col min="14088" max="14094" width="11.42578125" style="11"/>
    <col min="14095" max="14095" width="13.28515625" style="11" customWidth="1"/>
    <col min="14096" max="14337" width="11.42578125" style="11"/>
    <col min="14338" max="14338" width="36.7109375" style="11" customWidth="1"/>
    <col min="14339" max="14339" width="12.7109375" style="11" customWidth="1"/>
    <col min="14340" max="14340" width="10.7109375" style="11" customWidth="1"/>
    <col min="14341" max="14341" width="12.7109375" style="11" customWidth="1"/>
    <col min="14342" max="14343" width="10.7109375" style="11" customWidth="1"/>
    <col min="14344" max="14350" width="11.42578125" style="11"/>
    <col min="14351" max="14351" width="13.28515625" style="11" customWidth="1"/>
    <col min="14352" max="14593" width="11.42578125" style="11"/>
    <col min="14594" max="14594" width="36.7109375" style="11" customWidth="1"/>
    <col min="14595" max="14595" width="12.7109375" style="11" customWidth="1"/>
    <col min="14596" max="14596" width="10.7109375" style="11" customWidth="1"/>
    <col min="14597" max="14597" width="12.7109375" style="11" customWidth="1"/>
    <col min="14598" max="14599" width="10.7109375" style="11" customWidth="1"/>
    <col min="14600" max="14606" width="11.42578125" style="11"/>
    <col min="14607" max="14607" width="13.28515625" style="11" customWidth="1"/>
    <col min="14608" max="14849" width="11.42578125" style="11"/>
    <col min="14850" max="14850" width="36.7109375" style="11" customWidth="1"/>
    <col min="14851" max="14851" width="12.7109375" style="11" customWidth="1"/>
    <col min="14852" max="14852" width="10.7109375" style="11" customWidth="1"/>
    <col min="14853" max="14853" width="12.7109375" style="11" customWidth="1"/>
    <col min="14854" max="14855" width="10.7109375" style="11" customWidth="1"/>
    <col min="14856" max="14862" width="11.42578125" style="11"/>
    <col min="14863" max="14863" width="13.28515625" style="11" customWidth="1"/>
    <col min="14864" max="15105" width="11.42578125" style="11"/>
    <col min="15106" max="15106" width="36.7109375" style="11" customWidth="1"/>
    <col min="15107" max="15107" width="12.7109375" style="11" customWidth="1"/>
    <col min="15108" max="15108" width="10.7109375" style="11" customWidth="1"/>
    <col min="15109" max="15109" width="12.7109375" style="11" customWidth="1"/>
    <col min="15110" max="15111" width="10.7109375" style="11" customWidth="1"/>
    <col min="15112" max="15118" width="11.42578125" style="11"/>
    <col min="15119" max="15119" width="13.28515625" style="11" customWidth="1"/>
    <col min="15120" max="15361" width="11.42578125" style="11"/>
    <col min="15362" max="15362" width="36.7109375" style="11" customWidth="1"/>
    <col min="15363" max="15363" width="12.7109375" style="11" customWidth="1"/>
    <col min="15364" max="15364" width="10.7109375" style="11" customWidth="1"/>
    <col min="15365" max="15365" width="12.7109375" style="11" customWidth="1"/>
    <col min="15366" max="15367" width="10.7109375" style="11" customWidth="1"/>
    <col min="15368" max="15374" width="11.42578125" style="11"/>
    <col min="15375" max="15375" width="13.28515625" style="11" customWidth="1"/>
    <col min="15376" max="15617" width="11.42578125" style="11"/>
    <col min="15618" max="15618" width="36.7109375" style="11" customWidth="1"/>
    <col min="15619" max="15619" width="12.7109375" style="11" customWidth="1"/>
    <col min="15620" max="15620" width="10.7109375" style="11" customWidth="1"/>
    <col min="15621" max="15621" width="12.7109375" style="11" customWidth="1"/>
    <col min="15622" max="15623" width="10.7109375" style="11" customWidth="1"/>
    <col min="15624" max="15630" width="11.42578125" style="11"/>
    <col min="15631" max="15631" width="13.28515625" style="11" customWidth="1"/>
    <col min="15632" max="15873" width="11.42578125" style="11"/>
    <col min="15874" max="15874" width="36.7109375" style="11" customWidth="1"/>
    <col min="15875" max="15875" width="12.7109375" style="11" customWidth="1"/>
    <col min="15876" max="15876" width="10.7109375" style="11" customWidth="1"/>
    <col min="15877" max="15877" width="12.7109375" style="11" customWidth="1"/>
    <col min="15878" max="15879" width="10.7109375" style="11" customWidth="1"/>
    <col min="15880" max="15886" width="11.42578125" style="11"/>
    <col min="15887" max="15887" width="13.28515625" style="11" customWidth="1"/>
    <col min="15888" max="16129" width="11.42578125" style="11"/>
    <col min="16130" max="16130" width="36.7109375" style="11" customWidth="1"/>
    <col min="16131" max="16131" width="12.7109375" style="11" customWidth="1"/>
    <col min="16132" max="16132" width="10.7109375" style="11" customWidth="1"/>
    <col min="16133" max="16133" width="12.7109375" style="11" customWidth="1"/>
    <col min="16134" max="16135" width="10.7109375" style="11" customWidth="1"/>
    <col min="16136" max="16142" width="11.42578125" style="11"/>
    <col min="16143" max="16143" width="13.28515625" style="11" customWidth="1"/>
    <col min="16144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332" t="s">
        <v>69</v>
      </c>
      <c r="C5" s="332"/>
      <c r="D5" s="332"/>
      <c r="E5" s="332"/>
      <c r="F5" s="332"/>
      <c r="G5" s="332"/>
    </row>
    <row r="6" spans="2:7" ht="30" customHeight="1">
      <c r="B6" s="38" t="s">
        <v>70</v>
      </c>
      <c r="C6" s="39" t="str">
        <f>actualizaciones!A3</f>
        <v>acumulado febrero 2010</v>
      </c>
      <c r="D6" s="39" t="s">
        <v>71</v>
      </c>
      <c r="E6" s="40" t="str">
        <f>actualizaciones!A2</f>
        <v xml:space="preserve">acumulado febrero 2011 </v>
      </c>
      <c r="F6" s="39" t="s">
        <v>71</v>
      </c>
      <c r="G6" s="41" t="s">
        <v>72</v>
      </c>
    </row>
    <row r="7" spans="2:7" ht="15" customHeight="1">
      <c r="B7" s="42" t="s">
        <v>73</v>
      </c>
      <c r="C7" s="43">
        <v>29947</v>
      </c>
      <c r="D7" s="44">
        <f>C7/C7</f>
        <v>1</v>
      </c>
      <c r="E7" s="43">
        <v>26307</v>
      </c>
      <c r="F7" s="44">
        <f>E7/E7</f>
        <v>1</v>
      </c>
      <c r="G7" s="44">
        <f>(E7-C7)/C7</f>
        <v>-0.12154806825391525</v>
      </c>
    </row>
    <row r="8" spans="2:7" ht="15" customHeight="1">
      <c r="B8" s="45" t="s">
        <v>74</v>
      </c>
      <c r="C8" s="46">
        <v>29947</v>
      </c>
      <c r="D8" s="47">
        <f>C8/C7</f>
        <v>1</v>
      </c>
      <c r="E8" s="46">
        <v>26307</v>
      </c>
      <c r="F8" s="47">
        <f>E8/E7</f>
        <v>1</v>
      </c>
      <c r="G8" s="48">
        <f>(E8-C8)/C8</f>
        <v>-0.12154806825391525</v>
      </c>
    </row>
    <row r="9" spans="2:7" ht="15" customHeight="1">
      <c r="B9" s="45" t="s">
        <v>75</v>
      </c>
      <c r="C9" s="46">
        <v>0</v>
      </c>
      <c r="D9" s="47">
        <f>C9/C7</f>
        <v>0</v>
      </c>
      <c r="E9" s="46">
        <v>0</v>
      </c>
      <c r="F9" s="47">
        <f>E9/E7</f>
        <v>0</v>
      </c>
      <c r="G9" s="48" t="s">
        <v>64</v>
      </c>
    </row>
    <row r="10" spans="2:7" ht="15" customHeight="1">
      <c r="B10" s="333" t="s">
        <v>76</v>
      </c>
      <c r="C10" s="333"/>
      <c r="D10" s="333"/>
      <c r="E10" s="333"/>
      <c r="F10" s="333"/>
      <c r="G10" s="333"/>
    </row>
    <row r="12" spans="2:7">
      <c r="B12" s="49"/>
      <c r="C12" s="49"/>
      <c r="D12" s="49"/>
      <c r="E12" s="49"/>
      <c r="F12" s="49"/>
    </row>
    <row r="23" spans="2:11">
      <c r="B23" s="50"/>
      <c r="C23" s="50"/>
      <c r="D23" s="50"/>
      <c r="E23" s="50"/>
      <c r="F23" s="50"/>
      <c r="G23" s="50"/>
      <c r="H23" s="50"/>
      <c r="I23" s="50"/>
      <c r="J23" s="50"/>
      <c r="K23" s="50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SANTA CRUZ (acumulado junio 2010)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101">
    <tabColor rgb="FF000099"/>
    <pageSetUpPr fitToPage="1"/>
  </sheetPr>
  <dimension ref="B1:N76"/>
  <sheetViews>
    <sheetView showGridLines="0" showRowColHeaders="0" zoomScaleNormal="100" workbookViewId="0">
      <selection activeCell="L16" sqref="L16"/>
    </sheetView>
  </sheetViews>
  <sheetFormatPr baseColWidth="10" defaultRowHeight="15" outlineLevelRow="1"/>
  <cols>
    <col min="1" max="1" width="15.7109375" customWidth="1"/>
    <col min="3" max="8" width="9.7109375" customWidth="1"/>
    <col min="11" max="11" width="13.28515625" customWidth="1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30" customHeight="1">
      <c r="B5" s="334" t="s">
        <v>77</v>
      </c>
      <c r="C5" s="334"/>
      <c r="D5" s="334"/>
      <c r="E5" s="334"/>
      <c r="F5" s="334"/>
      <c r="G5" s="334"/>
      <c r="H5" s="334"/>
    </row>
    <row r="6" spans="2:14" ht="15" customHeight="1">
      <c r="B6" s="51"/>
      <c r="C6" s="335" t="s">
        <v>78</v>
      </c>
      <c r="D6" s="335"/>
      <c r="E6" s="336" t="s">
        <v>79</v>
      </c>
      <c r="F6" s="336"/>
      <c r="G6" s="335" t="s">
        <v>80</v>
      </c>
      <c r="H6" s="335"/>
      <c r="J6" s="52"/>
      <c r="K6" s="52"/>
      <c r="L6" s="52"/>
    </row>
    <row r="7" spans="2:14" ht="30" customHeight="1">
      <c r="B7" s="51"/>
      <c r="C7" s="53" t="s">
        <v>81</v>
      </c>
      <c r="D7" s="53" t="s">
        <v>82</v>
      </c>
      <c r="E7" s="54" t="s">
        <v>81</v>
      </c>
      <c r="F7" s="54" t="s">
        <v>82</v>
      </c>
      <c r="G7" s="53" t="s">
        <v>81</v>
      </c>
      <c r="H7" s="53" t="s">
        <v>82</v>
      </c>
      <c r="J7" s="52"/>
      <c r="K7" s="52"/>
      <c r="L7" s="52"/>
    </row>
    <row r="8" spans="2:14">
      <c r="B8" s="55" t="s">
        <v>93</v>
      </c>
      <c r="C8" s="56">
        <v>13699</v>
      </c>
      <c r="D8" s="57">
        <f t="shared" ref="D8:D9" si="0">C8/C21-1</f>
        <v>-0.18258845993197681</v>
      </c>
      <c r="E8" s="58">
        <v>0</v>
      </c>
      <c r="F8" s="59"/>
      <c r="G8" s="56">
        <v>13699</v>
      </c>
      <c r="H8" s="57">
        <f t="shared" ref="H8:H9" si="1">G8/G21-1</f>
        <v>-0.18258845993197681</v>
      </c>
    </row>
    <row r="9" spans="2:14">
      <c r="B9" s="55" t="s">
        <v>94</v>
      </c>
      <c r="C9" s="56">
        <v>12608</v>
      </c>
      <c r="D9" s="57">
        <f t="shared" si="0"/>
        <v>-4.3979375189566294E-2</v>
      </c>
      <c r="E9" s="58">
        <v>0</v>
      </c>
      <c r="F9" s="59"/>
      <c r="G9" s="56">
        <v>12608</v>
      </c>
      <c r="H9" s="57">
        <f t="shared" si="1"/>
        <v>-4.3979375189566294E-2</v>
      </c>
    </row>
    <row r="10" spans="2:14" ht="30" customHeight="1">
      <c r="B10" s="61" t="str">
        <f>actualizaciones!$A$2</f>
        <v xml:space="preserve">acumulado febrero 2011 </v>
      </c>
      <c r="C10" s="62">
        <v>26307</v>
      </c>
      <c r="D10" s="63">
        <v>-0.12154806825391529</v>
      </c>
      <c r="E10" s="64">
        <v>0</v>
      </c>
      <c r="F10" s="65"/>
      <c r="G10" s="62">
        <v>26307</v>
      </c>
      <c r="H10" s="63">
        <v>-0.12154806825391529</v>
      </c>
      <c r="K10" s="52"/>
      <c r="L10" s="52"/>
      <c r="M10" s="52"/>
      <c r="N10" s="52"/>
    </row>
    <row r="11" spans="2:14" outlineLevel="1">
      <c r="B11" s="55" t="s">
        <v>83</v>
      </c>
      <c r="C11" s="56">
        <v>13448</v>
      </c>
      <c r="D11" s="57">
        <f>C11/C24-1</f>
        <v>2.7663151459575097E-2</v>
      </c>
      <c r="E11" s="58">
        <v>0</v>
      </c>
      <c r="F11" s="59"/>
      <c r="G11" s="56">
        <v>13448</v>
      </c>
      <c r="H11" s="57">
        <f>G11/G24-1</f>
        <v>2.7663151459575097E-2</v>
      </c>
    </row>
    <row r="12" spans="2:14" outlineLevel="1">
      <c r="B12" s="55" t="s">
        <v>84</v>
      </c>
      <c r="C12" s="56">
        <v>15073</v>
      </c>
      <c r="D12" s="57">
        <f t="shared" ref="D12:D62" si="2">C12/C25-1</f>
        <v>7.7412437455325334E-2</v>
      </c>
      <c r="E12" s="58">
        <v>0</v>
      </c>
      <c r="F12" s="59"/>
      <c r="G12" s="56">
        <v>15073</v>
      </c>
      <c r="H12" s="57">
        <f t="shared" ref="H12:H62" si="3">G12/G25-1</f>
        <v>7.7412437455325334E-2</v>
      </c>
    </row>
    <row r="13" spans="2:14" outlineLevel="1">
      <c r="B13" s="55" t="s">
        <v>85</v>
      </c>
      <c r="C13" s="56">
        <v>13885</v>
      </c>
      <c r="D13" s="57">
        <f t="shared" si="2"/>
        <v>8.4003435084706091E-2</v>
      </c>
      <c r="E13" s="58">
        <v>0</v>
      </c>
      <c r="F13" s="59"/>
      <c r="G13" s="56">
        <v>13885</v>
      </c>
      <c r="H13" s="57">
        <f t="shared" si="3"/>
        <v>8.4003435084706091E-2</v>
      </c>
    </row>
    <row r="14" spans="2:14" outlineLevel="1">
      <c r="B14" s="55" t="s">
        <v>86</v>
      </c>
      <c r="C14" s="56">
        <v>10456</v>
      </c>
      <c r="D14" s="57">
        <f t="shared" si="2"/>
        <v>-5.9965836554886298E-2</v>
      </c>
      <c r="E14" s="58">
        <v>0</v>
      </c>
      <c r="F14" s="59"/>
      <c r="G14" s="56">
        <v>10456</v>
      </c>
      <c r="H14" s="57">
        <f t="shared" si="3"/>
        <v>-5.9965836554886298E-2</v>
      </c>
    </row>
    <row r="15" spans="2:14" outlineLevel="1">
      <c r="B15" s="55" t="s">
        <v>87</v>
      </c>
      <c r="C15" s="56">
        <v>9789</v>
      </c>
      <c r="D15" s="57">
        <f t="shared" si="2"/>
        <v>0.25871158544425876</v>
      </c>
      <c r="E15" s="58">
        <v>0</v>
      </c>
      <c r="F15" s="59"/>
      <c r="G15" s="56">
        <v>9789</v>
      </c>
      <c r="H15" s="57">
        <f t="shared" si="3"/>
        <v>0.25871158544425876</v>
      </c>
    </row>
    <row r="16" spans="2:14" outlineLevel="1">
      <c r="B16" s="55" t="s">
        <v>88</v>
      </c>
      <c r="C16" s="56">
        <v>10611</v>
      </c>
      <c r="D16" s="57">
        <f t="shared" si="2"/>
        <v>-0.10756938603868793</v>
      </c>
      <c r="E16" s="58">
        <v>0</v>
      </c>
      <c r="F16" s="59"/>
      <c r="G16" s="56">
        <v>10611</v>
      </c>
      <c r="H16" s="57">
        <f t="shared" si="3"/>
        <v>-0.10756938603868793</v>
      </c>
    </row>
    <row r="17" spans="2:14" outlineLevel="1">
      <c r="B17" s="55" t="s">
        <v>89</v>
      </c>
      <c r="C17" s="56">
        <v>12682</v>
      </c>
      <c r="D17" s="57">
        <f t="shared" si="2"/>
        <v>-5.3333333333333011E-3</v>
      </c>
      <c r="E17" s="58">
        <v>0</v>
      </c>
      <c r="F17" s="59"/>
      <c r="G17" s="56">
        <v>12682</v>
      </c>
      <c r="H17" s="57">
        <f t="shared" si="3"/>
        <v>-5.3333333333333011E-3</v>
      </c>
      <c r="J17" s="60"/>
      <c r="K17" s="60"/>
      <c r="L17" s="60"/>
    </row>
    <row r="18" spans="2:14" outlineLevel="1">
      <c r="B18" s="55" t="s">
        <v>90</v>
      </c>
      <c r="C18" s="56">
        <v>12407</v>
      </c>
      <c r="D18" s="57">
        <f t="shared" si="2"/>
        <v>-7.918955024491614E-2</v>
      </c>
      <c r="E18" s="58">
        <v>0</v>
      </c>
      <c r="F18" s="59"/>
      <c r="G18" s="56">
        <v>12407</v>
      </c>
      <c r="H18" s="57">
        <f t="shared" si="3"/>
        <v>-7.918955024491614E-2</v>
      </c>
    </row>
    <row r="19" spans="2:14" outlineLevel="1">
      <c r="B19" s="55" t="s">
        <v>91</v>
      </c>
      <c r="C19" s="56">
        <v>12595</v>
      </c>
      <c r="D19" s="57">
        <f t="shared" si="2"/>
        <v>-3.7005887300252338E-2</v>
      </c>
      <c r="E19" s="58">
        <v>0</v>
      </c>
      <c r="F19" s="59"/>
      <c r="G19" s="56">
        <v>12595</v>
      </c>
      <c r="H19" s="57">
        <f t="shared" si="3"/>
        <v>-3.7005887300252338E-2</v>
      </c>
    </row>
    <row r="20" spans="2:14" outlineLevel="1">
      <c r="B20" s="55" t="s">
        <v>92</v>
      </c>
      <c r="C20" s="56">
        <v>14574</v>
      </c>
      <c r="D20" s="57">
        <f t="shared" si="2"/>
        <v>-6.8932473008369022E-2</v>
      </c>
      <c r="E20" s="58">
        <v>0</v>
      </c>
      <c r="F20" s="59"/>
      <c r="G20" s="56">
        <v>14574</v>
      </c>
      <c r="H20" s="57">
        <f t="shared" si="3"/>
        <v>-6.8932473008369022E-2</v>
      </c>
    </row>
    <row r="21" spans="2:14" outlineLevel="1">
      <c r="B21" s="55" t="s">
        <v>93</v>
      </c>
      <c r="C21" s="56">
        <v>16759</v>
      </c>
      <c r="D21" s="57">
        <f t="shared" si="2"/>
        <v>0.10460058001581851</v>
      </c>
      <c r="E21" s="58">
        <v>0</v>
      </c>
      <c r="F21" s="59"/>
      <c r="G21" s="56">
        <v>16759</v>
      </c>
      <c r="H21" s="57">
        <f t="shared" si="3"/>
        <v>0.10460058001581851</v>
      </c>
    </row>
    <row r="22" spans="2:14" outlineLevel="1">
      <c r="B22" s="55" t="s">
        <v>94</v>
      </c>
      <c r="C22" s="56">
        <v>13188</v>
      </c>
      <c r="D22" s="57">
        <f t="shared" si="2"/>
        <v>-2.8150331613854052E-2</v>
      </c>
      <c r="E22" s="58">
        <v>0</v>
      </c>
      <c r="F22" s="59"/>
      <c r="G22" s="56">
        <v>13188</v>
      </c>
      <c r="H22" s="57">
        <f t="shared" si="3"/>
        <v>-2.8150331613854052E-2</v>
      </c>
    </row>
    <row r="23" spans="2:14" ht="15" customHeight="1">
      <c r="B23" s="66">
        <v>2010</v>
      </c>
      <c r="C23" s="67">
        <v>155467</v>
      </c>
      <c r="D23" s="68">
        <f t="shared" si="2"/>
        <v>7.0867314880191934E-3</v>
      </c>
      <c r="E23" s="67">
        <v>0</v>
      </c>
      <c r="F23" s="68"/>
      <c r="G23" s="67">
        <v>155467</v>
      </c>
      <c r="H23" s="68">
        <f t="shared" si="3"/>
        <v>7.0867314880191934E-3</v>
      </c>
      <c r="K23" s="52"/>
      <c r="L23" s="52"/>
      <c r="M23" s="52"/>
      <c r="N23" s="52"/>
    </row>
    <row r="24" spans="2:14" ht="36" hidden="1" customHeight="1" outlineLevel="1">
      <c r="B24" s="55" t="s">
        <v>83</v>
      </c>
      <c r="C24" s="56">
        <v>13086</v>
      </c>
      <c r="D24" s="57">
        <f t="shared" si="2"/>
        <v>-0.18881725762459711</v>
      </c>
      <c r="E24" s="58">
        <v>0</v>
      </c>
      <c r="F24" s="59"/>
      <c r="G24" s="56">
        <v>13086</v>
      </c>
      <c r="H24" s="57">
        <f t="shared" si="3"/>
        <v>-0.18881725762459711</v>
      </c>
      <c r="J24" s="60"/>
      <c r="K24" s="60"/>
      <c r="L24" s="60"/>
    </row>
    <row r="25" spans="2:14" ht="36" hidden="1" customHeight="1" outlineLevel="1">
      <c r="B25" s="55" t="s">
        <v>84</v>
      </c>
      <c r="C25" s="56">
        <v>13990</v>
      </c>
      <c r="D25" s="57">
        <f t="shared" si="2"/>
        <v>-0.21593902370677576</v>
      </c>
      <c r="E25" s="58">
        <v>0</v>
      </c>
      <c r="F25" s="59"/>
      <c r="G25" s="56">
        <v>13990</v>
      </c>
      <c r="H25" s="57">
        <f t="shared" si="3"/>
        <v>-0.21593902370677576</v>
      </c>
      <c r="K25" s="60"/>
      <c r="L25" s="60"/>
      <c r="M25" s="60"/>
    </row>
    <row r="26" spans="2:14" ht="36" hidden="1" customHeight="1" outlineLevel="1">
      <c r="B26" s="55" t="s">
        <v>85</v>
      </c>
      <c r="C26" s="56">
        <v>12809</v>
      </c>
      <c r="D26" s="57">
        <f t="shared" si="2"/>
        <v>-0.31524644499091203</v>
      </c>
      <c r="E26" s="58">
        <v>0</v>
      </c>
      <c r="F26" s="59"/>
      <c r="G26" s="56">
        <v>12809</v>
      </c>
      <c r="H26" s="57">
        <f t="shared" si="3"/>
        <v>-0.31524644499091203</v>
      </c>
    </row>
    <row r="27" spans="2:14" ht="36" hidden="1" customHeight="1" outlineLevel="1">
      <c r="B27" s="55" t="s">
        <v>86</v>
      </c>
      <c r="C27" s="56">
        <v>11123</v>
      </c>
      <c r="D27" s="57">
        <f t="shared" si="2"/>
        <v>-0.2650323774283071</v>
      </c>
      <c r="E27" s="58">
        <v>0</v>
      </c>
      <c r="F27" s="59"/>
      <c r="G27" s="56">
        <v>11123</v>
      </c>
      <c r="H27" s="57">
        <f t="shared" si="3"/>
        <v>-0.2650323774283071</v>
      </c>
    </row>
    <row r="28" spans="2:14" ht="36" hidden="1" customHeight="1" outlineLevel="1">
      <c r="B28" s="55" t="s">
        <v>87</v>
      </c>
      <c r="C28" s="56">
        <v>7777</v>
      </c>
      <c r="D28" s="57">
        <f t="shared" si="2"/>
        <v>-0.36813454663633405</v>
      </c>
      <c r="E28" s="58">
        <v>0</v>
      </c>
      <c r="F28" s="59"/>
      <c r="G28" s="56">
        <v>7777</v>
      </c>
      <c r="H28" s="57">
        <f t="shared" si="3"/>
        <v>-0.36813454663633405</v>
      </c>
    </row>
    <row r="29" spans="2:14" ht="36" hidden="1" customHeight="1" outlineLevel="1">
      <c r="B29" s="55" t="s">
        <v>88</v>
      </c>
      <c r="C29" s="56">
        <v>11890</v>
      </c>
      <c r="D29" s="57">
        <f t="shared" si="2"/>
        <v>-0.27220419905735449</v>
      </c>
      <c r="E29" s="58">
        <v>0</v>
      </c>
      <c r="F29" s="59"/>
      <c r="G29" s="56">
        <v>11890</v>
      </c>
      <c r="H29" s="57">
        <f t="shared" si="3"/>
        <v>-0.27220419905735449</v>
      </c>
      <c r="K29" s="52"/>
      <c r="L29" s="52"/>
      <c r="M29" s="52"/>
    </row>
    <row r="30" spans="2:14" ht="36" hidden="1" customHeight="1" outlineLevel="1">
      <c r="B30" s="55" t="s">
        <v>89</v>
      </c>
      <c r="C30" s="56">
        <v>12750</v>
      </c>
      <c r="D30" s="57">
        <f t="shared" si="2"/>
        <v>-0.17422279792746109</v>
      </c>
      <c r="E30" s="58">
        <v>0</v>
      </c>
      <c r="F30" s="59"/>
      <c r="G30" s="56">
        <v>12750</v>
      </c>
      <c r="H30" s="57">
        <f t="shared" si="3"/>
        <v>-0.17422279792746109</v>
      </c>
    </row>
    <row r="31" spans="2:14" ht="36" hidden="1" customHeight="1" outlineLevel="1">
      <c r="B31" s="55" t="s">
        <v>90</v>
      </c>
      <c r="C31" s="56">
        <v>13474</v>
      </c>
      <c r="D31" s="57">
        <f t="shared" si="2"/>
        <v>-0.22727533405975797</v>
      </c>
      <c r="E31" s="58">
        <v>0</v>
      </c>
      <c r="F31" s="59"/>
      <c r="G31" s="56">
        <v>13474</v>
      </c>
      <c r="H31" s="57">
        <f t="shared" si="3"/>
        <v>-0.22727533405975797</v>
      </c>
    </row>
    <row r="32" spans="2:14" ht="36" hidden="1" customHeight="1" outlineLevel="1">
      <c r="B32" s="55" t="s">
        <v>91</v>
      </c>
      <c r="C32" s="56">
        <v>13079</v>
      </c>
      <c r="D32" s="57">
        <f t="shared" si="2"/>
        <v>-0.25657932132097994</v>
      </c>
      <c r="E32" s="58">
        <v>0</v>
      </c>
      <c r="F32" s="59"/>
      <c r="G32" s="56">
        <v>13079</v>
      </c>
      <c r="H32" s="57">
        <f t="shared" si="3"/>
        <v>-0.25657932132097994</v>
      </c>
    </row>
    <row r="33" spans="2:8" ht="36" hidden="1" customHeight="1" outlineLevel="1">
      <c r="B33" s="55" t="s">
        <v>92</v>
      </c>
      <c r="C33" s="56">
        <v>15653</v>
      </c>
      <c r="D33" s="57">
        <f t="shared" si="2"/>
        <v>-5.4256540390308694E-2</v>
      </c>
      <c r="E33" s="58">
        <v>0</v>
      </c>
      <c r="F33" s="59"/>
      <c r="G33" s="56">
        <v>15653</v>
      </c>
      <c r="H33" s="57">
        <f t="shared" si="3"/>
        <v>-5.4256540390308694E-2</v>
      </c>
    </row>
    <row r="34" spans="2:8" ht="36" hidden="1" customHeight="1" outlineLevel="1">
      <c r="B34" s="55" t="s">
        <v>93</v>
      </c>
      <c r="C34" s="56">
        <v>15172</v>
      </c>
      <c r="D34" s="57">
        <f t="shared" si="2"/>
        <v>-0.21611986566778607</v>
      </c>
      <c r="E34" s="58">
        <v>0</v>
      </c>
      <c r="F34" s="59"/>
      <c r="G34" s="56">
        <v>15172</v>
      </c>
      <c r="H34" s="57">
        <f t="shared" si="3"/>
        <v>-0.21611986566778607</v>
      </c>
    </row>
    <row r="35" spans="2:8" ht="36" hidden="1" customHeight="1" outlineLevel="1">
      <c r="B35" s="55" t="s">
        <v>94</v>
      </c>
      <c r="C35" s="56">
        <v>13570</v>
      </c>
      <c r="D35" s="57">
        <f t="shared" si="2"/>
        <v>-0.20091861971499236</v>
      </c>
      <c r="E35" s="58">
        <v>0</v>
      </c>
      <c r="F35" s="59"/>
      <c r="G35" s="56">
        <v>13570</v>
      </c>
      <c r="H35" s="57">
        <f t="shared" si="3"/>
        <v>-0.20091861971499236</v>
      </c>
    </row>
    <row r="36" spans="2:8" collapsed="1">
      <c r="B36" s="69">
        <v>2009</v>
      </c>
      <c r="C36" s="70">
        <v>154373</v>
      </c>
      <c r="D36" s="71">
        <f t="shared" si="2"/>
        <v>-0.22743196308640867</v>
      </c>
      <c r="E36" s="70">
        <v>0</v>
      </c>
      <c r="F36" s="71"/>
      <c r="G36" s="70">
        <v>154373</v>
      </c>
      <c r="H36" s="71">
        <f t="shared" si="3"/>
        <v>-0.22743196308640867</v>
      </c>
    </row>
    <row r="37" spans="2:8" ht="36" hidden="1" customHeight="1" outlineLevel="1">
      <c r="B37" s="55" t="s">
        <v>83</v>
      </c>
      <c r="C37" s="56">
        <v>16132</v>
      </c>
      <c r="D37" s="57">
        <f t="shared" si="2"/>
        <v>-4.5104770924588644E-2</v>
      </c>
      <c r="E37" s="58">
        <v>0</v>
      </c>
      <c r="F37" s="59"/>
      <c r="G37" s="56">
        <v>16132</v>
      </c>
      <c r="H37" s="57">
        <f t="shared" si="3"/>
        <v>-4.5104770924588644E-2</v>
      </c>
    </row>
    <row r="38" spans="2:8" ht="36" hidden="1" customHeight="1" outlineLevel="1">
      <c r="B38" s="55" t="s">
        <v>84</v>
      </c>
      <c r="C38" s="56">
        <v>17843</v>
      </c>
      <c r="D38" s="57">
        <f t="shared" si="2"/>
        <v>-5.6375271034956875E-2</v>
      </c>
      <c r="E38" s="58">
        <v>0</v>
      </c>
      <c r="F38" s="59"/>
      <c r="G38" s="56">
        <v>17843</v>
      </c>
      <c r="H38" s="57">
        <f t="shared" si="3"/>
        <v>-5.6375271034956875E-2</v>
      </c>
    </row>
    <row r="39" spans="2:8" ht="36" hidden="1" customHeight="1" outlineLevel="1">
      <c r="B39" s="55" t="s">
        <v>85</v>
      </c>
      <c r="C39" s="56">
        <v>18706</v>
      </c>
      <c r="D39" s="57">
        <f t="shared" si="2"/>
        <v>7.8404243053153522E-2</v>
      </c>
      <c r="E39" s="58">
        <v>0</v>
      </c>
      <c r="F39" s="59"/>
      <c r="G39" s="56">
        <v>18706</v>
      </c>
      <c r="H39" s="57">
        <f t="shared" si="3"/>
        <v>7.8404243053153522E-2</v>
      </c>
    </row>
    <row r="40" spans="2:8" ht="36" hidden="1" customHeight="1" outlineLevel="1">
      <c r="B40" s="55" t="s">
        <v>86</v>
      </c>
      <c r="C40" s="56">
        <v>15134</v>
      </c>
      <c r="D40" s="57">
        <f t="shared" si="2"/>
        <v>7.6004265908282909E-2</v>
      </c>
      <c r="E40" s="58">
        <v>0</v>
      </c>
      <c r="F40" s="59"/>
      <c r="G40" s="56">
        <v>15134</v>
      </c>
      <c r="H40" s="57">
        <f t="shared" si="3"/>
        <v>7.6004265908282909E-2</v>
      </c>
    </row>
    <row r="41" spans="2:8" ht="36" hidden="1" customHeight="1" outlineLevel="1">
      <c r="B41" s="55" t="s">
        <v>87</v>
      </c>
      <c r="C41" s="56">
        <v>12308</v>
      </c>
      <c r="D41" s="57">
        <f t="shared" si="2"/>
        <v>0.23487508778970612</v>
      </c>
      <c r="E41" s="58">
        <v>0</v>
      </c>
      <c r="F41" s="59"/>
      <c r="G41" s="56">
        <v>12308</v>
      </c>
      <c r="H41" s="57">
        <f t="shared" si="3"/>
        <v>0.23487508778970612</v>
      </c>
    </row>
    <row r="42" spans="2:8" ht="36" hidden="1" customHeight="1" outlineLevel="1">
      <c r="B42" s="55" t="s">
        <v>88</v>
      </c>
      <c r="C42" s="56">
        <v>16337</v>
      </c>
      <c r="D42" s="57">
        <f t="shared" si="2"/>
        <v>0.13767409470752079</v>
      </c>
      <c r="E42" s="58">
        <v>0</v>
      </c>
      <c r="F42" s="59"/>
      <c r="G42" s="56">
        <v>16337</v>
      </c>
      <c r="H42" s="57">
        <f t="shared" si="3"/>
        <v>0.13767409470752079</v>
      </c>
    </row>
    <row r="43" spans="2:8" ht="36" hidden="1" customHeight="1" outlineLevel="1">
      <c r="B43" s="55" t="s">
        <v>89</v>
      </c>
      <c r="C43" s="56">
        <v>15440</v>
      </c>
      <c r="D43" s="57">
        <f t="shared" si="2"/>
        <v>0.17227241667299364</v>
      </c>
      <c r="E43" s="58">
        <v>0</v>
      </c>
      <c r="F43" s="59"/>
      <c r="G43" s="56">
        <v>15440</v>
      </c>
      <c r="H43" s="57">
        <f t="shared" si="3"/>
        <v>0.17227241667299364</v>
      </c>
    </row>
    <row r="44" spans="2:8" ht="36" hidden="1" customHeight="1" outlineLevel="1">
      <c r="B44" s="55" t="s">
        <v>90</v>
      </c>
      <c r="C44" s="56">
        <v>17437</v>
      </c>
      <c r="D44" s="57">
        <f t="shared" si="2"/>
        <v>0.18409615645796551</v>
      </c>
      <c r="E44" s="58">
        <v>0</v>
      </c>
      <c r="F44" s="59"/>
      <c r="G44" s="56">
        <v>17437</v>
      </c>
      <c r="H44" s="57">
        <f t="shared" si="3"/>
        <v>0.18409615645796551</v>
      </c>
    </row>
    <row r="45" spans="2:8" ht="36" hidden="1" customHeight="1" outlineLevel="1">
      <c r="B45" s="55" t="s">
        <v>91</v>
      </c>
      <c r="C45" s="56">
        <v>17593</v>
      </c>
      <c r="D45" s="57">
        <f t="shared" si="2"/>
        <v>0.13561838368190027</v>
      </c>
      <c r="E45" s="58">
        <v>0</v>
      </c>
      <c r="F45" s="59"/>
      <c r="G45" s="56">
        <v>17593</v>
      </c>
      <c r="H45" s="57">
        <f t="shared" si="3"/>
        <v>0.13561838368190027</v>
      </c>
    </row>
    <row r="46" spans="2:8" ht="36" hidden="1" customHeight="1" outlineLevel="1">
      <c r="B46" s="55" t="s">
        <v>92</v>
      </c>
      <c r="C46" s="56">
        <v>16551</v>
      </c>
      <c r="D46" s="57">
        <f t="shared" si="2"/>
        <v>-0.12916973587288227</v>
      </c>
      <c r="E46" s="58">
        <v>0</v>
      </c>
      <c r="F46" s="59"/>
      <c r="G46" s="56">
        <v>16551</v>
      </c>
      <c r="H46" s="57">
        <f t="shared" si="3"/>
        <v>-0.12916973587288227</v>
      </c>
    </row>
    <row r="47" spans="2:8" ht="36" hidden="1" customHeight="1" outlineLevel="1">
      <c r="B47" s="55" t="s">
        <v>93</v>
      </c>
      <c r="C47" s="56">
        <v>19355</v>
      </c>
      <c r="D47" s="57">
        <f t="shared" si="2"/>
        <v>0.27151491262646177</v>
      </c>
      <c r="E47" s="58">
        <v>0</v>
      </c>
      <c r="F47" s="59"/>
      <c r="G47" s="56">
        <v>19355</v>
      </c>
      <c r="H47" s="57">
        <f t="shared" si="3"/>
        <v>0.27151491262646177</v>
      </c>
    </row>
    <row r="48" spans="2:8" ht="36" hidden="1" customHeight="1" outlineLevel="1">
      <c r="B48" s="55" t="s">
        <v>94</v>
      </c>
      <c r="C48" s="56">
        <v>16982</v>
      </c>
      <c r="D48" s="57">
        <f t="shared" si="2"/>
        <v>0.17060729303095057</v>
      </c>
      <c r="E48" s="58">
        <v>0</v>
      </c>
      <c r="F48" s="59"/>
      <c r="G48" s="56">
        <v>16982</v>
      </c>
      <c r="H48" s="57">
        <f t="shared" si="3"/>
        <v>0.17060729303095057</v>
      </c>
    </row>
    <row r="49" spans="2:10" collapsed="1">
      <c r="B49" s="69">
        <v>2008</v>
      </c>
      <c r="C49" s="70">
        <v>199818</v>
      </c>
      <c r="D49" s="71">
        <f t="shared" si="2"/>
        <v>8.7948166498788449E-2</v>
      </c>
      <c r="E49" s="70">
        <v>0</v>
      </c>
      <c r="F49" s="71"/>
      <c r="G49" s="70">
        <v>199818</v>
      </c>
      <c r="H49" s="71">
        <f t="shared" si="3"/>
        <v>8.7948166498788449E-2</v>
      </c>
    </row>
    <row r="50" spans="2:10" ht="36" hidden="1" customHeight="1" outlineLevel="1">
      <c r="B50" s="55" t="s">
        <v>83</v>
      </c>
      <c r="C50" s="56">
        <v>16894</v>
      </c>
      <c r="D50" s="57">
        <f t="shared" si="2"/>
        <v>3.8623804147601692E-3</v>
      </c>
      <c r="E50" s="58">
        <v>0</v>
      </c>
      <c r="F50" s="59"/>
      <c r="G50" s="56">
        <v>16894</v>
      </c>
      <c r="H50" s="57">
        <f t="shared" si="3"/>
        <v>3.8623804147601692E-3</v>
      </c>
    </row>
    <row r="51" spans="2:10" ht="36" hidden="1" customHeight="1" outlineLevel="1">
      <c r="B51" s="55" t="s">
        <v>84</v>
      </c>
      <c r="C51" s="56">
        <v>18909</v>
      </c>
      <c r="D51" s="57">
        <f t="shared" si="2"/>
        <v>4.5447006137004475E-2</v>
      </c>
      <c r="E51" s="58">
        <v>0</v>
      </c>
      <c r="F51" s="59"/>
      <c r="G51" s="56">
        <v>18909</v>
      </c>
      <c r="H51" s="57">
        <f t="shared" si="3"/>
        <v>4.5447006137004475E-2</v>
      </c>
    </row>
    <row r="52" spans="2:10" ht="36" hidden="1" customHeight="1" outlineLevel="1">
      <c r="B52" s="55" t="s">
        <v>85</v>
      </c>
      <c r="C52" s="56">
        <v>17346</v>
      </c>
      <c r="D52" s="57">
        <f t="shared" si="2"/>
        <v>0.10266353060835298</v>
      </c>
      <c r="E52" s="58">
        <v>0</v>
      </c>
      <c r="F52" s="59"/>
      <c r="G52" s="56">
        <v>17346</v>
      </c>
      <c r="H52" s="57">
        <f t="shared" si="3"/>
        <v>0.10266353060835298</v>
      </c>
    </row>
    <row r="53" spans="2:10" ht="36" hidden="1" customHeight="1" outlineLevel="1">
      <c r="B53" s="55" t="s">
        <v>86</v>
      </c>
      <c r="C53" s="56">
        <v>14065</v>
      </c>
      <c r="D53" s="57">
        <f t="shared" si="2"/>
        <v>-2.3467333194473361E-2</v>
      </c>
      <c r="E53" s="58">
        <v>0</v>
      </c>
      <c r="F53" s="59"/>
      <c r="G53" s="56">
        <v>14065</v>
      </c>
      <c r="H53" s="57">
        <f t="shared" si="3"/>
        <v>-2.3467333194473361E-2</v>
      </c>
    </row>
    <row r="54" spans="2:10" ht="36" hidden="1" customHeight="1" outlineLevel="1">
      <c r="B54" s="55" t="s">
        <v>87</v>
      </c>
      <c r="C54" s="56">
        <v>9967</v>
      </c>
      <c r="D54" s="57">
        <f t="shared" si="2"/>
        <v>-0.1125456326239872</v>
      </c>
      <c r="E54" s="58">
        <v>0</v>
      </c>
      <c r="F54" s="59"/>
      <c r="G54" s="56">
        <v>9967</v>
      </c>
      <c r="H54" s="57">
        <f t="shared" si="3"/>
        <v>-0.1125456326239872</v>
      </c>
    </row>
    <row r="55" spans="2:10" ht="36" hidden="1" customHeight="1" outlineLevel="1">
      <c r="B55" s="55" t="s">
        <v>88</v>
      </c>
      <c r="C55" s="56">
        <v>14360</v>
      </c>
      <c r="D55" s="57">
        <f t="shared" si="2"/>
        <v>-2.6968423905678329E-2</v>
      </c>
      <c r="E55" s="58">
        <v>0</v>
      </c>
      <c r="F55" s="59"/>
      <c r="G55" s="56">
        <v>14360</v>
      </c>
      <c r="H55" s="57">
        <f t="shared" si="3"/>
        <v>-2.6968423905678329E-2</v>
      </c>
    </row>
    <row r="56" spans="2:10" ht="36" hidden="1" customHeight="1" outlineLevel="1" thickBot="1">
      <c r="B56" s="55" t="s">
        <v>89</v>
      </c>
      <c r="C56" s="56">
        <v>13171</v>
      </c>
      <c r="D56" s="57">
        <f t="shared" si="2"/>
        <v>-0.1635867149298279</v>
      </c>
      <c r="E56" s="58">
        <v>0</v>
      </c>
      <c r="F56" s="59"/>
      <c r="G56" s="56">
        <v>13171</v>
      </c>
      <c r="H56" s="57">
        <f t="shared" si="3"/>
        <v>-0.1635867149298279</v>
      </c>
    </row>
    <row r="57" spans="2:10" ht="36" hidden="1" customHeight="1" outlineLevel="1" thickBot="1">
      <c r="B57" s="55" t="s">
        <v>90</v>
      </c>
      <c r="C57" s="56">
        <v>14726</v>
      </c>
      <c r="D57" s="57">
        <f t="shared" si="2"/>
        <v>-1.6948003525184552E-3</v>
      </c>
      <c r="E57" s="58">
        <v>0</v>
      </c>
      <c r="F57" s="59"/>
      <c r="G57" s="56">
        <v>14726</v>
      </c>
      <c r="H57" s="57">
        <f t="shared" si="3"/>
        <v>-1.6948003525184552E-3</v>
      </c>
      <c r="J57" s="72" t="s">
        <v>95</v>
      </c>
    </row>
    <row r="58" spans="2:10" ht="36" hidden="1" customHeight="1" outlineLevel="1">
      <c r="B58" s="55" t="s">
        <v>91</v>
      </c>
      <c r="C58" s="56">
        <v>15492</v>
      </c>
      <c r="D58" s="57">
        <f t="shared" si="2"/>
        <v>0.11863672467326158</v>
      </c>
      <c r="E58" s="58">
        <v>0</v>
      </c>
      <c r="F58" s="59"/>
      <c r="G58" s="56">
        <v>15492</v>
      </c>
      <c r="H58" s="57">
        <f t="shared" si="3"/>
        <v>0.11863672467326158</v>
      </c>
    </row>
    <row r="59" spans="2:10" ht="36" hidden="1" customHeight="1" outlineLevel="1">
      <c r="B59" s="55" t="s">
        <v>92</v>
      </c>
      <c r="C59" s="56">
        <v>19006</v>
      </c>
      <c r="D59" s="57">
        <f t="shared" si="2"/>
        <v>9.0481381605370448E-2</v>
      </c>
      <c r="E59" s="58">
        <v>0</v>
      </c>
      <c r="F59" s="59"/>
      <c r="G59" s="56">
        <v>19006</v>
      </c>
      <c r="H59" s="57">
        <f t="shared" si="3"/>
        <v>9.0481381605370448E-2</v>
      </c>
    </row>
    <row r="60" spans="2:10" ht="36" hidden="1" customHeight="1" outlineLevel="1">
      <c r="B60" s="55" t="s">
        <v>93</v>
      </c>
      <c r="C60" s="56">
        <v>15222</v>
      </c>
      <c r="D60" s="57">
        <f t="shared" si="2"/>
        <v>-2.9951567677797608E-2</v>
      </c>
      <c r="E60" s="58">
        <v>0</v>
      </c>
      <c r="F60" s="59"/>
      <c r="G60" s="56">
        <v>15222</v>
      </c>
      <c r="H60" s="57">
        <f t="shared" si="3"/>
        <v>-2.9951567677797608E-2</v>
      </c>
    </row>
    <row r="61" spans="2:10" ht="36" hidden="1" customHeight="1" outlineLevel="1">
      <c r="B61" s="55" t="s">
        <v>94</v>
      </c>
      <c r="C61" s="56">
        <v>14507</v>
      </c>
      <c r="D61" s="57">
        <f t="shared" si="2"/>
        <v>1.6893312771624869E-2</v>
      </c>
      <c r="E61" s="58">
        <v>0</v>
      </c>
      <c r="F61" s="59"/>
      <c r="G61" s="56">
        <v>14507</v>
      </c>
      <c r="H61" s="57">
        <f t="shared" si="3"/>
        <v>1.6893312771624869E-2</v>
      </c>
    </row>
    <row r="62" spans="2:10" collapsed="1">
      <c r="B62" s="69">
        <v>2007</v>
      </c>
      <c r="C62" s="70">
        <v>183665</v>
      </c>
      <c r="D62" s="71">
        <f t="shared" si="2"/>
        <v>4.8803707330951074E-3</v>
      </c>
      <c r="E62" s="70">
        <v>0</v>
      </c>
      <c r="F62" s="71"/>
      <c r="G62" s="70">
        <v>183665</v>
      </c>
      <c r="H62" s="71">
        <f t="shared" si="3"/>
        <v>4.8803707330951074E-3</v>
      </c>
    </row>
    <row r="63" spans="2:10" ht="36" hidden="1" customHeight="1" outlineLevel="1">
      <c r="B63" s="55" t="s">
        <v>83</v>
      </c>
      <c r="C63" s="56">
        <v>16829</v>
      </c>
      <c r="D63" s="56"/>
      <c r="E63" s="58">
        <v>0</v>
      </c>
      <c r="F63" s="59"/>
      <c r="G63" s="56">
        <v>16829</v>
      </c>
      <c r="H63" s="56"/>
    </row>
    <row r="64" spans="2:10" ht="36" hidden="1" customHeight="1" outlineLevel="1">
      <c r="B64" s="55" t="s">
        <v>84</v>
      </c>
      <c r="C64" s="56">
        <v>18087</v>
      </c>
      <c r="D64" s="56"/>
      <c r="E64" s="58">
        <v>0</v>
      </c>
      <c r="F64" s="59"/>
      <c r="G64" s="56">
        <v>18087</v>
      </c>
      <c r="H64" s="56"/>
    </row>
    <row r="65" spans="2:8" ht="36" hidden="1" customHeight="1" outlineLevel="1">
      <c r="B65" s="55" t="s">
        <v>85</v>
      </c>
      <c r="C65" s="56">
        <v>15731</v>
      </c>
      <c r="D65" s="56"/>
      <c r="E65" s="58">
        <v>0</v>
      </c>
      <c r="F65" s="59"/>
      <c r="G65" s="56">
        <v>15731</v>
      </c>
      <c r="H65" s="56"/>
    </row>
    <row r="66" spans="2:8" ht="36" hidden="1" customHeight="1" outlineLevel="1">
      <c r="B66" s="55" t="s">
        <v>86</v>
      </c>
      <c r="C66" s="56">
        <v>14403</v>
      </c>
      <c r="D66" s="56"/>
      <c r="E66" s="58">
        <v>0</v>
      </c>
      <c r="F66" s="59"/>
      <c r="G66" s="56">
        <v>14403</v>
      </c>
      <c r="H66" s="56"/>
    </row>
    <row r="67" spans="2:8" ht="36" hidden="1" customHeight="1" outlineLevel="1">
      <c r="B67" s="55" t="s">
        <v>87</v>
      </c>
      <c r="C67" s="56">
        <v>11231</v>
      </c>
      <c r="D67" s="56"/>
      <c r="E67" s="58">
        <v>0</v>
      </c>
      <c r="F67" s="59"/>
      <c r="G67" s="56">
        <v>11231</v>
      </c>
      <c r="H67" s="56"/>
    </row>
    <row r="68" spans="2:8" ht="36" hidden="1" customHeight="1" outlineLevel="1">
      <c r="B68" s="55" t="s">
        <v>88</v>
      </c>
      <c r="C68" s="56">
        <v>14758</v>
      </c>
      <c r="D68" s="56"/>
      <c r="E68" s="58">
        <v>0</v>
      </c>
      <c r="F68" s="59"/>
      <c r="G68" s="56">
        <v>14758</v>
      </c>
      <c r="H68" s="56"/>
    </row>
    <row r="69" spans="2:8" ht="36" hidden="1" customHeight="1" outlineLevel="1">
      <c r="B69" s="55" t="s">
        <v>89</v>
      </c>
      <c r="C69" s="56">
        <v>15747</v>
      </c>
      <c r="D69" s="56"/>
      <c r="E69" s="58">
        <v>0</v>
      </c>
      <c r="F69" s="59"/>
      <c r="G69" s="56">
        <v>15747</v>
      </c>
      <c r="H69" s="56"/>
    </row>
    <row r="70" spans="2:8" ht="36" hidden="1" customHeight="1" outlineLevel="1">
      <c r="B70" s="55" t="s">
        <v>90</v>
      </c>
      <c r="C70" s="56">
        <v>14751</v>
      </c>
      <c r="D70" s="56"/>
      <c r="E70" s="58">
        <v>0</v>
      </c>
      <c r="F70" s="59"/>
      <c r="G70" s="56">
        <v>14751</v>
      </c>
      <c r="H70" s="56"/>
    </row>
    <row r="71" spans="2:8" ht="36" hidden="1" customHeight="1" outlineLevel="1">
      <c r="B71" s="55" t="s">
        <v>91</v>
      </c>
      <c r="C71" s="56">
        <v>13849</v>
      </c>
      <c r="D71" s="56"/>
      <c r="E71" s="58">
        <v>0</v>
      </c>
      <c r="F71" s="59"/>
      <c r="G71" s="56">
        <v>13849</v>
      </c>
      <c r="H71" s="56"/>
    </row>
    <row r="72" spans="2:8" ht="36" hidden="1" customHeight="1" outlineLevel="1">
      <c r="B72" s="55" t="s">
        <v>92</v>
      </c>
      <c r="C72" s="56">
        <v>17429</v>
      </c>
      <c r="D72" s="56"/>
      <c r="E72" s="58">
        <v>0</v>
      </c>
      <c r="F72" s="59"/>
      <c r="G72" s="56">
        <v>17429</v>
      </c>
      <c r="H72" s="56"/>
    </row>
    <row r="73" spans="2:8" ht="36" hidden="1" customHeight="1" outlineLevel="1">
      <c r="B73" s="55" t="s">
        <v>93</v>
      </c>
      <c r="C73" s="56">
        <v>15692</v>
      </c>
      <c r="D73" s="56"/>
      <c r="E73" s="58">
        <v>0</v>
      </c>
      <c r="F73" s="59"/>
      <c r="G73" s="56">
        <v>15692</v>
      </c>
      <c r="H73" s="56"/>
    </row>
    <row r="74" spans="2:8" ht="36" hidden="1" customHeight="1" outlineLevel="1">
      <c r="B74" s="55" t="s">
        <v>94</v>
      </c>
      <c r="C74" s="56">
        <v>14266</v>
      </c>
      <c r="D74" s="56"/>
      <c r="E74" s="58">
        <v>0</v>
      </c>
      <c r="F74" s="59"/>
      <c r="G74" s="56">
        <v>14266</v>
      </c>
      <c r="H74" s="56"/>
    </row>
    <row r="75" spans="2:8" collapsed="1">
      <c r="B75" s="69">
        <v>2006</v>
      </c>
      <c r="C75" s="70">
        <v>182773</v>
      </c>
      <c r="D75" s="70"/>
      <c r="E75" s="70">
        <v>0</v>
      </c>
      <c r="F75" s="71"/>
      <c r="G75" s="70">
        <v>182773</v>
      </c>
      <c r="H75" s="70"/>
    </row>
    <row r="76" spans="2:8" ht="15" customHeight="1">
      <c r="B76" s="337" t="s">
        <v>96</v>
      </c>
      <c r="C76" s="337"/>
      <c r="D76" s="337"/>
      <c r="E76" s="337"/>
      <c r="F76" s="337"/>
      <c r="G76" s="337"/>
      <c r="H76" s="337"/>
    </row>
  </sheetData>
  <mergeCells count="5">
    <mergeCell ref="B5:H5"/>
    <mergeCell ref="C6:D6"/>
    <mergeCell ref="E6:F6"/>
    <mergeCell ref="G6:H6"/>
    <mergeCell ref="B76:H76"/>
  </mergeCells>
  <hyperlinks>
    <hyperlink ref="J57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2" orientation="landscape" r:id="rId1"/>
  <headerFooter scaleWithDoc="0" alignWithMargins="0">
    <oddHeader>&amp;RTurismo en Cifras SANTA CRUZ (acumulado junio 2010)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07">
    <tabColor rgb="FF000099"/>
    <pageSetUpPr fitToPage="1"/>
  </sheetPr>
  <dimension ref="K23:K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4.85546875" customWidth="1"/>
  </cols>
  <sheetData>
    <row r="23" spans="11:11" ht="15.75" thickBot="1"/>
    <row r="24" spans="11:11" ht="30" customHeight="1" thickBot="1">
      <c r="K24" s="72" t="s">
        <v>97</v>
      </c>
    </row>
  </sheetData>
  <hyperlinks>
    <hyperlink ref="K24" location="'tab. Turistas alojados tip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SANTA CRUZ (acumulado junio 2010)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08">
    <tabColor rgb="FF000099"/>
    <pageSetUpPr fitToPage="1"/>
  </sheetPr>
  <dimension ref="B1:G62"/>
  <sheetViews>
    <sheetView showGridLines="0" showRowColHeaders="0" zoomScaleNormal="100" workbookViewId="0">
      <selection activeCell="L35" sqref="L35"/>
    </sheetView>
  </sheetViews>
  <sheetFormatPr baseColWidth="10" defaultRowHeight="15" outlineLevelRow="1"/>
  <cols>
    <col min="1" max="1" width="15.85546875" customWidth="1"/>
    <col min="2" max="2" width="13" customWidth="1"/>
    <col min="3" max="5" width="9.710937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54" customHeight="1">
      <c r="B5" s="338" t="s">
        <v>98</v>
      </c>
      <c r="C5" s="338"/>
      <c r="D5" s="338"/>
      <c r="E5" s="338"/>
    </row>
    <row r="6" spans="2:7" ht="15" customHeight="1">
      <c r="B6" s="73"/>
      <c r="C6" s="53" t="s">
        <v>99</v>
      </c>
      <c r="D6" s="53" t="s">
        <v>100</v>
      </c>
      <c r="E6" s="53" t="s">
        <v>80</v>
      </c>
    </row>
    <row r="7" spans="2:7" ht="15" customHeight="1">
      <c r="B7" s="55" t="s">
        <v>93</v>
      </c>
      <c r="C7" s="74">
        <v>-0.18258845993197681</v>
      </c>
      <c r="D7" s="74" t="s">
        <v>64</v>
      </c>
      <c r="E7" s="74">
        <v>-0.18258845993197681</v>
      </c>
    </row>
    <row r="8" spans="2:7" ht="15" customHeight="1">
      <c r="B8" s="55" t="s">
        <v>94</v>
      </c>
      <c r="C8" s="74">
        <v>-4.3979375189566294E-2</v>
      </c>
      <c r="D8" s="74" t="s">
        <v>64</v>
      </c>
      <c r="E8" s="74">
        <v>-4.3979375189566294E-2</v>
      </c>
    </row>
    <row r="9" spans="2:7" ht="30" customHeight="1">
      <c r="B9" s="61" t="s">
        <v>322</v>
      </c>
      <c r="C9" s="65">
        <v>-0.12154806825391529</v>
      </c>
      <c r="D9" s="65" t="s">
        <v>64</v>
      </c>
      <c r="E9" s="65">
        <v>-0.12154806825391529</v>
      </c>
      <c r="G9" s="75"/>
    </row>
    <row r="10" spans="2:7" ht="15" customHeight="1" outlineLevel="1">
      <c r="B10" s="55" t="s">
        <v>83</v>
      </c>
      <c r="C10" s="74">
        <v>2.7663151459575097E-2</v>
      </c>
      <c r="D10" s="74" t="s">
        <v>64</v>
      </c>
      <c r="E10" s="74">
        <v>2.7663151459575097E-2</v>
      </c>
    </row>
    <row r="11" spans="2:7" ht="15" customHeight="1" outlineLevel="1">
      <c r="B11" s="55" t="s">
        <v>84</v>
      </c>
      <c r="C11" s="74">
        <v>7.7412437455325334E-2</v>
      </c>
      <c r="D11" s="74" t="s">
        <v>64</v>
      </c>
      <c r="E11" s="74">
        <v>7.7412437455325334E-2</v>
      </c>
    </row>
    <row r="12" spans="2:7" ht="15" customHeight="1" outlineLevel="1">
      <c r="B12" s="55" t="s">
        <v>85</v>
      </c>
      <c r="C12" s="74">
        <v>8.4003435084706091E-2</v>
      </c>
      <c r="D12" s="74" t="s">
        <v>64</v>
      </c>
      <c r="E12" s="74">
        <v>8.4003435084706091E-2</v>
      </c>
    </row>
    <row r="13" spans="2:7" ht="15" customHeight="1" outlineLevel="1">
      <c r="B13" s="55" t="s">
        <v>86</v>
      </c>
      <c r="C13" s="74">
        <v>-5.9965836554886298E-2</v>
      </c>
      <c r="D13" s="74" t="s">
        <v>64</v>
      </c>
      <c r="E13" s="74">
        <v>-5.9965836554886298E-2</v>
      </c>
    </row>
    <row r="14" spans="2:7" ht="15" customHeight="1" outlineLevel="1">
      <c r="B14" s="55" t="s">
        <v>87</v>
      </c>
      <c r="C14" s="74">
        <v>0.25871158544425876</v>
      </c>
      <c r="D14" s="74" t="s">
        <v>64</v>
      </c>
      <c r="E14" s="74">
        <v>0.25871158544425876</v>
      </c>
    </row>
    <row r="15" spans="2:7" ht="15" customHeight="1" outlineLevel="1">
      <c r="B15" s="55" t="s">
        <v>88</v>
      </c>
      <c r="C15" s="74">
        <v>-0.10756938603868793</v>
      </c>
      <c r="D15" s="74" t="s">
        <v>64</v>
      </c>
      <c r="E15" s="74">
        <v>-0.10756938603868793</v>
      </c>
    </row>
    <row r="16" spans="2:7" ht="15" customHeight="1" outlineLevel="1">
      <c r="B16" s="55" t="s">
        <v>89</v>
      </c>
      <c r="C16" s="74">
        <v>-5.3333333333333011E-3</v>
      </c>
      <c r="D16" s="74" t="s">
        <v>64</v>
      </c>
      <c r="E16" s="74">
        <v>-5.3333333333333011E-3</v>
      </c>
    </row>
    <row r="17" spans="2:7" ht="15" customHeight="1" outlineLevel="1">
      <c r="B17" s="55" t="s">
        <v>90</v>
      </c>
      <c r="C17" s="74">
        <v>-7.918955024491614E-2</v>
      </c>
      <c r="D17" s="74" t="s">
        <v>64</v>
      </c>
      <c r="E17" s="74">
        <v>-7.918955024491614E-2</v>
      </c>
    </row>
    <row r="18" spans="2:7" ht="15" customHeight="1" outlineLevel="1">
      <c r="B18" s="55" t="s">
        <v>91</v>
      </c>
      <c r="C18" s="74">
        <v>-3.7005887300252338E-2</v>
      </c>
      <c r="D18" s="74" t="s">
        <v>64</v>
      </c>
      <c r="E18" s="74">
        <v>-3.7005887300252338E-2</v>
      </c>
    </row>
    <row r="19" spans="2:7" ht="15" customHeight="1" outlineLevel="1">
      <c r="B19" s="55" t="s">
        <v>92</v>
      </c>
      <c r="C19" s="74">
        <v>-6.8932473008369022E-2</v>
      </c>
      <c r="D19" s="74" t="s">
        <v>64</v>
      </c>
      <c r="E19" s="74">
        <v>-6.8932473008369022E-2</v>
      </c>
    </row>
    <row r="20" spans="2:7" ht="15" customHeight="1" outlineLevel="1">
      <c r="B20" s="55" t="s">
        <v>93</v>
      </c>
      <c r="C20" s="74">
        <v>0.10460058001581851</v>
      </c>
      <c r="D20" s="74" t="s">
        <v>64</v>
      </c>
      <c r="E20" s="74">
        <v>0.10460058001581851</v>
      </c>
    </row>
    <row r="21" spans="2:7" ht="15" customHeight="1" outlineLevel="1">
      <c r="B21" s="55" t="s">
        <v>94</v>
      </c>
      <c r="C21" s="74">
        <v>-2.8150331613854052E-2</v>
      </c>
      <c r="D21" s="74" t="s">
        <v>64</v>
      </c>
      <c r="E21" s="74">
        <v>-2.8150331613854052E-2</v>
      </c>
    </row>
    <row r="22" spans="2:7" ht="15" customHeight="1">
      <c r="B22" s="66">
        <v>2010</v>
      </c>
      <c r="C22" s="76">
        <v>7.0867314880191934E-3</v>
      </c>
      <c r="D22" s="76" t="s">
        <v>64</v>
      </c>
      <c r="E22" s="76">
        <v>7.0867314880191934E-3</v>
      </c>
      <c r="G22" s="75"/>
    </row>
    <row r="23" spans="2:7" ht="15" hidden="1" customHeight="1" outlineLevel="1">
      <c r="B23" s="55" t="s">
        <v>83</v>
      </c>
      <c r="C23" s="74">
        <v>-0.18881725762459711</v>
      </c>
      <c r="D23" s="74" t="s">
        <v>64</v>
      </c>
      <c r="E23" s="74">
        <v>-0.18881725762459711</v>
      </c>
    </row>
    <row r="24" spans="2:7" ht="15" hidden="1" customHeight="1" outlineLevel="1">
      <c r="B24" s="55" t="s">
        <v>84</v>
      </c>
      <c r="C24" s="74">
        <v>-0.21593902370677576</v>
      </c>
      <c r="D24" s="74" t="s">
        <v>64</v>
      </c>
      <c r="E24" s="74">
        <v>-0.21593902370677576</v>
      </c>
    </row>
    <row r="25" spans="2:7" ht="15" hidden="1" customHeight="1" outlineLevel="1">
      <c r="B25" s="55" t="s">
        <v>85</v>
      </c>
      <c r="C25" s="74">
        <v>-0.31524644499091203</v>
      </c>
      <c r="D25" s="74" t="s">
        <v>64</v>
      </c>
      <c r="E25" s="74">
        <v>-0.31524644499091203</v>
      </c>
    </row>
    <row r="26" spans="2:7" ht="15" hidden="1" customHeight="1" outlineLevel="1">
      <c r="B26" s="55" t="s">
        <v>86</v>
      </c>
      <c r="C26" s="74">
        <v>-0.2650323774283071</v>
      </c>
      <c r="D26" s="74" t="s">
        <v>64</v>
      </c>
      <c r="E26" s="74">
        <v>-0.2650323774283071</v>
      </c>
    </row>
    <row r="27" spans="2:7" ht="15" hidden="1" customHeight="1" outlineLevel="1">
      <c r="B27" s="55" t="s">
        <v>87</v>
      </c>
      <c r="C27" s="74">
        <v>-0.36813454663633405</v>
      </c>
      <c r="D27" s="74" t="s">
        <v>64</v>
      </c>
      <c r="E27" s="74">
        <v>-0.36813454663633405</v>
      </c>
    </row>
    <row r="28" spans="2:7" ht="15" hidden="1" customHeight="1" outlineLevel="1">
      <c r="B28" s="55" t="s">
        <v>88</v>
      </c>
      <c r="C28" s="74">
        <v>-0.27220419905735449</v>
      </c>
      <c r="D28" s="74" t="s">
        <v>64</v>
      </c>
      <c r="E28" s="74">
        <v>-0.27220419905735449</v>
      </c>
    </row>
    <row r="29" spans="2:7" ht="15" hidden="1" customHeight="1" outlineLevel="1">
      <c r="B29" s="55" t="s">
        <v>89</v>
      </c>
      <c r="C29" s="74">
        <v>-0.17422279792746109</v>
      </c>
      <c r="D29" s="74" t="s">
        <v>64</v>
      </c>
      <c r="E29" s="74">
        <v>-0.17422279792746109</v>
      </c>
    </row>
    <row r="30" spans="2:7" ht="15" hidden="1" customHeight="1" outlineLevel="1">
      <c r="B30" s="55" t="s">
        <v>90</v>
      </c>
      <c r="C30" s="74">
        <v>-0.22727533405975797</v>
      </c>
      <c r="D30" s="74" t="s">
        <v>64</v>
      </c>
      <c r="E30" s="74">
        <v>-0.22727533405975797</v>
      </c>
    </row>
    <row r="31" spans="2:7" ht="15" hidden="1" customHeight="1" outlineLevel="1">
      <c r="B31" s="55" t="s">
        <v>91</v>
      </c>
      <c r="C31" s="74">
        <v>-0.25657932132097994</v>
      </c>
      <c r="D31" s="74" t="s">
        <v>64</v>
      </c>
      <c r="E31" s="74">
        <v>-0.25657932132097994</v>
      </c>
    </row>
    <row r="32" spans="2:7" ht="15" hidden="1" customHeight="1" outlineLevel="1">
      <c r="B32" s="55" t="s">
        <v>92</v>
      </c>
      <c r="C32" s="74">
        <v>-5.4256540390308694E-2</v>
      </c>
      <c r="D32" s="74" t="s">
        <v>64</v>
      </c>
      <c r="E32" s="74">
        <v>-5.4256540390308694E-2</v>
      </c>
    </row>
    <row r="33" spans="2:5" ht="15" hidden="1" customHeight="1" outlineLevel="1">
      <c r="B33" s="55" t="s">
        <v>93</v>
      </c>
      <c r="C33" s="74">
        <v>-0.21611986566778607</v>
      </c>
      <c r="D33" s="74" t="s">
        <v>64</v>
      </c>
      <c r="E33" s="74">
        <v>-0.21611986566778607</v>
      </c>
    </row>
    <row r="34" spans="2:5" ht="15" hidden="1" customHeight="1" outlineLevel="1">
      <c r="B34" s="55" t="s">
        <v>94</v>
      </c>
      <c r="C34" s="74">
        <v>-0.20091861971499236</v>
      </c>
      <c r="D34" s="74" t="s">
        <v>64</v>
      </c>
      <c r="E34" s="74">
        <v>-0.20091861971499236</v>
      </c>
    </row>
    <row r="35" spans="2:5" ht="15" customHeight="1" collapsed="1">
      <c r="B35" s="69">
        <v>2009</v>
      </c>
      <c r="C35" s="77">
        <v>-0.22743196308640867</v>
      </c>
      <c r="D35" s="77" t="s">
        <v>64</v>
      </c>
      <c r="E35" s="77">
        <v>-0.22743196308640867</v>
      </c>
    </row>
    <row r="36" spans="2:5" ht="15" hidden="1" customHeight="1" outlineLevel="1">
      <c r="B36" s="55" t="s">
        <v>83</v>
      </c>
      <c r="C36" s="74">
        <v>-4.5104770924588644E-2</v>
      </c>
      <c r="D36" s="74" t="s">
        <v>64</v>
      </c>
      <c r="E36" s="74">
        <v>-4.5104770924588644E-2</v>
      </c>
    </row>
    <row r="37" spans="2:5" ht="15" hidden="1" customHeight="1" outlineLevel="1">
      <c r="B37" s="55" t="s">
        <v>84</v>
      </c>
      <c r="C37" s="74">
        <v>-5.6375271034956875E-2</v>
      </c>
      <c r="D37" s="74" t="s">
        <v>64</v>
      </c>
      <c r="E37" s="74">
        <v>-5.6375271034956875E-2</v>
      </c>
    </row>
    <row r="38" spans="2:5" ht="15" hidden="1" customHeight="1" outlineLevel="1">
      <c r="B38" s="55" t="s">
        <v>85</v>
      </c>
      <c r="C38" s="74">
        <v>7.8404243053153522E-2</v>
      </c>
      <c r="D38" s="74" t="s">
        <v>64</v>
      </c>
      <c r="E38" s="74">
        <v>7.8404243053153522E-2</v>
      </c>
    </row>
    <row r="39" spans="2:5" ht="15" hidden="1" customHeight="1" outlineLevel="1">
      <c r="B39" s="55" t="s">
        <v>86</v>
      </c>
      <c r="C39" s="74">
        <v>7.6004265908282909E-2</v>
      </c>
      <c r="D39" s="74" t="s">
        <v>64</v>
      </c>
      <c r="E39" s="74">
        <v>7.6004265908282909E-2</v>
      </c>
    </row>
    <row r="40" spans="2:5" ht="15" hidden="1" customHeight="1" outlineLevel="1">
      <c r="B40" s="55" t="s">
        <v>87</v>
      </c>
      <c r="C40" s="74">
        <v>0.23487508778970612</v>
      </c>
      <c r="D40" s="74" t="s">
        <v>64</v>
      </c>
      <c r="E40" s="74">
        <v>0.23487508778970612</v>
      </c>
    </row>
    <row r="41" spans="2:5" ht="15" hidden="1" customHeight="1" outlineLevel="1">
      <c r="B41" s="55" t="s">
        <v>88</v>
      </c>
      <c r="C41" s="74">
        <v>0.13767409470752079</v>
      </c>
      <c r="D41" s="74" t="s">
        <v>64</v>
      </c>
      <c r="E41" s="74">
        <v>0.13767409470752079</v>
      </c>
    </row>
    <row r="42" spans="2:5" ht="15" hidden="1" customHeight="1" outlineLevel="1">
      <c r="B42" s="55" t="s">
        <v>89</v>
      </c>
      <c r="C42" s="74">
        <v>0.17227241667299364</v>
      </c>
      <c r="D42" s="74" t="s">
        <v>64</v>
      </c>
      <c r="E42" s="74">
        <v>0.17227241667299364</v>
      </c>
    </row>
    <row r="43" spans="2:5" ht="15" hidden="1" customHeight="1" outlineLevel="1">
      <c r="B43" s="55" t="s">
        <v>90</v>
      </c>
      <c r="C43" s="74">
        <v>0.18409615645796551</v>
      </c>
      <c r="D43" s="74" t="s">
        <v>64</v>
      </c>
      <c r="E43" s="74">
        <v>0.18409615645796551</v>
      </c>
    </row>
    <row r="44" spans="2:5" ht="15" hidden="1" customHeight="1" outlineLevel="1">
      <c r="B44" s="55" t="s">
        <v>91</v>
      </c>
      <c r="C44" s="74">
        <v>0.13561838368190027</v>
      </c>
      <c r="D44" s="74" t="s">
        <v>64</v>
      </c>
      <c r="E44" s="74">
        <v>0.13561838368190027</v>
      </c>
    </row>
    <row r="45" spans="2:5" ht="15" hidden="1" customHeight="1" outlineLevel="1">
      <c r="B45" s="55" t="s">
        <v>92</v>
      </c>
      <c r="C45" s="74">
        <v>-0.12916973587288227</v>
      </c>
      <c r="D45" s="74" t="s">
        <v>64</v>
      </c>
      <c r="E45" s="74">
        <v>-0.12916973587288227</v>
      </c>
    </row>
    <row r="46" spans="2:5" ht="15" hidden="1" customHeight="1" outlineLevel="1">
      <c r="B46" s="55" t="s">
        <v>93</v>
      </c>
      <c r="C46" s="74">
        <v>0.27151491262646177</v>
      </c>
      <c r="D46" s="74" t="s">
        <v>64</v>
      </c>
      <c r="E46" s="74">
        <v>0.27151491262646177</v>
      </c>
    </row>
    <row r="47" spans="2:5" ht="15" hidden="1" customHeight="1" outlineLevel="1">
      <c r="B47" s="55" t="s">
        <v>94</v>
      </c>
      <c r="C47" s="74">
        <v>0.17060729303095057</v>
      </c>
      <c r="D47" s="74" t="s">
        <v>64</v>
      </c>
      <c r="E47" s="74">
        <v>0.17060729303095057</v>
      </c>
    </row>
    <row r="48" spans="2:5" ht="15" customHeight="1" collapsed="1">
      <c r="B48" s="69">
        <v>2008</v>
      </c>
      <c r="C48" s="77">
        <v>8.7948166498788449E-2</v>
      </c>
      <c r="D48" s="77" t="s">
        <v>64</v>
      </c>
      <c r="E48" s="77">
        <v>8.7948166498788449E-2</v>
      </c>
    </row>
    <row r="49" spans="2:5" ht="15" hidden="1" customHeight="1" outlineLevel="1">
      <c r="B49" s="55" t="s">
        <v>83</v>
      </c>
      <c r="C49" s="74">
        <v>3.8623804147601692E-3</v>
      </c>
      <c r="D49" s="74" t="s">
        <v>64</v>
      </c>
      <c r="E49" s="74">
        <v>3.8623804147601692E-3</v>
      </c>
    </row>
    <row r="50" spans="2:5" ht="15" hidden="1" customHeight="1" outlineLevel="1">
      <c r="B50" s="55" t="s">
        <v>84</v>
      </c>
      <c r="C50" s="74">
        <v>4.5447006137004475E-2</v>
      </c>
      <c r="D50" s="74" t="s">
        <v>64</v>
      </c>
      <c r="E50" s="74">
        <v>4.5447006137004475E-2</v>
      </c>
    </row>
    <row r="51" spans="2:5" ht="15" hidden="1" customHeight="1" outlineLevel="1">
      <c r="B51" s="55" t="s">
        <v>85</v>
      </c>
      <c r="C51" s="74">
        <v>0.10266353060835298</v>
      </c>
      <c r="D51" s="74" t="s">
        <v>64</v>
      </c>
      <c r="E51" s="74">
        <v>0.10266353060835298</v>
      </c>
    </row>
    <row r="52" spans="2:5" ht="15" hidden="1" customHeight="1" outlineLevel="1">
      <c r="B52" s="55" t="s">
        <v>86</v>
      </c>
      <c r="C52" s="74">
        <v>-2.3467333194473361E-2</v>
      </c>
      <c r="D52" s="74" t="s">
        <v>64</v>
      </c>
      <c r="E52" s="74">
        <v>-2.3467333194473361E-2</v>
      </c>
    </row>
    <row r="53" spans="2:5" ht="15" hidden="1" customHeight="1" outlineLevel="1">
      <c r="B53" s="55" t="s">
        <v>87</v>
      </c>
      <c r="C53" s="74">
        <v>-0.1125456326239872</v>
      </c>
      <c r="D53" s="74" t="s">
        <v>64</v>
      </c>
      <c r="E53" s="74">
        <v>-0.1125456326239872</v>
      </c>
    </row>
    <row r="54" spans="2:5" ht="15" hidden="1" customHeight="1" outlineLevel="1">
      <c r="B54" s="55" t="s">
        <v>88</v>
      </c>
      <c r="C54" s="74">
        <v>-2.6968423905678329E-2</v>
      </c>
      <c r="D54" s="74" t="s">
        <v>64</v>
      </c>
      <c r="E54" s="74">
        <v>-2.6968423905678329E-2</v>
      </c>
    </row>
    <row r="55" spans="2:5" ht="15" hidden="1" customHeight="1" outlineLevel="1">
      <c r="B55" s="55" t="s">
        <v>89</v>
      </c>
      <c r="C55" s="74">
        <v>-0.1635867149298279</v>
      </c>
      <c r="D55" s="74" t="s">
        <v>64</v>
      </c>
      <c r="E55" s="74">
        <v>-0.1635867149298279</v>
      </c>
    </row>
    <row r="56" spans="2:5" ht="15" hidden="1" customHeight="1" outlineLevel="1">
      <c r="B56" s="55" t="s">
        <v>90</v>
      </c>
      <c r="C56" s="74">
        <v>-1.6948003525184552E-3</v>
      </c>
      <c r="D56" s="74" t="s">
        <v>64</v>
      </c>
      <c r="E56" s="74">
        <v>-1.6948003525184552E-3</v>
      </c>
    </row>
    <row r="57" spans="2:5" ht="15" hidden="1" customHeight="1" outlineLevel="1">
      <c r="B57" s="55" t="s">
        <v>91</v>
      </c>
      <c r="C57" s="74">
        <v>0.11863672467326158</v>
      </c>
      <c r="D57" s="74" t="s">
        <v>64</v>
      </c>
      <c r="E57" s="74">
        <v>0.11863672467326158</v>
      </c>
    </row>
    <row r="58" spans="2:5" ht="15" hidden="1" customHeight="1" outlineLevel="1">
      <c r="B58" s="55" t="s">
        <v>92</v>
      </c>
      <c r="C58" s="74">
        <v>9.0481381605370448E-2</v>
      </c>
      <c r="D58" s="74" t="s">
        <v>64</v>
      </c>
      <c r="E58" s="74">
        <v>9.0481381605370448E-2</v>
      </c>
    </row>
    <row r="59" spans="2:5" ht="15" hidden="1" customHeight="1" outlineLevel="1">
      <c r="B59" s="55" t="s">
        <v>93</v>
      </c>
      <c r="C59" s="74">
        <v>-2.9951567677797608E-2</v>
      </c>
      <c r="D59" s="74" t="s">
        <v>64</v>
      </c>
      <c r="E59" s="74">
        <v>-2.9951567677797608E-2</v>
      </c>
    </row>
    <row r="60" spans="2:5" ht="15" hidden="1" customHeight="1" outlineLevel="1">
      <c r="B60" s="55" t="s">
        <v>94</v>
      </c>
      <c r="C60" s="74">
        <v>1.6893312771624869E-2</v>
      </c>
      <c r="D60" s="74" t="s">
        <v>64</v>
      </c>
      <c r="E60" s="74">
        <v>1.6893312771624869E-2</v>
      </c>
    </row>
    <row r="61" spans="2:5" ht="15" customHeight="1" collapsed="1">
      <c r="B61" s="69">
        <v>2007</v>
      </c>
      <c r="C61" s="77">
        <v>4.8803707330951074E-3</v>
      </c>
      <c r="D61" s="77" t="s">
        <v>64</v>
      </c>
      <c r="E61" s="77">
        <v>4.8803707330951074E-3</v>
      </c>
    </row>
    <row r="62" spans="2:5" ht="27" customHeight="1">
      <c r="B62" s="339" t="s">
        <v>101</v>
      </c>
      <c r="C62" s="339"/>
      <c r="D62" s="339"/>
      <c r="E62" s="339"/>
    </row>
  </sheetData>
  <mergeCells count="2">
    <mergeCell ref="B5:E5"/>
    <mergeCell ref="B62:E62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&amp;RTurismo en Cifras SANTA CRUZ (acumulado junio 2010)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10">
    <tabColor rgb="FF000099"/>
    <pageSetUpPr fitToPage="1"/>
  </sheetPr>
  <dimension ref="B1:E40"/>
  <sheetViews>
    <sheetView showGridLines="0" showRowColHeaders="0" showZeros="0" zoomScaleNormal="100" workbookViewId="0">
      <selection activeCell="B2" sqref="B2"/>
    </sheetView>
  </sheetViews>
  <sheetFormatPr baseColWidth="10" defaultRowHeight="15"/>
  <cols>
    <col min="1" max="1" width="15.7109375" customWidth="1"/>
    <col min="3" max="3" width="9.7109375" customWidth="1"/>
    <col min="4" max="4" width="10.7109375" customWidth="1"/>
    <col min="5" max="5" width="9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340" t="s">
        <v>102</v>
      </c>
      <c r="C5" s="340"/>
      <c r="D5" s="340"/>
      <c r="E5" s="340"/>
    </row>
    <row r="6" spans="2:5" ht="18" customHeight="1">
      <c r="B6" s="341">
        <v>2010</v>
      </c>
      <c r="C6" s="341"/>
      <c r="D6" s="341"/>
      <c r="E6" s="341"/>
    </row>
    <row r="7" spans="2:5" ht="15" customHeight="1">
      <c r="B7" s="51"/>
      <c r="C7" s="78" t="s">
        <v>78</v>
      </c>
      <c r="D7" s="78" t="s">
        <v>103</v>
      </c>
      <c r="E7" s="78" t="s">
        <v>80</v>
      </c>
    </row>
    <row r="8" spans="2:5">
      <c r="B8" s="79" t="s">
        <v>104</v>
      </c>
      <c r="C8" s="56">
        <v>13188</v>
      </c>
      <c r="D8" s="56">
        <v>0</v>
      </c>
      <c r="E8" s="56">
        <v>13188</v>
      </c>
    </row>
    <row r="9" spans="2:5">
      <c r="B9" s="79" t="s">
        <v>105</v>
      </c>
      <c r="C9" s="56">
        <v>16759</v>
      </c>
      <c r="D9" s="56">
        <v>0</v>
      </c>
      <c r="E9" s="56">
        <v>16759</v>
      </c>
    </row>
    <row r="10" spans="2:5">
      <c r="B10" s="79" t="s">
        <v>106</v>
      </c>
      <c r="C10" s="56">
        <v>14574</v>
      </c>
      <c r="D10" s="56">
        <v>0</v>
      </c>
      <c r="E10" s="56">
        <v>14574</v>
      </c>
    </row>
    <row r="11" spans="2:5">
      <c r="B11" s="79" t="s">
        <v>107</v>
      </c>
      <c r="C11" s="56">
        <v>12595</v>
      </c>
      <c r="D11" s="56">
        <v>0</v>
      </c>
      <c r="E11" s="56">
        <v>12595</v>
      </c>
    </row>
    <row r="12" spans="2:5">
      <c r="B12" s="79" t="s">
        <v>108</v>
      </c>
      <c r="C12" s="56">
        <v>12407</v>
      </c>
      <c r="D12" s="56">
        <v>0</v>
      </c>
      <c r="E12" s="56">
        <v>12407</v>
      </c>
    </row>
    <row r="13" spans="2:5">
      <c r="B13" s="79" t="s">
        <v>109</v>
      </c>
      <c r="C13" s="56">
        <v>12682</v>
      </c>
      <c r="D13" s="56">
        <v>0</v>
      </c>
      <c r="E13" s="56">
        <v>12682</v>
      </c>
    </row>
    <row r="14" spans="2:5">
      <c r="B14" s="79" t="s">
        <v>110</v>
      </c>
      <c r="C14" s="56">
        <v>10611</v>
      </c>
      <c r="D14" s="56">
        <v>0</v>
      </c>
      <c r="E14" s="56">
        <v>10611</v>
      </c>
    </row>
    <row r="15" spans="2:5">
      <c r="B15" s="79" t="s">
        <v>111</v>
      </c>
      <c r="C15" s="56">
        <v>9789</v>
      </c>
      <c r="D15" s="56">
        <v>0</v>
      </c>
      <c r="E15" s="56">
        <v>9789</v>
      </c>
    </row>
    <row r="16" spans="2:5">
      <c r="B16" s="79" t="s">
        <v>112</v>
      </c>
      <c r="C16" s="56">
        <v>10456</v>
      </c>
      <c r="D16" s="56">
        <v>0</v>
      </c>
      <c r="E16" s="56">
        <v>10456</v>
      </c>
    </row>
    <row r="17" spans="2:5">
      <c r="B17" s="79" t="s">
        <v>113</v>
      </c>
      <c r="C17" s="56">
        <v>13885</v>
      </c>
      <c r="D17" s="56">
        <v>0</v>
      </c>
      <c r="E17" s="56">
        <v>13885</v>
      </c>
    </row>
    <row r="18" spans="2:5">
      <c r="B18" s="79" t="s">
        <v>114</v>
      </c>
      <c r="C18" s="56">
        <v>15073</v>
      </c>
      <c r="D18" s="56">
        <v>0</v>
      </c>
      <c r="E18" s="56">
        <v>15073</v>
      </c>
    </row>
    <row r="19" spans="2:5">
      <c r="B19" s="79" t="s">
        <v>115</v>
      </c>
      <c r="C19" s="56">
        <v>13448</v>
      </c>
      <c r="D19" s="56">
        <v>0</v>
      </c>
      <c r="E19" s="56">
        <v>13448</v>
      </c>
    </row>
    <row r="20" spans="2:5">
      <c r="B20" s="80" t="s">
        <v>116</v>
      </c>
      <c r="C20" s="81">
        <v>155467</v>
      </c>
      <c r="D20" s="81">
        <v>0</v>
      </c>
      <c r="E20" s="81">
        <v>155467</v>
      </c>
    </row>
    <row r="21" spans="2:5" ht="23.25" customHeight="1">
      <c r="B21" s="337" t="s">
        <v>117</v>
      </c>
      <c r="C21" s="337"/>
      <c r="D21" s="337"/>
      <c r="E21" s="337"/>
    </row>
    <row r="22" spans="2:5">
      <c r="B22" s="82"/>
      <c r="C22" s="82"/>
      <c r="D22" s="82"/>
      <c r="E22" s="82"/>
    </row>
    <row r="23" spans="2:5">
      <c r="B23" s="82"/>
      <c r="C23" s="82"/>
      <c r="D23" s="82"/>
      <c r="E23" s="82"/>
    </row>
    <row r="24" spans="2:5" ht="36" customHeight="1">
      <c r="B24" s="340" t="s">
        <v>102</v>
      </c>
      <c r="C24" s="340"/>
      <c r="D24" s="340"/>
      <c r="E24" s="340"/>
    </row>
    <row r="25" spans="2:5" ht="18" customHeight="1">
      <c r="B25" s="341">
        <v>2011</v>
      </c>
      <c r="C25" s="341"/>
      <c r="D25" s="341"/>
      <c r="E25" s="341"/>
    </row>
    <row r="26" spans="2:5">
      <c r="B26" s="51"/>
      <c r="C26" s="78" t="s">
        <v>78</v>
      </c>
      <c r="D26" s="78" t="s">
        <v>103</v>
      </c>
      <c r="E26" s="78" t="s">
        <v>80</v>
      </c>
    </row>
    <row r="27" spans="2:5">
      <c r="B27" s="79" t="s">
        <v>104</v>
      </c>
      <c r="C27" s="56">
        <v>13188</v>
      </c>
      <c r="D27" s="56">
        <v>0</v>
      </c>
      <c r="E27" s="56">
        <v>13188</v>
      </c>
    </row>
    <row r="28" spans="2:5">
      <c r="B28" s="79" t="s">
        <v>105</v>
      </c>
      <c r="C28" s="56">
        <v>16759</v>
      </c>
      <c r="D28" s="56">
        <v>0</v>
      </c>
      <c r="E28" s="56">
        <v>16759</v>
      </c>
    </row>
    <row r="29" spans="2:5">
      <c r="B29" s="79" t="s">
        <v>106</v>
      </c>
      <c r="C29" s="56"/>
      <c r="D29" s="56"/>
      <c r="E29" s="56"/>
    </row>
    <row r="30" spans="2:5">
      <c r="B30" s="79" t="s">
        <v>107</v>
      </c>
      <c r="C30" s="56"/>
      <c r="D30" s="56"/>
      <c r="E30" s="56"/>
    </row>
    <row r="31" spans="2:5">
      <c r="B31" s="79" t="s">
        <v>108</v>
      </c>
      <c r="C31" s="56"/>
      <c r="D31" s="56"/>
      <c r="E31" s="56"/>
    </row>
    <row r="32" spans="2:5">
      <c r="B32" s="79" t="s">
        <v>109</v>
      </c>
      <c r="C32" s="56"/>
      <c r="D32" s="56"/>
      <c r="E32" s="56"/>
    </row>
    <row r="33" spans="2:5">
      <c r="B33" s="79" t="s">
        <v>110</v>
      </c>
      <c r="C33" s="56"/>
      <c r="D33" s="56"/>
      <c r="E33" s="56"/>
    </row>
    <row r="34" spans="2:5">
      <c r="B34" s="79" t="s">
        <v>111</v>
      </c>
      <c r="C34" s="56"/>
      <c r="D34" s="56"/>
      <c r="E34" s="56"/>
    </row>
    <row r="35" spans="2:5">
      <c r="B35" s="79" t="s">
        <v>112</v>
      </c>
      <c r="C35" s="56"/>
      <c r="D35" s="56"/>
      <c r="E35" s="56"/>
    </row>
    <row r="36" spans="2:5">
      <c r="B36" s="79" t="s">
        <v>113</v>
      </c>
      <c r="C36" s="56"/>
      <c r="D36" s="56"/>
      <c r="E36" s="56"/>
    </row>
    <row r="37" spans="2:5">
      <c r="B37" s="79" t="s">
        <v>114</v>
      </c>
      <c r="C37" s="56"/>
      <c r="D37" s="56"/>
      <c r="E37" s="56"/>
    </row>
    <row r="38" spans="2:5">
      <c r="B38" s="79" t="s">
        <v>115</v>
      </c>
      <c r="C38" s="56"/>
      <c r="D38" s="56"/>
      <c r="E38" s="56"/>
    </row>
    <row r="39" spans="2:5">
      <c r="B39" s="80" t="s">
        <v>116</v>
      </c>
      <c r="C39" s="81">
        <v>29947</v>
      </c>
      <c r="D39" s="81">
        <v>0</v>
      </c>
      <c r="E39" s="81">
        <v>29947</v>
      </c>
    </row>
    <row r="40" spans="2:5" ht="22.5" customHeight="1">
      <c r="B40" s="337" t="s">
        <v>117</v>
      </c>
      <c r="C40" s="337"/>
      <c r="D40" s="337"/>
      <c r="E40" s="337"/>
    </row>
  </sheetData>
  <mergeCells count="6">
    <mergeCell ref="B40:E40"/>
    <mergeCell ref="B5:E5"/>
    <mergeCell ref="B6:E6"/>
    <mergeCell ref="B21:E21"/>
    <mergeCell ref="B24:E24"/>
    <mergeCell ref="B25:E2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2" orientation="landscape" r:id="rId1"/>
  <headerFooter scaleWithDoc="0" alignWithMargins="0">
    <oddHeader>&amp;RTurismo en Cifras SANTA CRUZ (acumulado junio 2010)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12">
    <tabColor rgb="FF000099"/>
    <pageSetUpPr fitToPage="1"/>
  </sheetPr>
  <dimension ref="B1:G28"/>
  <sheetViews>
    <sheetView showGridLines="0" showRowColHeaders="0" zoomScaleNormal="100" workbookViewId="0">
      <selection activeCell="H27" sqref="H27"/>
    </sheetView>
  </sheetViews>
  <sheetFormatPr baseColWidth="10" defaultRowHeight="15"/>
  <cols>
    <col min="1" max="1" width="15.7109375" customWidth="1"/>
    <col min="2" max="2" width="16.28515625" customWidth="1"/>
    <col min="3" max="6" width="10.710937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338" t="s">
        <v>118</v>
      </c>
      <c r="C5" s="338"/>
      <c r="D5" s="338"/>
      <c r="E5" s="338"/>
      <c r="F5" s="338"/>
      <c r="G5" s="338"/>
    </row>
    <row r="6" spans="2:7">
      <c r="B6" s="83"/>
      <c r="C6" s="73" t="s">
        <v>119</v>
      </c>
      <c r="D6" s="73" t="s">
        <v>120</v>
      </c>
      <c r="E6" s="84" t="s">
        <v>121</v>
      </c>
      <c r="F6" s="84" t="s">
        <v>122</v>
      </c>
      <c r="G6" s="84" t="s">
        <v>123</v>
      </c>
    </row>
    <row r="7" spans="2:7">
      <c r="B7" s="85" t="s">
        <v>113</v>
      </c>
      <c r="C7" s="56">
        <v>15731</v>
      </c>
      <c r="D7" s="56">
        <v>17346</v>
      </c>
      <c r="E7" s="56">
        <v>18706</v>
      </c>
      <c r="F7" s="56">
        <v>12809</v>
      </c>
      <c r="G7" s="56">
        <v>13885</v>
      </c>
    </row>
    <row r="8" spans="2:7">
      <c r="B8" s="85" t="s">
        <v>114</v>
      </c>
      <c r="C8" s="56">
        <v>18087</v>
      </c>
      <c r="D8" s="56">
        <v>18909</v>
      </c>
      <c r="E8" s="56">
        <v>17843</v>
      </c>
      <c r="F8" s="56">
        <v>13990</v>
      </c>
      <c r="G8" s="56">
        <v>15073</v>
      </c>
    </row>
    <row r="9" spans="2:7">
      <c r="B9" s="85" t="s">
        <v>115</v>
      </c>
      <c r="C9" s="56">
        <v>16829</v>
      </c>
      <c r="D9" s="56">
        <v>16894</v>
      </c>
      <c r="E9" s="56">
        <v>16132</v>
      </c>
      <c r="F9" s="56">
        <v>13086</v>
      </c>
      <c r="G9" s="56">
        <v>13448</v>
      </c>
    </row>
    <row r="10" spans="2:7">
      <c r="B10" s="85" t="s">
        <v>104</v>
      </c>
      <c r="C10" s="56">
        <v>14507</v>
      </c>
      <c r="D10" s="56">
        <v>16982</v>
      </c>
      <c r="E10" s="56">
        <v>13570</v>
      </c>
      <c r="F10" s="56">
        <v>13188</v>
      </c>
      <c r="G10" s="56">
        <v>12608</v>
      </c>
    </row>
    <row r="11" spans="2:7">
      <c r="B11" s="85" t="s">
        <v>105</v>
      </c>
      <c r="C11" s="56">
        <v>15222</v>
      </c>
      <c r="D11" s="56">
        <v>19355</v>
      </c>
      <c r="E11" s="56">
        <v>15172</v>
      </c>
      <c r="F11" s="56">
        <v>16759</v>
      </c>
      <c r="G11" s="56">
        <v>13699</v>
      </c>
    </row>
    <row r="12" spans="2:7">
      <c r="B12" s="85" t="s">
        <v>106</v>
      </c>
      <c r="C12" s="56">
        <v>19006</v>
      </c>
      <c r="D12" s="56">
        <v>16551</v>
      </c>
      <c r="E12" s="56">
        <v>15653</v>
      </c>
      <c r="F12" s="56">
        <v>14574</v>
      </c>
      <c r="G12" s="56"/>
    </row>
    <row r="13" spans="2:7">
      <c r="B13" s="85" t="s">
        <v>91</v>
      </c>
      <c r="C13" s="56">
        <v>15492</v>
      </c>
      <c r="D13" s="56">
        <v>17593</v>
      </c>
      <c r="E13" s="56">
        <v>13079</v>
      </c>
      <c r="F13" s="56">
        <v>12595</v>
      </c>
      <c r="G13" s="56"/>
    </row>
    <row r="14" spans="2:7">
      <c r="B14" s="86" t="s">
        <v>124</v>
      </c>
      <c r="C14" s="81">
        <v>114874</v>
      </c>
      <c r="D14" s="81">
        <v>123630</v>
      </c>
      <c r="E14" s="81">
        <v>110155</v>
      </c>
      <c r="F14" s="81">
        <v>97001</v>
      </c>
      <c r="G14" s="81">
        <v>68713</v>
      </c>
    </row>
    <row r="15" spans="2:7">
      <c r="B15" s="87" t="s">
        <v>6</v>
      </c>
      <c r="C15" s="88"/>
      <c r="D15" s="89">
        <v>7.6222643940317303E-2</v>
      </c>
      <c r="E15" s="89">
        <v>-0.10899458060341338</v>
      </c>
      <c r="F15" s="89">
        <v>-0.11941355362897732</v>
      </c>
      <c r="G15" s="89"/>
    </row>
    <row r="16" spans="2:7" ht="15" customHeight="1">
      <c r="B16" s="337" t="s">
        <v>125</v>
      </c>
      <c r="C16" s="337"/>
      <c r="D16" s="337"/>
      <c r="E16" s="337"/>
      <c r="F16" s="337"/>
      <c r="G16" s="337"/>
    </row>
    <row r="17" spans="2:6">
      <c r="B17" s="90"/>
      <c r="C17" s="90"/>
      <c r="D17" s="90"/>
      <c r="E17" s="90"/>
      <c r="F17" s="90"/>
    </row>
    <row r="18" spans="2:6">
      <c r="B18" s="90"/>
      <c r="C18" s="90"/>
      <c r="D18" s="90"/>
      <c r="E18" s="90"/>
      <c r="F18" s="90"/>
    </row>
    <row r="19" spans="2:6" ht="36" customHeight="1">
      <c r="B19" s="338" t="s">
        <v>126</v>
      </c>
      <c r="C19" s="338"/>
      <c r="D19" s="338"/>
      <c r="E19" s="338"/>
      <c r="F19" s="338"/>
    </row>
    <row r="20" spans="2:6">
      <c r="B20" s="83"/>
      <c r="C20" s="84">
        <v>2007</v>
      </c>
      <c r="D20" s="84">
        <v>2008</v>
      </c>
      <c r="E20" s="73">
        <v>2009</v>
      </c>
      <c r="F20" s="73">
        <v>2010</v>
      </c>
    </row>
    <row r="21" spans="2:6" ht="15" hidden="1" customHeight="1">
      <c r="B21" s="91" t="s">
        <v>108</v>
      </c>
      <c r="C21" s="56" t="e">
        <v>#REF!</v>
      </c>
      <c r="D21" s="56" t="e">
        <v>#REF!</v>
      </c>
      <c r="E21" s="56" t="e">
        <v>#REF!</v>
      </c>
      <c r="F21" s="56" t="e">
        <v>#REF!</v>
      </c>
    </row>
    <row r="22" spans="2:6">
      <c r="B22" s="85" t="s">
        <v>109</v>
      </c>
      <c r="C22" s="56">
        <v>13171</v>
      </c>
      <c r="D22" s="56">
        <v>15440</v>
      </c>
      <c r="E22" s="56">
        <v>12750</v>
      </c>
      <c r="F22" s="56">
        <v>12682</v>
      </c>
    </row>
    <row r="23" spans="2:6">
      <c r="B23" s="85" t="s">
        <v>110</v>
      </c>
      <c r="C23" s="56">
        <v>14360</v>
      </c>
      <c r="D23" s="56">
        <v>16337</v>
      </c>
      <c r="E23" s="56">
        <v>11890</v>
      </c>
      <c r="F23" s="56">
        <v>10611</v>
      </c>
    </row>
    <row r="24" spans="2:6">
      <c r="B24" s="85" t="s">
        <v>111</v>
      </c>
      <c r="C24" s="56">
        <v>9967</v>
      </c>
      <c r="D24" s="56">
        <v>12308</v>
      </c>
      <c r="E24" s="56">
        <v>7777</v>
      </c>
      <c r="F24" s="56">
        <v>9789</v>
      </c>
    </row>
    <row r="25" spans="2:6">
      <c r="B25" s="85" t="s">
        <v>112</v>
      </c>
      <c r="C25" s="56">
        <v>14065</v>
      </c>
      <c r="D25" s="56">
        <v>15134</v>
      </c>
      <c r="E25" s="56">
        <v>11123</v>
      </c>
      <c r="F25" s="56">
        <v>10456</v>
      </c>
    </row>
    <row r="26" spans="2:6">
      <c r="B26" s="86" t="s">
        <v>127</v>
      </c>
      <c r="C26" s="81">
        <v>51563</v>
      </c>
      <c r="D26" s="81">
        <v>59219</v>
      </c>
      <c r="E26" s="81">
        <v>43540</v>
      </c>
      <c r="F26" s="81">
        <v>43538</v>
      </c>
    </row>
    <row r="27" spans="2:6">
      <c r="B27" s="87" t="s">
        <v>6</v>
      </c>
      <c r="C27" s="88"/>
      <c r="D27" s="89">
        <v>0.14847856020790107</v>
      </c>
      <c r="E27" s="89">
        <v>-0.26476299836201223</v>
      </c>
      <c r="F27" s="89">
        <v>-4.5934772622824305E-5</v>
      </c>
    </row>
    <row r="28" spans="2:6" ht="15" customHeight="1">
      <c r="B28" s="337" t="s">
        <v>125</v>
      </c>
      <c r="C28" s="337"/>
      <c r="D28" s="337"/>
      <c r="E28" s="337"/>
      <c r="F28" s="337"/>
    </row>
  </sheetData>
  <mergeCells count="4">
    <mergeCell ref="B5:G5"/>
    <mergeCell ref="B16:G16"/>
    <mergeCell ref="B19:F19"/>
    <mergeCell ref="B28:F2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SANTA CRUZ (acumulado junio 2010)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1">
    <tabColor rgb="FF000099"/>
    <pageSetUpPr autoPageBreaks="0" fitToPage="1"/>
  </sheetPr>
  <dimension ref="B1:K18"/>
  <sheetViews>
    <sheetView showGridLines="0" showRowColHeaders="0" showOutlineSymbols="0" zoomScaleNormal="100" workbookViewId="0">
      <selection activeCell="D3" sqref="D3"/>
    </sheetView>
  </sheetViews>
  <sheetFormatPr baseColWidth="10" defaultRowHeight="12.75"/>
  <cols>
    <col min="1" max="1" width="15.7109375" style="11" customWidth="1"/>
    <col min="2" max="2" width="32.7109375" style="11" customWidth="1"/>
    <col min="3" max="3" width="11.140625" style="11" customWidth="1"/>
    <col min="4" max="4" width="10.7109375" style="11" customWidth="1"/>
    <col min="5" max="5" width="11.140625" style="11" customWidth="1"/>
    <col min="6" max="7" width="10.7109375" style="11" customWidth="1"/>
    <col min="8" max="14" width="11.42578125" style="11"/>
    <col min="15" max="15" width="13.28515625" style="11" customWidth="1"/>
    <col min="16" max="257" width="11.42578125" style="11"/>
    <col min="258" max="258" width="36.7109375" style="11" customWidth="1"/>
    <col min="259" max="259" width="12.7109375" style="11" customWidth="1"/>
    <col min="260" max="260" width="10.7109375" style="11" customWidth="1"/>
    <col min="261" max="261" width="12.7109375" style="11" customWidth="1"/>
    <col min="262" max="263" width="10.7109375" style="11" customWidth="1"/>
    <col min="264" max="270" width="11.42578125" style="11"/>
    <col min="271" max="271" width="13.28515625" style="11" customWidth="1"/>
    <col min="272" max="513" width="11.42578125" style="11"/>
    <col min="514" max="514" width="36.7109375" style="11" customWidth="1"/>
    <col min="515" max="515" width="12.7109375" style="11" customWidth="1"/>
    <col min="516" max="516" width="10.7109375" style="11" customWidth="1"/>
    <col min="517" max="517" width="12.7109375" style="11" customWidth="1"/>
    <col min="518" max="519" width="10.7109375" style="11" customWidth="1"/>
    <col min="520" max="526" width="11.42578125" style="11"/>
    <col min="527" max="527" width="13.28515625" style="11" customWidth="1"/>
    <col min="528" max="769" width="11.42578125" style="11"/>
    <col min="770" max="770" width="36.7109375" style="11" customWidth="1"/>
    <col min="771" max="771" width="12.7109375" style="11" customWidth="1"/>
    <col min="772" max="772" width="10.7109375" style="11" customWidth="1"/>
    <col min="773" max="773" width="12.7109375" style="11" customWidth="1"/>
    <col min="774" max="775" width="10.7109375" style="11" customWidth="1"/>
    <col min="776" max="782" width="11.42578125" style="11"/>
    <col min="783" max="783" width="13.28515625" style="11" customWidth="1"/>
    <col min="784" max="1025" width="11.42578125" style="11"/>
    <col min="1026" max="1026" width="36.7109375" style="11" customWidth="1"/>
    <col min="1027" max="1027" width="12.7109375" style="11" customWidth="1"/>
    <col min="1028" max="1028" width="10.7109375" style="11" customWidth="1"/>
    <col min="1029" max="1029" width="12.7109375" style="11" customWidth="1"/>
    <col min="1030" max="1031" width="10.7109375" style="11" customWidth="1"/>
    <col min="1032" max="1038" width="11.42578125" style="11"/>
    <col min="1039" max="1039" width="13.28515625" style="11" customWidth="1"/>
    <col min="1040" max="1281" width="11.42578125" style="11"/>
    <col min="1282" max="1282" width="36.7109375" style="11" customWidth="1"/>
    <col min="1283" max="1283" width="12.7109375" style="11" customWidth="1"/>
    <col min="1284" max="1284" width="10.7109375" style="11" customWidth="1"/>
    <col min="1285" max="1285" width="12.7109375" style="11" customWidth="1"/>
    <col min="1286" max="1287" width="10.7109375" style="11" customWidth="1"/>
    <col min="1288" max="1294" width="11.42578125" style="11"/>
    <col min="1295" max="1295" width="13.28515625" style="11" customWidth="1"/>
    <col min="1296" max="1537" width="11.42578125" style="11"/>
    <col min="1538" max="1538" width="36.7109375" style="11" customWidth="1"/>
    <col min="1539" max="1539" width="12.7109375" style="11" customWidth="1"/>
    <col min="1540" max="1540" width="10.7109375" style="11" customWidth="1"/>
    <col min="1541" max="1541" width="12.7109375" style="11" customWidth="1"/>
    <col min="1542" max="1543" width="10.7109375" style="11" customWidth="1"/>
    <col min="1544" max="1550" width="11.42578125" style="11"/>
    <col min="1551" max="1551" width="13.28515625" style="11" customWidth="1"/>
    <col min="1552" max="1793" width="11.42578125" style="11"/>
    <col min="1794" max="1794" width="36.7109375" style="11" customWidth="1"/>
    <col min="1795" max="1795" width="12.7109375" style="11" customWidth="1"/>
    <col min="1796" max="1796" width="10.7109375" style="11" customWidth="1"/>
    <col min="1797" max="1797" width="12.7109375" style="11" customWidth="1"/>
    <col min="1798" max="1799" width="10.7109375" style="11" customWidth="1"/>
    <col min="1800" max="1806" width="11.42578125" style="11"/>
    <col min="1807" max="1807" width="13.28515625" style="11" customWidth="1"/>
    <col min="1808" max="2049" width="11.42578125" style="11"/>
    <col min="2050" max="2050" width="36.7109375" style="11" customWidth="1"/>
    <col min="2051" max="2051" width="12.7109375" style="11" customWidth="1"/>
    <col min="2052" max="2052" width="10.7109375" style="11" customWidth="1"/>
    <col min="2053" max="2053" width="12.7109375" style="11" customWidth="1"/>
    <col min="2054" max="2055" width="10.7109375" style="11" customWidth="1"/>
    <col min="2056" max="2062" width="11.42578125" style="11"/>
    <col min="2063" max="2063" width="13.28515625" style="11" customWidth="1"/>
    <col min="2064" max="2305" width="11.42578125" style="11"/>
    <col min="2306" max="2306" width="36.7109375" style="11" customWidth="1"/>
    <col min="2307" max="2307" width="12.7109375" style="11" customWidth="1"/>
    <col min="2308" max="2308" width="10.7109375" style="11" customWidth="1"/>
    <col min="2309" max="2309" width="12.7109375" style="11" customWidth="1"/>
    <col min="2310" max="2311" width="10.7109375" style="11" customWidth="1"/>
    <col min="2312" max="2318" width="11.42578125" style="11"/>
    <col min="2319" max="2319" width="13.28515625" style="11" customWidth="1"/>
    <col min="2320" max="2561" width="11.42578125" style="11"/>
    <col min="2562" max="2562" width="36.7109375" style="11" customWidth="1"/>
    <col min="2563" max="2563" width="12.7109375" style="11" customWidth="1"/>
    <col min="2564" max="2564" width="10.7109375" style="11" customWidth="1"/>
    <col min="2565" max="2565" width="12.7109375" style="11" customWidth="1"/>
    <col min="2566" max="2567" width="10.7109375" style="11" customWidth="1"/>
    <col min="2568" max="2574" width="11.42578125" style="11"/>
    <col min="2575" max="2575" width="13.28515625" style="11" customWidth="1"/>
    <col min="2576" max="2817" width="11.42578125" style="11"/>
    <col min="2818" max="2818" width="36.7109375" style="11" customWidth="1"/>
    <col min="2819" max="2819" width="12.7109375" style="11" customWidth="1"/>
    <col min="2820" max="2820" width="10.7109375" style="11" customWidth="1"/>
    <col min="2821" max="2821" width="12.7109375" style="11" customWidth="1"/>
    <col min="2822" max="2823" width="10.7109375" style="11" customWidth="1"/>
    <col min="2824" max="2830" width="11.42578125" style="11"/>
    <col min="2831" max="2831" width="13.28515625" style="11" customWidth="1"/>
    <col min="2832" max="3073" width="11.42578125" style="11"/>
    <col min="3074" max="3074" width="36.7109375" style="11" customWidth="1"/>
    <col min="3075" max="3075" width="12.7109375" style="11" customWidth="1"/>
    <col min="3076" max="3076" width="10.7109375" style="11" customWidth="1"/>
    <col min="3077" max="3077" width="12.7109375" style="11" customWidth="1"/>
    <col min="3078" max="3079" width="10.7109375" style="11" customWidth="1"/>
    <col min="3080" max="3086" width="11.42578125" style="11"/>
    <col min="3087" max="3087" width="13.28515625" style="11" customWidth="1"/>
    <col min="3088" max="3329" width="11.42578125" style="11"/>
    <col min="3330" max="3330" width="36.7109375" style="11" customWidth="1"/>
    <col min="3331" max="3331" width="12.7109375" style="11" customWidth="1"/>
    <col min="3332" max="3332" width="10.7109375" style="11" customWidth="1"/>
    <col min="3333" max="3333" width="12.7109375" style="11" customWidth="1"/>
    <col min="3334" max="3335" width="10.7109375" style="11" customWidth="1"/>
    <col min="3336" max="3342" width="11.42578125" style="11"/>
    <col min="3343" max="3343" width="13.28515625" style="11" customWidth="1"/>
    <col min="3344" max="3585" width="11.42578125" style="11"/>
    <col min="3586" max="3586" width="36.7109375" style="11" customWidth="1"/>
    <col min="3587" max="3587" width="12.7109375" style="11" customWidth="1"/>
    <col min="3588" max="3588" width="10.7109375" style="11" customWidth="1"/>
    <col min="3589" max="3589" width="12.7109375" style="11" customWidth="1"/>
    <col min="3590" max="3591" width="10.7109375" style="11" customWidth="1"/>
    <col min="3592" max="3598" width="11.42578125" style="11"/>
    <col min="3599" max="3599" width="13.28515625" style="11" customWidth="1"/>
    <col min="3600" max="3841" width="11.42578125" style="11"/>
    <col min="3842" max="3842" width="36.7109375" style="11" customWidth="1"/>
    <col min="3843" max="3843" width="12.7109375" style="11" customWidth="1"/>
    <col min="3844" max="3844" width="10.7109375" style="11" customWidth="1"/>
    <col min="3845" max="3845" width="12.7109375" style="11" customWidth="1"/>
    <col min="3846" max="3847" width="10.7109375" style="11" customWidth="1"/>
    <col min="3848" max="3854" width="11.42578125" style="11"/>
    <col min="3855" max="3855" width="13.28515625" style="11" customWidth="1"/>
    <col min="3856" max="4097" width="11.42578125" style="11"/>
    <col min="4098" max="4098" width="36.7109375" style="11" customWidth="1"/>
    <col min="4099" max="4099" width="12.7109375" style="11" customWidth="1"/>
    <col min="4100" max="4100" width="10.7109375" style="11" customWidth="1"/>
    <col min="4101" max="4101" width="12.7109375" style="11" customWidth="1"/>
    <col min="4102" max="4103" width="10.7109375" style="11" customWidth="1"/>
    <col min="4104" max="4110" width="11.42578125" style="11"/>
    <col min="4111" max="4111" width="13.28515625" style="11" customWidth="1"/>
    <col min="4112" max="4353" width="11.42578125" style="11"/>
    <col min="4354" max="4354" width="36.7109375" style="11" customWidth="1"/>
    <col min="4355" max="4355" width="12.7109375" style="11" customWidth="1"/>
    <col min="4356" max="4356" width="10.7109375" style="11" customWidth="1"/>
    <col min="4357" max="4357" width="12.7109375" style="11" customWidth="1"/>
    <col min="4358" max="4359" width="10.7109375" style="11" customWidth="1"/>
    <col min="4360" max="4366" width="11.42578125" style="11"/>
    <col min="4367" max="4367" width="13.28515625" style="11" customWidth="1"/>
    <col min="4368" max="4609" width="11.42578125" style="11"/>
    <col min="4610" max="4610" width="36.7109375" style="11" customWidth="1"/>
    <col min="4611" max="4611" width="12.7109375" style="11" customWidth="1"/>
    <col min="4612" max="4612" width="10.7109375" style="11" customWidth="1"/>
    <col min="4613" max="4613" width="12.7109375" style="11" customWidth="1"/>
    <col min="4614" max="4615" width="10.7109375" style="11" customWidth="1"/>
    <col min="4616" max="4622" width="11.42578125" style="11"/>
    <col min="4623" max="4623" width="13.28515625" style="11" customWidth="1"/>
    <col min="4624" max="4865" width="11.42578125" style="11"/>
    <col min="4866" max="4866" width="36.7109375" style="11" customWidth="1"/>
    <col min="4867" max="4867" width="12.7109375" style="11" customWidth="1"/>
    <col min="4868" max="4868" width="10.7109375" style="11" customWidth="1"/>
    <col min="4869" max="4869" width="12.7109375" style="11" customWidth="1"/>
    <col min="4870" max="4871" width="10.7109375" style="11" customWidth="1"/>
    <col min="4872" max="4878" width="11.42578125" style="11"/>
    <col min="4879" max="4879" width="13.28515625" style="11" customWidth="1"/>
    <col min="4880" max="5121" width="11.42578125" style="11"/>
    <col min="5122" max="5122" width="36.7109375" style="11" customWidth="1"/>
    <col min="5123" max="5123" width="12.7109375" style="11" customWidth="1"/>
    <col min="5124" max="5124" width="10.7109375" style="11" customWidth="1"/>
    <col min="5125" max="5125" width="12.7109375" style="11" customWidth="1"/>
    <col min="5126" max="5127" width="10.7109375" style="11" customWidth="1"/>
    <col min="5128" max="5134" width="11.42578125" style="11"/>
    <col min="5135" max="5135" width="13.28515625" style="11" customWidth="1"/>
    <col min="5136" max="5377" width="11.42578125" style="11"/>
    <col min="5378" max="5378" width="36.7109375" style="11" customWidth="1"/>
    <col min="5379" max="5379" width="12.7109375" style="11" customWidth="1"/>
    <col min="5380" max="5380" width="10.7109375" style="11" customWidth="1"/>
    <col min="5381" max="5381" width="12.7109375" style="11" customWidth="1"/>
    <col min="5382" max="5383" width="10.7109375" style="11" customWidth="1"/>
    <col min="5384" max="5390" width="11.42578125" style="11"/>
    <col min="5391" max="5391" width="13.28515625" style="11" customWidth="1"/>
    <col min="5392" max="5633" width="11.42578125" style="11"/>
    <col min="5634" max="5634" width="36.7109375" style="11" customWidth="1"/>
    <col min="5635" max="5635" width="12.7109375" style="11" customWidth="1"/>
    <col min="5636" max="5636" width="10.7109375" style="11" customWidth="1"/>
    <col min="5637" max="5637" width="12.7109375" style="11" customWidth="1"/>
    <col min="5638" max="5639" width="10.7109375" style="11" customWidth="1"/>
    <col min="5640" max="5646" width="11.42578125" style="11"/>
    <col min="5647" max="5647" width="13.28515625" style="11" customWidth="1"/>
    <col min="5648" max="5889" width="11.42578125" style="11"/>
    <col min="5890" max="5890" width="36.7109375" style="11" customWidth="1"/>
    <col min="5891" max="5891" width="12.7109375" style="11" customWidth="1"/>
    <col min="5892" max="5892" width="10.7109375" style="11" customWidth="1"/>
    <col min="5893" max="5893" width="12.7109375" style="11" customWidth="1"/>
    <col min="5894" max="5895" width="10.7109375" style="11" customWidth="1"/>
    <col min="5896" max="5902" width="11.42578125" style="11"/>
    <col min="5903" max="5903" width="13.28515625" style="11" customWidth="1"/>
    <col min="5904" max="6145" width="11.42578125" style="11"/>
    <col min="6146" max="6146" width="36.7109375" style="11" customWidth="1"/>
    <col min="6147" max="6147" width="12.7109375" style="11" customWidth="1"/>
    <col min="6148" max="6148" width="10.7109375" style="11" customWidth="1"/>
    <col min="6149" max="6149" width="12.7109375" style="11" customWidth="1"/>
    <col min="6150" max="6151" width="10.7109375" style="11" customWidth="1"/>
    <col min="6152" max="6158" width="11.42578125" style="11"/>
    <col min="6159" max="6159" width="13.28515625" style="11" customWidth="1"/>
    <col min="6160" max="6401" width="11.42578125" style="11"/>
    <col min="6402" max="6402" width="36.7109375" style="11" customWidth="1"/>
    <col min="6403" max="6403" width="12.7109375" style="11" customWidth="1"/>
    <col min="6404" max="6404" width="10.7109375" style="11" customWidth="1"/>
    <col min="6405" max="6405" width="12.7109375" style="11" customWidth="1"/>
    <col min="6406" max="6407" width="10.7109375" style="11" customWidth="1"/>
    <col min="6408" max="6414" width="11.42578125" style="11"/>
    <col min="6415" max="6415" width="13.28515625" style="11" customWidth="1"/>
    <col min="6416" max="6657" width="11.42578125" style="11"/>
    <col min="6658" max="6658" width="36.7109375" style="11" customWidth="1"/>
    <col min="6659" max="6659" width="12.7109375" style="11" customWidth="1"/>
    <col min="6660" max="6660" width="10.7109375" style="11" customWidth="1"/>
    <col min="6661" max="6661" width="12.7109375" style="11" customWidth="1"/>
    <col min="6662" max="6663" width="10.7109375" style="11" customWidth="1"/>
    <col min="6664" max="6670" width="11.42578125" style="11"/>
    <col min="6671" max="6671" width="13.28515625" style="11" customWidth="1"/>
    <col min="6672" max="6913" width="11.42578125" style="11"/>
    <col min="6914" max="6914" width="36.7109375" style="11" customWidth="1"/>
    <col min="6915" max="6915" width="12.7109375" style="11" customWidth="1"/>
    <col min="6916" max="6916" width="10.7109375" style="11" customWidth="1"/>
    <col min="6917" max="6917" width="12.7109375" style="11" customWidth="1"/>
    <col min="6918" max="6919" width="10.7109375" style="11" customWidth="1"/>
    <col min="6920" max="6926" width="11.42578125" style="11"/>
    <col min="6927" max="6927" width="13.28515625" style="11" customWidth="1"/>
    <col min="6928" max="7169" width="11.42578125" style="11"/>
    <col min="7170" max="7170" width="36.7109375" style="11" customWidth="1"/>
    <col min="7171" max="7171" width="12.7109375" style="11" customWidth="1"/>
    <col min="7172" max="7172" width="10.7109375" style="11" customWidth="1"/>
    <col min="7173" max="7173" width="12.7109375" style="11" customWidth="1"/>
    <col min="7174" max="7175" width="10.7109375" style="11" customWidth="1"/>
    <col min="7176" max="7182" width="11.42578125" style="11"/>
    <col min="7183" max="7183" width="13.28515625" style="11" customWidth="1"/>
    <col min="7184" max="7425" width="11.42578125" style="11"/>
    <col min="7426" max="7426" width="36.7109375" style="11" customWidth="1"/>
    <col min="7427" max="7427" width="12.7109375" style="11" customWidth="1"/>
    <col min="7428" max="7428" width="10.7109375" style="11" customWidth="1"/>
    <col min="7429" max="7429" width="12.7109375" style="11" customWidth="1"/>
    <col min="7430" max="7431" width="10.7109375" style="11" customWidth="1"/>
    <col min="7432" max="7438" width="11.42578125" style="11"/>
    <col min="7439" max="7439" width="13.28515625" style="11" customWidth="1"/>
    <col min="7440" max="7681" width="11.42578125" style="11"/>
    <col min="7682" max="7682" width="36.7109375" style="11" customWidth="1"/>
    <col min="7683" max="7683" width="12.7109375" style="11" customWidth="1"/>
    <col min="7684" max="7684" width="10.7109375" style="11" customWidth="1"/>
    <col min="7685" max="7685" width="12.7109375" style="11" customWidth="1"/>
    <col min="7686" max="7687" width="10.7109375" style="11" customWidth="1"/>
    <col min="7688" max="7694" width="11.42578125" style="11"/>
    <col min="7695" max="7695" width="13.28515625" style="11" customWidth="1"/>
    <col min="7696" max="7937" width="11.42578125" style="11"/>
    <col min="7938" max="7938" width="36.7109375" style="11" customWidth="1"/>
    <col min="7939" max="7939" width="12.7109375" style="11" customWidth="1"/>
    <col min="7940" max="7940" width="10.7109375" style="11" customWidth="1"/>
    <col min="7941" max="7941" width="12.7109375" style="11" customWidth="1"/>
    <col min="7942" max="7943" width="10.7109375" style="11" customWidth="1"/>
    <col min="7944" max="7950" width="11.42578125" style="11"/>
    <col min="7951" max="7951" width="13.28515625" style="11" customWidth="1"/>
    <col min="7952" max="8193" width="11.42578125" style="11"/>
    <col min="8194" max="8194" width="36.7109375" style="11" customWidth="1"/>
    <col min="8195" max="8195" width="12.7109375" style="11" customWidth="1"/>
    <col min="8196" max="8196" width="10.7109375" style="11" customWidth="1"/>
    <col min="8197" max="8197" width="12.7109375" style="11" customWidth="1"/>
    <col min="8198" max="8199" width="10.7109375" style="11" customWidth="1"/>
    <col min="8200" max="8206" width="11.42578125" style="11"/>
    <col min="8207" max="8207" width="13.28515625" style="11" customWidth="1"/>
    <col min="8208" max="8449" width="11.42578125" style="11"/>
    <col min="8450" max="8450" width="36.7109375" style="11" customWidth="1"/>
    <col min="8451" max="8451" width="12.7109375" style="11" customWidth="1"/>
    <col min="8452" max="8452" width="10.7109375" style="11" customWidth="1"/>
    <col min="8453" max="8453" width="12.7109375" style="11" customWidth="1"/>
    <col min="8454" max="8455" width="10.7109375" style="11" customWidth="1"/>
    <col min="8456" max="8462" width="11.42578125" style="11"/>
    <col min="8463" max="8463" width="13.28515625" style="11" customWidth="1"/>
    <col min="8464" max="8705" width="11.42578125" style="11"/>
    <col min="8706" max="8706" width="36.7109375" style="11" customWidth="1"/>
    <col min="8707" max="8707" width="12.7109375" style="11" customWidth="1"/>
    <col min="8708" max="8708" width="10.7109375" style="11" customWidth="1"/>
    <col min="8709" max="8709" width="12.7109375" style="11" customWidth="1"/>
    <col min="8710" max="8711" width="10.7109375" style="11" customWidth="1"/>
    <col min="8712" max="8718" width="11.42578125" style="11"/>
    <col min="8719" max="8719" width="13.28515625" style="11" customWidth="1"/>
    <col min="8720" max="8961" width="11.42578125" style="11"/>
    <col min="8962" max="8962" width="36.7109375" style="11" customWidth="1"/>
    <col min="8963" max="8963" width="12.7109375" style="11" customWidth="1"/>
    <col min="8964" max="8964" width="10.7109375" style="11" customWidth="1"/>
    <col min="8965" max="8965" width="12.7109375" style="11" customWidth="1"/>
    <col min="8966" max="8967" width="10.7109375" style="11" customWidth="1"/>
    <col min="8968" max="8974" width="11.42578125" style="11"/>
    <col min="8975" max="8975" width="13.28515625" style="11" customWidth="1"/>
    <col min="8976" max="9217" width="11.42578125" style="11"/>
    <col min="9218" max="9218" width="36.7109375" style="11" customWidth="1"/>
    <col min="9219" max="9219" width="12.7109375" style="11" customWidth="1"/>
    <col min="9220" max="9220" width="10.7109375" style="11" customWidth="1"/>
    <col min="9221" max="9221" width="12.7109375" style="11" customWidth="1"/>
    <col min="9222" max="9223" width="10.7109375" style="11" customWidth="1"/>
    <col min="9224" max="9230" width="11.42578125" style="11"/>
    <col min="9231" max="9231" width="13.28515625" style="11" customWidth="1"/>
    <col min="9232" max="9473" width="11.42578125" style="11"/>
    <col min="9474" max="9474" width="36.7109375" style="11" customWidth="1"/>
    <col min="9475" max="9475" width="12.7109375" style="11" customWidth="1"/>
    <col min="9476" max="9476" width="10.7109375" style="11" customWidth="1"/>
    <col min="9477" max="9477" width="12.7109375" style="11" customWidth="1"/>
    <col min="9478" max="9479" width="10.7109375" style="11" customWidth="1"/>
    <col min="9480" max="9486" width="11.42578125" style="11"/>
    <col min="9487" max="9487" width="13.28515625" style="11" customWidth="1"/>
    <col min="9488" max="9729" width="11.42578125" style="11"/>
    <col min="9730" max="9730" width="36.7109375" style="11" customWidth="1"/>
    <col min="9731" max="9731" width="12.7109375" style="11" customWidth="1"/>
    <col min="9732" max="9732" width="10.7109375" style="11" customWidth="1"/>
    <col min="9733" max="9733" width="12.7109375" style="11" customWidth="1"/>
    <col min="9734" max="9735" width="10.7109375" style="11" customWidth="1"/>
    <col min="9736" max="9742" width="11.42578125" style="11"/>
    <col min="9743" max="9743" width="13.28515625" style="11" customWidth="1"/>
    <col min="9744" max="9985" width="11.42578125" style="11"/>
    <col min="9986" max="9986" width="36.7109375" style="11" customWidth="1"/>
    <col min="9987" max="9987" width="12.7109375" style="11" customWidth="1"/>
    <col min="9988" max="9988" width="10.7109375" style="11" customWidth="1"/>
    <col min="9989" max="9989" width="12.7109375" style="11" customWidth="1"/>
    <col min="9990" max="9991" width="10.7109375" style="11" customWidth="1"/>
    <col min="9992" max="9998" width="11.42578125" style="11"/>
    <col min="9999" max="9999" width="13.28515625" style="11" customWidth="1"/>
    <col min="10000" max="10241" width="11.42578125" style="11"/>
    <col min="10242" max="10242" width="36.7109375" style="11" customWidth="1"/>
    <col min="10243" max="10243" width="12.7109375" style="11" customWidth="1"/>
    <col min="10244" max="10244" width="10.7109375" style="11" customWidth="1"/>
    <col min="10245" max="10245" width="12.7109375" style="11" customWidth="1"/>
    <col min="10246" max="10247" width="10.7109375" style="11" customWidth="1"/>
    <col min="10248" max="10254" width="11.42578125" style="11"/>
    <col min="10255" max="10255" width="13.28515625" style="11" customWidth="1"/>
    <col min="10256" max="10497" width="11.42578125" style="11"/>
    <col min="10498" max="10498" width="36.7109375" style="11" customWidth="1"/>
    <col min="10499" max="10499" width="12.7109375" style="11" customWidth="1"/>
    <col min="10500" max="10500" width="10.7109375" style="11" customWidth="1"/>
    <col min="10501" max="10501" width="12.7109375" style="11" customWidth="1"/>
    <col min="10502" max="10503" width="10.7109375" style="11" customWidth="1"/>
    <col min="10504" max="10510" width="11.42578125" style="11"/>
    <col min="10511" max="10511" width="13.28515625" style="11" customWidth="1"/>
    <col min="10512" max="10753" width="11.42578125" style="11"/>
    <col min="10754" max="10754" width="36.7109375" style="11" customWidth="1"/>
    <col min="10755" max="10755" width="12.7109375" style="11" customWidth="1"/>
    <col min="10756" max="10756" width="10.7109375" style="11" customWidth="1"/>
    <col min="10757" max="10757" width="12.7109375" style="11" customWidth="1"/>
    <col min="10758" max="10759" width="10.7109375" style="11" customWidth="1"/>
    <col min="10760" max="10766" width="11.42578125" style="11"/>
    <col min="10767" max="10767" width="13.28515625" style="11" customWidth="1"/>
    <col min="10768" max="11009" width="11.42578125" style="11"/>
    <col min="11010" max="11010" width="36.7109375" style="11" customWidth="1"/>
    <col min="11011" max="11011" width="12.7109375" style="11" customWidth="1"/>
    <col min="11012" max="11012" width="10.7109375" style="11" customWidth="1"/>
    <col min="11013" max="11013" width="12.7109375" style="11" customWidth="1"/>
    <col min="11014" max="11015" width="10.7109375" style="11" customWidth="1"/>
    <col min="11016" max="11022" width="11.42578125" style="11"/>
    <col min="11023" max="11023" width="13.28515625" style="11" customWidth="1"/>
    <col min="11024" max="11265" width="11.42578125" style="11"/>
    <col min="11266" max="11266" width="36.7109375" style="11" customWidth="1"/>
    <col min="11267" max="11267" width="12.7109375" style="11" customWidth="1"/>
    <col min="11268" max="11268" width="10.7109375" style="11" customWidth="1"/>
    <col min="11269" max="11269" width="12.7109375" style="11" customWidth="1"/>
    <col min="11270" max="11271" width="10.7109375" style="11" customWidth="1"/>
    <col min="11272" max="11278" width="11.42578125" style="11"/>
    <col min="11279" max="11279" width="13.28515625" style="11" customWidth="1"/>
    <col min="11280" max="11521" width="11.42578125" style="11"/>
    <col min="11522" max="11522" width="36.7109375" style="11" customWidth="1"/>
    <col min="11523" max="11523" width="12.7109375" style="11" customWidth="1"/>
    <col min="11524" max="11524" width="10.7109375" style="11" customWidth="1"/>
    <col min="11525" max="11525" width="12.7109375" style="11" customWidth="1"/>
    <col min="11526" max="11527" width="10.7109375" style="11" customWidth="1"/>
    <col min="11528" max="11534" width="11.42578125" style="11"/>
    <col min="11535" max="11535" width="13.28515625" style="11" customWidth="1"/>
    <col min="11536" max="11777" width="11.42578125" style="11"/>
    <col min="11778" max="11778" width="36.7109375" style="11" customWidth="1"/>
    <col min="11779" max="11779" width="12.7109375" style="11" customWidth="1"/>
    <col min="11780" max="11780" width="10.7109375" style="11" customWidth="1"/>
    <col min="11781" max="11781" width="12.7109375" style="11" customWidth="1"/>
    <col min="11782" max="11783" width="10.7109375" style="11" customWidth="1"/>
    <col min="11784" max="11790" width="11.42578125" style="11"/>
    <col min="11791" max="11791" width="13.28515625" style="11" customWidth="1"/>
    <col min="11792" max="12033" width="11.42578125" style="11"/>
    <col min="12034" max="12034" width="36.7109375" style="11" customWidth="1"/>
    <col min="12035" max="12035" width="12.7109375" style="11" customWidth="1"/>
    <col min="12036" max="12036" width="10.7109375" style="11" customWidth="1"/>
    <col min="12037" max="12037" width="12.7109375" style="11" customWidth="1"/>
    <col min="12038" max="12039" width="10.7109375" style="11" customWidth="1"/>
    <col min="12040" max="12046" width="11.42578125" style="11"/>
    <col min="12047" max="12047" width="13.28515625" style="11" customWidth="1"/>
    <col min="12048" max="12289" width="11.42578125" style="11"/>
    <col min="12290" max="12290" width="36.7109375" style="11" customWidth="1"/>
    <col min="12291" max="12291" width="12.7109375" style="11" customWidth="1"/>
    <col min="12292" max="12292" width="10.7109375" style="11" customWidth="1"/>
    <col min="12293" max="12293" width="12.7109375" style="11" customWidth="1"/>
    <col min="12294" max="12295" width="10.7109375" style="11" customWidth="1"/>
    <col min="12296" max="12302" width="11.42578125" style="11"/>
    <col min="12303" max="12303" width="13.28515625" style="11" customWidth="1"/>
    <col min="12304" max="12545" width="11.42578125" style="11"/>
    <col min="12546" max="12546" width="36.7109375" style="11" customWidth="1"/>
    <col min="12547" max="12547" width="12.7109375" style="11" customWidth="1"/>
    <col min="12548" max="12548" width="10.7109375" style="11" customWidth="1"/>
    <col min="12549" max="12549" width="12.7109375" style="11" customWidth="1"/>
    <col min="12550" max="12551" width="10.7109375" style="11" customWidth="1"/>
    <col min="12552" max="12558" width="11.42578125" style="11"/>
    <col min="12559" max="12559" width="13.28515625" style="11" customWidth="1"/>
    <col min="12560" max="12801" width="11.42578125" style="11"/>
    <col min="12802" max="12802" width="36.7109375" style="11" customWidth="1"/>
    <col min="12803" max="12803" width="12.7109375" style="11" customWidth="1"/>
    <col min="12804" max="12804" width="10.7109375" style="11" customWidth="1"/>
    <col min="12805" max="12805" width="12.7109375" style="11" customWidth="1"/>
    <col min="12806" max="12807" width="10.7109375" style="11" customWidth="1"/>
    <col min="12808" max="12814" width="11.42578125" style="11"/>
    <col min="12815" max="12815" width="13.28515625" style="11" customWidth="1"/>
    <col min="12816" max="13057" width="11.42578125" style="11"/>
    <col min="13058" max="13058" width="36.7109375" style="11" customWidth="1"/>
    <col min="13059" max="13059" width="12.7109375" style="11" customWidth="1"/>
    <col min="13060" max="13060" width="10.7109375" style="11" customWidth="1"/>
    <col min="13061" max="13061" width="12.7109375" style="11" customWidth="1"/>
    <col min="13062" max="13063" width="10.7109375" style="11" customWidth="1"/>
    <col min="13064" max="13070" width="11.42578125" style="11"/>
    <col min="13071" max="13071" width="13.28515625" style="11" customWidth="1"/>
    <col min="13072" max="13313" width="11.42578125" style="11"/>
    <col min="13314" max="13314" width="36.7109375" style="11" customWidth="1"/>
    <col min="13315" max="13315" width="12.7109375" style="11" customWidth="1"/>
    <col min="13316" max="13316" width="10.7109375" style="11" customWidth="1"/>
    <col min="13317" max="13317" width="12.7109375" style="11" customWidth="1"/>
    <col min="13318" max="13319" width="10.7109375" style="11" customWidth="1"/>
    <col min="13320" max="13326" width="11.42578125" style="11"/>
    <col min="13327" max="13327" width="13.28515625" style="11" customWidth="1"/>
    <col min="13328" max="13569" width="11.42578125" style="11"/>
    <col min="13570" max="13570" width="36.7109375" style="11" customWidth="1"/>
    <col min="13571" max="13571" width="12.7109375" style="11" customWidth="1"/>
    <col min="13572" max="13572" width="10.7109375" style="11" customWidth="1"/>
    <col min="13573" max="13573" width="12.7109375" style="11" customWidth="1"/>
    <col min="13574" max="13575" width="10.7109375" style="11" customWidth="1"/>
    <col min="13576" max="13582" width="11.42578125" style="11"/>
    <col min="13583" max="13583" width="13.28515625" style="11" customWidth="1"/>
    <col min="13584" max="13825" width="11.42578125" style="11"/>
    <col min="13826" max="13826" width="36.7109375" style="11" customWidth="1"/>
    <col min="13827" max="13827" width="12.7109375" style="11" customWidth="1"/>
    <col min="13828" max="13828" width="10.7109375" style="11" customWidth="1"/>
    <col min="13829" max="13829" width="12.7109375" style="11" customWidth="1"/>
    <col min="13830" max="13831" width="10.7109375" style="11" customWidth="1"/>
    <col min="13832" max="13838" width="11.42578125" style="11"/>
    <col min="13839" max="13839" width="13.28515625" style="11" customWidth="1"/>
    <col min="13840" max="14081" width="11.42578125" style="11"/>
    <col min="14082" max="14082" width="36.7109375" style="11" customWidth="1"/>
    <col min="14083" max="14083" width="12.7109375" style="11" customWidth="1"/>
    <col min="14084" max="14084" width="10.7109375" style="11" customWidth="1"/>
    <col min="14085" max="14085" width="12.7109375" style="11" customWidth="1"/>
    <col min="14086" max="14087" width="10.7109375" style="11" customWidth="1"/>
    <col min="14088" max="14094" width="11.42578125" style="11"/>
    <col min="14095" max="14095" width="13.28515625" style="11" customWidth="1"/>
    <col min="14096" max="14337" width="11.42578125" style="11"/>
    <col min="14338" max="14338" width="36.7109375" style="11" customWidth="1"/>
    <col min="14339" max="14339" width="12.7109375" style="11" customWidth="1"/>
    <col min="14340" max="14340" width="10.7109375" style="11" customWidth="1"/>
    <col min="14341" max="14341" width="12.7109375" style="11" customWidth="1"/>
    <col min="14342" max="14343" width="10.7109375" style="11" customWidth="1"/>
    <col min="14344" max="14350" width="11.42578125" style="11"/>
    <col min="14351" max="14351" width="13.28515625" style="11" customWidth="1"/>
    <col min="14352" max="14593" width="11.42578125" style="11"/>
    <col min="14594" max="14594" width="36.7109375" style="11" customWidth="1"/>
    <col min="14595" max="14595" width="12.7109375" style="11" customWidth="1"/>
    <col min="14596" max="14596" width="10.7109375" style="11" customWidth="1"/>
    <col min="14597" max="14597" width="12.7109375" style="11" customWidth="1"/>
    <col min="14598" max="14599" width="10.7109375" style="11" customWidth="1"/>
    <col min="14600" max="14606" width="11.42578125" style="11"/>
    <col min="14607" max="14607" width="13.28515625" style="11" customWidth="1"/>
    <col min="14608" max="14849" width="11.42578125" style="11"/>
    <col min="14850" max="14850" width="36.7109375" style="11" customWidth="1"/>
    <col min="14851" max="14851" width="12.7109375" style="11" customWidth="1"/>
    <col min="14852" max="14852" width="10.7109375" style="11" customWidth="1"/>
    <col min="14853" max="14853" width="12.7109375" style="11" customWidth="1"/>
    <col min="14854" max="14855" width="10.7109375" style="11" customWidth="1"/>
    <col min="14856" max="14862" width="11.42578125" style="11"/>
    <col min="14863" max="14863" width="13.28515625" style="11" customWidth="1"/>
    <col min="14864" max="15105" width="11.42578125" style="11"/>
    <col min="15106" max="15106" width="36.7109375" style="11" customWidth="1"/>
    <col min="15107" max="15107" width="12.7109375" style="11" customWidth="1"/>
    <col min="15108" max="15108" width="10.7109375" style="11" customWidth="1"/>
    <col min="15109" max="15109" width="12.7109375" style="11" customWidth="1"/>
    <col min="15110" max="15111" width="10.7109375" style="11" customWidth="1"/>
    <col min="15112" max="15118" width="11.42578125" style="11"/>
    <col min="15119" max="15119" width="13.28515625" style="11" customWidth="1"/>
    <col min="15120" max="15361" width="11.42578125" style="11"/>
    <col min="15362" max="15362" width="36.7109375" style="11" customWidth="1"/>
    <col min="15363" max="15363" width="12.7109375" style="11" customWidth="1"/>
    <col min="15364" max="15364" width="10.7109375" style="11" customWidth="1"/>
    <col min="15365" max="15365" width="12.7109375" style="11" customWidth="1"/>
    <col min="15366" max="15367" width="10.7109375" style="11" customWidth="1"/>
    <col min="15368" max="15374" width="11.42578125" style="11"/>
    <col min="15375" max="15375" width="13.28515625" style="11" customWidth="1"/>
    <col min="15376" max="15617" width="11.42578125" style="11"/>
    <col min="15618" max="15618" width="36.7109375" style="11" customWidth="1"/>
    <col min="15619" max="15619" width="12.7109375" style="11" customWidth="1"/>
    <col min="15620" max="15620" width="10.7109375" style="11" customWidth="1"/>
    <col min="15621" max="15621" width="12.7109375" style="11" customWidth="1"/>
    <col min="15622" max="15623" width="10.7109375" style="11" customWidth="1"/>
    <col min="15624" max="15630" width="11.42578125" style="11"/>
    <col min="15631" max="15631" width="13.28515625" style="11" customWidth="1"/>
    <col min="15632" max="15873" width="11.42578125" style="11"/>
    <col min="15874" max="15874" width="36.7109375" style="11" customWidth="1"/>
    <col min="15875" max="15875" width="12.7109375" style="11" customWidth="1"/>
    <col min="15876" max="15876" width="10.7109375" style="11" customWidth="1"/>
    <col min="15877" max="15877" width="12.7109375" style="11" customWidth="1"/>
    <col min="15878" max="15879" width="10.7109375" style="11" customWidth="1"/>
    <col min="15880" max="15886" width="11.42578125" style="11"/>
    <col min="15887" max="15887" width="13.28515625" style="11" customWidth="1"/>
    <col min="15888" max="16129" width="11.42578125" style="11"/>
    <col min="16130" max="16130" width="36.7109375" style="11" customWidth="1"/>
    <col min="16131" max="16131" width="12.7109375" style="11" customWidth="1"/>
    <col min="16132" max="16132" width="10.7109375" style="11" customWidth="1"/>
    <col min="16133" max="16133" width="12.7109375" style="11" customWidth="1"/>
    <col min="16134" max="16135" width="10.7109375" style="11" customWidth="1"/>
    <col min="16136" max="16142" width="11.42578125" style="11"/>
    <col min="16143" max="16143" width="13.28515625" style="11" customWidth="1"/>
    <col min="16144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332" t="s">
        <v>128</v>
      </c>
      <c r="C5" s="332"/>
      <c r="D5" s="332"/>
      <c r="E5" s="332"/>
      <c r="F5" s="332"/>
      <c r="G5" s="332"/>
    </row>
    <row r="6" spans="2:7" ht="30" customHeight="1">
      <c r="B6" s="38" t="s">
        <v>129</v>
      </c>
      <c r="C6" s="40" t="str">
        <f>actualizaciones!A3</f>
        <v>acumulado febrero 2010</v>
      </c>
      <c r="D6" s="39" t="s">
        <v>71</v>
      </c>
      <c r="E6" s="40" t="str">
        <f>actualizaciones!A2</f>
        <v xml:space="preserve">acumulado febrero 2011 </v>
      </c>
      <c r="F6" s="39" t="s">
        <v>71</v>
      </c>
      <c r="G6" s="41" t="s">
        <v>72</v>
      </c>
    </row>
    <row r="7" spans="2:7" ht="15" customHeight="1">
      <c r="B7" s="92" t="s">
        <v>130</v>
      </c>
      <c r="C7" s="93"/>
      <c r="D7" s="93"/>
      <c r="E7" s="93"/>
      <c r="F7" s="93"/>
      <c r="G7" s="93"/>
    </row>
    <row r="8" spans="2:7" ht="15" customHeight="1">
      <c r="B8" s="94" t="s">
        <v>73</v>
      </c>
      <c r="C8" s="43">
        <v>751784</v>
      </c>
      <c r="D8" s="44">
        <f>C8/C8</f>
        <v>1</v>
      </c>
      <c r="E8" s="43">
        <v>803189</v>
      </c>
      <c r="F8" s="44">
        <f>E8/E8</f>
        <v>1</v>
      </c>
      <c r="G8" s="44">
        <f>(E8-C8)/C8</f>
        <v>6.8377353069498686E-2</v>
      </c>
    </row>
    <row r="9" spans="2:7" ht="15" customHeight="1">
      <c r="B9" s="94" t="s">
        <v>74</v>
      </c>
      <c r="C9" s="43">
        <v>449713</v>
      </c>
      <c r="D9" s="44">
        <f>C9/C8</f>
        <v>0.59819442818681967</v>
      </c>
      <c r="E9" s="43">
        <v>495837</v>
      </c>
      <c r="F9" s="44">
        <f>E9/E8</f>
        <v>0.61733539677460725</v>
      </c>
      <c r="G9" s="44">
        <f>(E9-C9)/C9</f>
        <v>0.10256319030136998</v>
      </c>
    </row>
    <row r="10" spans="2:7" ht="15" customHeight="1">
      <c r="B10" s="94" t="s">
        <v>75</v>
      </c>
      <c r="C10" s="43">
        <v>302071</v>
      </c>
      <c r="D10" s="44">
        <f>C10/C8</f>
        <v>0.40180557181318038</v>
      </c>
      <c r="E10" s="43">
        <v>307352</v>
      </c>
      <c r="F10" s="44">
        <f>E10/E8</f>
        <v>0.38266460322539275</v>
      </c>
      <c r="G10" s="44">
        <f>(E10-C10)/C10</f>
        <v>1.7482644808670809E-2</v>
      </c>
    </row>
    <row r="11" spans="2:7" ht="15" customHeight="1">
      <c r="B11" s="92" t="s">
        <v>131</v>
      </c>
      <c r="C11" s="93"/>
      <c r="D11" s="93"/>
      <c r="E11" s="93"/>
      <c r="F11" s="93"/>
      <c r="G11" s="95"/>
    </row>
    <row r="12" spans="2:7" ht="15" customHeight="1">
      <c r="B12" s="96" t="s">
        <v>73</v>
      </c>
      <c r="C12" s="46">
        <v>29947</v>
      </c>
      <c r="D12" s="47">
        <f>C12/C12</f>
        <v>1</v>
      </c>
      <c r="E12" s="46">
        <v>26307</v>
      </c>
      <c r="F12" s="47">
        <f>E12/E12</f>
        <v>1</v>
      </c>
      <c r="G12" s="48">
        <f>(E12-C12)/C12</f>
        <v>-0.12154806825391525</v>
      </c>
    </row>
    <row r="13" spans="2:7" ht="15" customHeight="1">
      <c r="B13" s="96" t="s">
        <v>74</v>
      </c>
      <c r="C13" s="46">
        <v>29947</v>
      </c>
      <c r="D13" s="47">
        <f>C13/C12</f>
        <v>1</v>
      </c>
      <c r="E13" s="46">
        <v>26307</v>
      </c>
      <c r="F13" s="47">
        <f>E13/E12</f>
        <v>1</v>
      </c>
      <c r="G13" s="48">
        <f>(E13-C13)/C13</f>
        <v>-0.12154806825391525</v>
      </c>
    </row>
    <row r="14" spans="2:7" ht="15" customHeight="1">
      <c r="B14" s="96" t="s">
        <v>75</v>
      </c>
      <c r="C14" s="46">
        <v>0</v>
      </c>
      <c r="D14" s="47">
        <f>C14/C12</f>
        <v>0</v>
      </c>
      <c r="E14" s="46">
        <v>0</v>
      </c>
      <c r="F14" s="47">
        <f>E14/E12</f>
        <v>0</v>
      </c>
      <c r="G14" s="48" t="e">
        <f>(E14-C14)/C14</f>
        <v>#DIV/0!</v>
      </c>
    </row>
    <row r="15" spans="2:7" ht="15" customHeight="1">
      <c r="B15" s="342" t="s">
        <v>67</v>
      </c>
      <c r="C15" s="342"/>
      <c r="D15" s="342"/>
      <c r="E15" s="342"/>
      <c r="F15" s="342"/>
      <c r="G15" s="342"/>
    </row>
    <row r="16" spans="2:7" ht="15" customHeight="1" thickBot="1"/>
    <row r="17" spans="2:11" ht="30" customHeight="1" thickBot="1">
      <c r="G17" s="72" t="s">
        <v>95</v>
      </c>
    </row>
    <row r="18" spans="2:11" ht="24.95" customHeight="1">
      <c r="B18" s="97"/>
      <c r="C18" s="50"/>
      <c r="D18" s="50"/>
      <c r="E18" s="50"/>
      <c r="F18" s="50"/>
      <c r="G18" s="50"/>
      <c r="H18" s="50"/>
      <c r="I18" s="50"/>
      <c r="J18" s="50"/>
      <c r="K18" s="50"/>
    </row>
  </sheetData>
  <mergeCells count="2">
    <mergeCell ref="B5:G5"/>
    <mergeCell ref="B15:G15"/>
  </mergeCells>
  <hyperlinks>
    <hyperlink ref="G17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SANTA CRUZ (acumulado junio 2010)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3">
    <tabColor rgb="FF000099"/>
    <pageSetUpPr autoPageBreaks="0" fitToPage="1"/>
  </sheetPr>
  <dimension ref="B1:AO33"/>
  <sheetViews>
    <sheetView showGridLines="0" showRowColHeaders="0" showOutlineSymbols="0" zoomScaleNormal="100" workbookViewId="0">
      <selection activeCell="L6" sqref="L6"/>
    </sheetView>
  </sheetViews>
  <sheetFormatPr baseColWidth="10" defaultRowHeight="12.75"/>
  <cols>
    <col min="1" max="1" width="15.7109375" style="11" customWidth="1"/>
    <col min="2" max="8" width="11.42578125" style="11"/>
    <col min="9" max="9" width="14" style="11" customWidth="1"/>
    <col min="10" max="42" width="11.42578125" style="11"/>
    <col min="43" max="43" width="36.7109375" style="11" customWidth="1"/>
    <col min="44" max="44" width="12.7109375" style="11" customWidth="1"/>
    <col min="45" max="45" width="10.7109375" style="11" customWidth="1"/>
    <col min="46" max="46" width="12.7109375" style="11" customWidth="1"/>
    <col min="47" max="48" width="10.7109375" style="11" customWidth="1"/>
    <col min="49" max="55" width="11.42578125" style="11"/>
    <col min="56" max="56" width="13.28515625" style="11" customWidth="1"/>
    <col min="57" max="298" width="11.42578125" style="11"/>
    <col min="299" max="299" width="36.7109375" style="11" customWidth="1"/>
    <col min="300" max="300" width="12.7109375" style="11" customWidth="1"/>
    <col min="301" max="301" width="10.7109375" style="11" customWidth="1"/>
    <col min="302" max="302" width="12.7109375" style="11" customWidth="1"/>
    <col min="303" max="304" width="10.7109375" style="11" customWidth="1"/>
    <col min="305" max="311" width="11.42578125" style="11"/>
    <col min="312" max="312" width="13.28515625" style="11" customWidth="1"/>
    <col min="313" max="554" width="11.42578125" style="11"/>
    <col min="555" max="555" width="36.7109375" style="11" customWidth="1"/>
    <col min="556" max="556" width="12.7109375" style="11" customWidth="1"/>
    <col min="557" max="557" width="10.7109375" style="11" customWidth="1"/>
    <col min="558" max="558" width="12.7109375" style="11" customWidth="1"/>
    <col min="559" max="560" width="10.7109375" style="11" customWidth="1"/>
    <col min="561" max="567" width="11.42578125" style="11"/>
    <col min="568" max="568" width="13.28515625" style="11" customWidth="1"/>
    <col min="569" max="810" width="11.42578125" style="11"/>
    <col min="811" max="811" width="36.7109375" style="11" customWidth="1"/>
    <col min="812" max="812" width="12.7109375" style="11" customWidth="1"/>
    <col min="813" max="813" width="10.7109375" style="11" customWidth="1"/>
    <col min="814" max="814" width="12.7109375" style="11" customWidth="1"/>
    <col min="815" max="816" width="10.7109375" style="11" customWidth="1"/>
    <col min="817" max="823" width="11.42578125" style="11"/>
    <col min="824" max="824" width="13.28515625" style="11" customWidth="1"/>
    <col min="825" max="1066" width="11.42578125" style="11"/>
    <col min="1067" max="1067" width="36.7109375" style="11" customWidth="1"/>
    <col min="1068" max="1068" width="12.7109375" style="11" customWidth="1"/>
    <col min="1069" max="1069" width="10.7109375" style="11" customWidth="1"/>
    <col min="1070" max="1070" width="12.7109375" style="11" customWidth="1"/>
    <col min="1071" max="1072" width="10.7109375" style="11" customWidth="1"/>
    <col min="1073" max="1079" width="11.42578125" style="11"/>
    <col min="1080" max="1080" width="13.28515625" style="11" customWidth="1"/>
    <col min="1081" max="1322" width="11.42578125" style="11"/>
    <col min="1323" max="1323" width="36.7109375" style="11" customWidth="1"/>
    <col min="1324" max="1324" width="12.7109375" style="11" customWidth="1"/>
    <col min="1325" max="1325" width="10.7109375" style="11" customWidth="1"/>
    <col min="1326" max="1326" width="12.7109375" style="11" customWidth="1"/>
    <col min="1327" max="1328" width="10.7109375" style="11" customWidth="1"/>
    <col min="1329" max="1335" width="11.42578125" style="11"/>
    <col min="1336" max="1336" width="13.28515625" style="11" customWidth="1"/>
    <col min="1337" max="1578" width="11.42578125" style="11"/>
    <col min="1579" max="1579" width="36.7109375" style="11" customWidth="1"/>
    <col min="1580" max="1580" width="12.7109375" style="11" customWidth="1"/>
    <col min="1581" max="1581" width="10.7109375" style="11" customWidth="1"/>
    <col min="1582" max="1582" width="12.7109375" style="11" customWidth="1"/>
    <col min="1583" max="1584" width="10.7109375" style="11" customWidth="1"/>
    <col min="1585" max="1591" width="11.42578125" style="11"/>
    <col min="1592" max="1592" width="13.28515625" style="11" customWidth="1"/>
    <col min="1593" max="1834" width="11.42578125" style="11"/>
    <col min="1835" max="1835" width="36.7109375" style="11" customWidth="1"/>
    <col min="1836" max="1836" width="12.7109375" style="11" customWidth="1"/>
    <col min="1837" max="1837" width="10.7109375" style="11" customWidth="1"/>
    <col min="1838" max="1838" width="12.7109375" style="11" customWidth="1"/>
    <col min="1839" max="1840" width="10.7109375" style="11" customWidth="1"/>
    <col min="1841" max="1847" width="11.42578125" style="11"/>
    <col min="1848" max="1848" width="13.28515625" style="11" customWidth="1"/>
    <col min="1849" max="2090" width="11.42578125" style="11"/>
    <col min="2091" max="2091" width="36.7109375" style="11" customWidth="1"/>
    <col min="2092" max="2092" width="12.7109375" style="11" customWidth="1"/>
    <col min="2093" max="2093" width="10.7109375" style="11" customWidth="1"/>
    <col min="2094" max="2094" width="12.7109375" style="11" customWidth="1"/>
    <col min="2095" max="2096" width="10.7109375" style="11" customWidth="1"/>
    <col min="2097" max="2103" width="11.42578125" style="11"/>
    <col min="2104" max="2104" width="13.28515625" style="11" customWidth="1"/>
    <col min="2105" max="2346" width="11.42578125" style="11"/>
    <col min="2347" max="2347" width="36.7109375" style="11" customWidth="1"/>
    <col min="2348" max="2348" width="12.7109375" style="11" customWidth="1"/>
    <col min="2349" max="2349" width="10.7109375" style="11" customWidth="1"/>
    <col min="2350" max="2350" width="12.7109375" style="11" customWidth="1"/>
    <col min="2351" max="2352" width="10.7109375" style="11" customWidth="1"/>
    <col min="2353" max="2359" width="11.42578125" style="11"/>
    <col min="2360" max="2360" width="13.28515625" style="11" customWidth="1"/>
    <col min="2361" max="2602" width="11.42578125" style="11"/>
    <col min="2603" max="2603" width="36.7109375" style="11" customWidth="1"/>
    <col min="2604" max="2604" width="12.7109375" style="11" customWidth="1"/>
    <col min="2605" max="2605" width="10.7109375" style="11" customWidth="1"/>
    <col min="2606" max="2606" width="12.7109375" style="11" customWidth="1"/>
    <col min="2607" max="2608" width="10.7109375" style="11" customWidth="1"/>
    <col min="2609" max="2615" width="11.42578125" style="11"/>
    <col min="2616" max="2616" width="13.28515625" style="11" customWidth="1"/>
    <col min="2617" max="2858" width="11.42578125" style="11"/>
    <col min="2859" max="2859" width="36.7109375" style="11" customWidth="1"/>
    <col min="2860" max="2860" width="12.7109375" style="11" customWidth="1"/>
    <col min="2861" max="2861" width="10.7109375" style="11" customWidth="1"/>
    <col min="2862" max="2862" width="12.7109375" style="11" customWidth="1"/>
    <col min="2863" max="2864" width="10.7109375" style="11" customWidth="1"/>
    <col min="2865" max="2871" width="11.42578125" style="11"/>
    <col min="2872" max="2872" width="13.28515625" style="11" customWidth="1"/>
    <col min="2873" max="3114" width="11.42578125" style="11"/>
    <col min="3115" max="3115" width="36.7109375" style="11" customWidth="1"/>
    <col min="3116" max="3116" width="12.7109375" style="11" customWidth="1"/>
    <col min="3117" max="3117" width="10.7109375" style="11" customWidth="1"/>
    <col min="3118" max="3118" width="12.7109375" style="11" customWidth="1"/>
    <col min="3119" max="3120" width="10.7109375" style="11" customWidth="1"/>
    <col min="3121" max="3127" width="11.42578125" style="11"/>
    <col min="3128" max="3128" width="13.28515625" style="11" customWidth="1"/>
    <col min="3129" max="3370" width="11.42578125" style="11"/>
    <col min="3371" max="3371" width="36.7109375" style="11" customWidth="1"/>
    <col min="3372" max="3372" width="12.7109375" style="11" customWidth="1"/>
    <col min="3373" max="3373" width="10.7109375" style="11" customWidth="1"/>
    <col min="3374" max="3374" width="12.7109375" style="11" customWidth="1"/>
    <col min="3375" max="3376" width="10.7109375" style="11" customWidth="1"/>
    <col min="3377" max="3383" width="11.42578125" style="11"/>
    <col min="3384" max="3384" width="13.28515625" style="11" customWidth="1"/>
    <col min="3385" max="3626" width="11.42578125" style="11"/>
    <col min="3627" max="3627" width="36.7109375" style="11" customWidth="1"/>
    <col min="3628" max="3628" width="12.7109375" style="11" customWidth="1"/>
    <col min="3629" max="3629" width="10.7109375" style="11" customWidth="1"/>
    <col min="3630" max="3630" width="12.7109375" style="11" customWidth="1"/>
    <col min="3631" max="3632" width="10.7109375" style="11" customWidth="1"/>
    <col min="3633" max="3639" width="11.42578125" style="11"/>
    <col min="3640" max="3640" width="13.28515625" style="11" customWidth="1"/>
    <col min="3641" max="3882" width="11.42578125" style="11"/>
    <col min="3883" max="3883" width="36.7109375" style="11" customWidth="1"/>
    <col min="3884" max="3884" width="12.7109375" style="11" customWidth="1"/>
    <col min="3885" max="3885" width="10.7109375" style="11" customWidth="1"/>
    <col min="3886" max="3886" width="12.7109375" style="11" customWidth="1"/>
    <col min="3887" max="3888" width="10.7109375" style="11" customWidth="1"/>
    <col min="3889" max="3895" width="11.42578125" style="11"/>
    <col min="3896" max="3896" width="13.28515625" style="11" customWidth="1"/>
    <col min="3897" max="4138" width="11.42578125" style="11"/>
    <col min="4139" max="4139" width="36.7109375" style="11" customWidth="1"/>
    <col min="4140" max="4140" width="12.7109375" style="11" customWidth="1"/>
    <col min="4141" max="4141" width="10.7109375" style="11" customWidth="1"/>
    <col min="4142" max="4142" width="12.7109375" style="11" customWidth="1"/>
    <col min="4143" max="4144" width="10.7109375" style="11" customWidth="1"/>
    <col min="4145" max="4151" width="11.42578125" style="11"/>
    <col min="4152" max="4152" width="13.28515625" style="11" customWidth="1"/>
    <col min="4153" max="4394" width="11.42578125" style="11"/>
    <col min="4395" max="4395" width="36.7109375" style="11" customWidth="1"/>
    <col min="4396" max="4396" width="12.7109375" style="11" customWidth="1"/>
    <col min="4397" max="4397" width="10.7109375" style="11" customWidth="1"/>
    <col min="4398" max="4398" width="12.7109375" style="11" customWidth="1"/>
    <col min="4399" max="4400" width="10.7109375" style="11" customWidth="1"/>
    <col min="4401" max="4407" width="11.42578125" style="11"/>
    <col min="4408" max="4408" width="13.28515625" style="11" customWidth="1"/>
    <col min="4409" max="4650" width="11.42578125" style="11"/>
    <col min="4651" max="4651" width="36.7109375" style="11" customWidth="1"/>
    <col min="4652" max="4652" width="12.7109375" style="11" customWidth="1"/>
    <col min="4653" max="4653" width="10.7109375" style="11" customWidth="1"/>
    <col min="4654" max="4654" width="12.7109375" style="11" customWidth="1"/>
    <col min="4655" max="4656" width="10.7109375" style="11" customWidth="1"/>
    <col min="4657" max="4663" width="11.42578125" style="11"/>
    <col min="4664" max="4664" width="13.28515625" style="11" customWidth="1"/>
    <col min="4665" max="4906" width="11.42578125" style="11"/>
    <col min="4907" max="4907" width="36.7109375" style="11" customWidth="1"/>
    <col min="4908" max="4908" width="12.7109375" style="11" customWidth="1"/>
    <col min="4909" max="4909" width="10.7109375" style="11" customWidth="1"/>
    <col min="4910" max="4910" width="12.7109375" style="11" customWidth="1"/>
    <col min="4911" max="4912" width="10.7109375" style="11" customWidth="1"/>
    <col min="4913" max="4919" width="11.42578125" style="11"/>
    <col min="4920" max="4920" width="13.28515625" style="11" customWidth="1"/>
    <col min="4921" max="5162" width="11.42578125" style="11"/>
    <col min="5163" max="5163" width="36.7109375" style="11" customWidth="1"/>
    <col min="5164" max="5164" width="12.7109375" style="11" customWidth="1"/>
    <col min="5165" max="5165" width="10.7109375" style="11" customWidth="1"/>
    <col min="5166" max="5166" width="12.7109375" style="11" customWidth="1"/>
    <col min="5167" max="5168" width="10.7109375" style="11" customWidth="1"/>
    <col min="5169" max="5175" width="11.42578125" style="11"/>
    <col min="5176" max="5176" width="13.28515625" style="11" customWidth="1"/>
    <col min="5177" max="5418" width="11.42578125" style="11"/>
    <col min="5419" max="5419" width="36.7109375" style="11" customWidth="1"/>
    <col min="5420" max="5420" width="12.7109375" style="11" customWidth="1"/>
    <col min="5421" max="5421" width="10.7109375" style="11" customWidth="1"/>
    <col min="5422" max="5422" width="12.7109375" style="11" customWidth="1"/>
    <col min="5423" max="5424" width="10.7109375" style="11" customWidth="1"/>
    <col min="5425" max="5431" width="11.42578125" style="11"/>
    <col min="5432" max="5432" width="13.28515625" style="11" customWidth="1"/>
    <col min="5433" max="5674" width="11.42578125" style="11"/>
    <col min="5675" max="5675" width="36.7109375" style="11" customWidth="1"/>
    <col min="5676" max="5676" width="12.7109375" style="11" customWidth="1"/>
    <col min="5677" max="5677" width="10.7109375" style="11" customWidth="1"/>
    <col min="5678" max="5678" width="12.7109375" style="11" customWidth="1"/>
    <col min="5679" max="5680" width="10.7109375" style="11" customWidth="1"/>
    <col min="5681" max="5687" width="11.42578125" style="11"/>
    <col min="5688" max="5688" width="13.28515625" style="11" customWidth="1"/>
    <col min="5689" max="5930" width="11.42578125" style="11"/>
    <col min="5931" max="5931" width="36.7109375" style="11" customWidth="1"/>
    <col min="5932" max="5932" width="12.7109375" style="11" customWidth="1"/>
    <col min="5933" max="5933" width="10.7109375" style="11" customWidth="1"/>
    <col min="5934" max="5934" width="12.7109375" style="11" customWidth="1"/>
    <col min="5935" max="5936" width="10.7109375" style="11" customWidth="1"/>
    <col min="5937" max="5943" width="11.42578125" style="11"/>
    <col min="5944" max="5944" width="13.28515625" style="11" customWidth="1"/>
    <col min="5945" max="6186" width="11.42578125" style="11"/>
    <col min="6187" max="6187" width="36.7109375" style="11" customWidth="1"/>
    <col min="6188" max="6188" width="12.7109375" style="11" customWidth="1"/>
    <col min="6189" max="6189" width="10.7109375" style="11" customWidth="1"/>
    <col min="6190" max="6190" width="12.7109375" style="11" customWidth="1"/>
    <col min="6191" max="6192" width="10.7109375" style="11" customWidth="1"/>
    <col min="6193" max="6199" width="11.42578125" style="11"/>
    <col min="6200" max="6200" width="13.28515625" style="11" customWidth="1"/>
    <col min="6201" max="6442" width="11.42578125" style="11"/>
    <col min="6443" max="6443" width="36.7109375" style="11" customWidth="1"/>
    <col min="6444" max="6444" width="12.7109375" style="11" customWidth="1"/>
    <col min="6445" max="6445" width="10.7109375" style="11" customWidth="1"/>
    <col min="6446" max="6446" width="12.7109375" style="11" customWidth="1"/>
    <col min="6447" max="6448" width="10.7109375" style="11" customWidth="1"/>
    <col min="6449" max="6455" width="11.42578125" style="11"/>
    <col min="6456" max="6456" width="13.28515625" style="11" customWidth="1"/>
    <col min="6457" max="6698" width="11.42578125" style="11"/>
    <col min="6699" max="6699" width="36.7109375" style="11" customWidth="1"/>
    <col min="6700" max="6700" width="12.7109375" style="11" customWidth="1"/>
    <col min="6701" max="6701" width="10.7109375" style="11" customWidth="1"/>
    <col min="6702" max="6702" width="12.7109375" style="11" customWidth="1"/>
    <col min="6703" max="6704" width="10.7109375" style="11" customWidth="1"/>
    <col min="6705" max="6711" width="11.42578125" style="11"/>
    <col min="6712" max="6712" width="13.28515625" style="11" customWidth="1"/>
    <col min="6713" max="6954" width="11.42578125" style="11"/>
    <col min="6955" max="6955" width="36.7109375" style="11" customWidth="1"/>
    <col min="6956" max="6956" width="12.7109375" style="11" customWidth="1"/>
    <col min="6957" max="6957" width="10.7109375" style="11" customWidth="1"/>
    <col min="6958" max="6958" width="12.7109375" style="11" customWidth="1"/>
    <col min="6959" max="6960" width="10.7109375" style="11" customWidth="1"/>
    <col min="6961" max="6967" width="11.42578125" style="11"/>
    <col min="6968" max="6968" width="13.28515625" style="11" customWidth="1"/>
    <col min="6969" max="7210" width="11.42578125" style="11"/>
    <col min="7211" max="7211" width="36.7109375" style="11" customWidth="1"/>
    <col min="7212" max="7212" width="12.7109375" style="11" customWidth="1"/>
    <col min="7213" max="7213" width="10.7109375" style="11" customWidth="1"/>
    <col min="7214" max="7214" width="12.7109375" style="11" customWidth="1"/>
    <col min="7215" max="7216" width="10.7109375" style="11" customWidth="1"/>
    <col min="7217" max="7223" width="11.42578125" style="11"/>
    <col min="7224" max="7224" width="13.28515625" style="11" customWidth="1"/>
    <col min="7225" max="7466" width="11.42578125" style="11"/>
    <col min="7467" max="7467" width="36.7109375" style="11" customWidth="1"/>
    <col min="7468" max="7468" width="12.7109375" style="11" customWidth="1"/>
    <col min="7469" max="7469" width="10.7109375" style="11" customWidth="1"/>
    <col min="7470" max="7470" width="12.7109375" style="11" customWidth="1"/>
    <col min="7471" max="7472" width="10.7109375" style="11" customWidth="1"/>
    <col min="7473" max="7479" width="11.42578125" style="11"/>
    <col min="7480" max="7480" width="13.28515625" style="11" customWidth="1"/>
    <col min="7481" max="7722" width="11.42578125" style="11"/>
    <col min="7723" max="7723" width="36.7109375" style="11" customWidth="1"/>
    <col min="7724" max="7724" width="12.7109375" style="11" customWidth="1"/>
    <col min="7725" max="7725" width="10.7109375" style="11" customWidth="1"/>
    <col min="7726" max="7726" width="12.7109375" style="11" customWidth="1"/>
    <col min="7727" max="7728" width="10.7109375" style="11" customWidth="1"/>
    <col min="7729" max="7735" width="11.42578125" style="11"/>
    <col min="7736" max="7736" width="13.28515625" style="11" customWidth="1"/>
    <col min="7737" max="7978" width="11.42578125" style="11"/>
    <col min="7979" max="7979" width="36.7109375" style="11" customWidth="1"/>
    <col min="7980" max="7980" width="12.7109375" style="11" customWidth="1"/>
    <col min="7981" max="7981" width="10.7109375" style="11" customWidth="1"/>
    <col min="7982" max="7982" width="12.7109375" style="11" customWidth="1"/>
    <col min="7983" max="7984" width="10.7109375" style="11" customWidth="1"/>
    <col min="7985" max="7991" width="11.42578125" style="11"/>
    <col min="7992" max="7992" width="13.28515625" style="11" customWidth="1"/>
    <col min="7993" max="8234" width="11.42578125" style="11"/>
    <col min="8235" max="8235" width="36.7109375" style="11" customWidth="1"/>
    <col min="8236" max="8236" width="12.7109375" style="11" customWidth="1"/>
    <col min="8237" max="8237" width="10.7109375" style="11" customWidth="1"/>
    <col min="8238" max="8238" width="12.7109375" style="11" customWidth="1"/>
    <col min="8239" max="8240" width="10.7109375" style="11" customWidth="1"/>
    <col min="8241" max="8247" width="11.42578125" style="11"/>
    <col min="8248" max="8248" width="13.28515625" style="11" customWidth="1"/>
    <col min="8249" max="8490" width="11.42578125" style="11"/>
    <col min="8491" max="8491" width="36.7109375" style="11" customWidth="1"/>
    <col min="8492" max="8492" width="12.7109375" style="11" customWidth="1"/>
    <col min="8493" max="8493" width="10.7109375" style="11" customWidth="1"/>
    <col min="8494" max="8494" width="12.7109375" style="11" customWidth="1"/>
    <col min="8495" max="8496" width="10.7109375" style="11" customWidth="1"/>
    <col min="8497" max="8503" width="11.42578125" style="11"/>
    <col min="8504" max="8504" width="13.28515625" style="11" customWidth="1"/>
    <col min="8505" max="8746" width="11.42578125" style="11"/>
    <col min="8747" max="8747" width="36.7109375" style="11" customWidth="1"/>
    <col min="8748" max="8748" width="12.7109375" style="11" customWidth="1"/>
    <col min="8749" max="8749" width="10.7109375" style="11" customWidth="1"/>
    <col min="8750" max="8750" width="12.7109375" style="11" customWidth="1"/>
    <col min="8751" max="8752" width="10.7109375" style="11" customWidth="1"/>
    <col min="8753" max="8759" width="11.42578125" style="11"/>
    <col min="8760" max="8760" width="13.28515625" style="11" customWidth="1"/>
    <col min="8761" max="9002" width="11.42578125" style="11"/>
    <col min="9003" max="9003" width="36.7109375" style="11" customWidth="1"/>
    <col min="9004" max="9004" width="12.7109375" style="11" customWidth="1"/>
    <col min="9005" max="9005" width="10.7109375" style="11" customWidth="1"/>
    <col min="9006" max="9006" width="12.7109375" style="11" customWidth="1"/>
    <col min="9007" max="9008" width="10.7109375" style="11" customWidth="1"/>
    <col min="9009" max="9015" width="11.42578125" style="11"/>
    <col min="9016" max="9016" width="13.28515625" style="11" customWidth="1"/>
    <col min="9017" max="9258" width="11.42578125" style="11"/>
    <col min="9259" max="9259" width="36.7109375" style="11" customWidth="1"/>
    <col min="9260" max="9260" width="12.7109375" style="11" customWidth="1"/>
    <col min="9261" max="9261" width="10.7109375" style="11" customWidth="1"/>
    <col min="9262" max="9262" width="12.7109375" style="11" customWidth="1"/>
    <col min="9263" max="9264" width="10.7109375" style="11" customWidth="1"/>
    <col min="9265" max="9271" width="11.42578125" style="11"/>
    <col min="9272" max="9272" width="13.28515625" style="11" customWidth="1"/>
    <col min="9273" max="9514" width="11.42578125" style="11"/>
    <col min="9515" max="9515" width="36.7109375" style="11" customWidth="1"/>
    <col min="9516" max="9516" width="12.7109375" style="11" customWidth="1"/>
    <col min="9517" max="9517" width="10.7109375" style="11" customWidth="1"/>
    <col min="9518" max="9518" width="12.7109375" style="11" customWidth="1"/>
    <col min="9519" max="9520" width="10.7109375" style="11" customWidth="1"/>
    <col min="9521" max="9527" width="11.42578125" style="11"/>
    <col min="9528" max="9528" width="13.28515625" style="11" customWidth="1"/>
    <col min="9529" max="9770" width="11.42578125" style="11"/>
    <col min="9771" max="9771" width="36.7109375" style="11" customWidth="1"/>
    <col min="9772" max="9772" width="12.7109375" style="11" customWidth="1"/>
    <col min="9773" max="9773" width="10.7109375" style="11" customWidth="1"/>
    <col min="9774" max="9774" width="12.7109375" style="11" customWidth="1"/>
    <col min="9775" max="9776" width="10.7109375" style="11" customWidth="1"/>
    <col min="9777" max="9783" width="11.42578125" style="11"/>
    <col min="9784" max="9784" width="13.28515625" style="11" customWidth="1"/>
    <col min="9785" max="10026" width="11.42578125" style="11"/>
    <col min="10027" max="10027" width="36.7109375" style="11" customWidth="1"/>
    <col min="10028" max="10028" width="12.7109375" style="11" customWidth="1"/>
    <col min="10029" max="10029" width="10.7109375" style="11" customWidth="1"/>
    <col min="10030" max="10030" width="12.7109375" style="11" customWidth="1"/>
    <col min="10031" max="10032" width="10.7109375" style="11" customWidth="1"/>
    <col min="10033" max="10039" width="11.42578125" style="11"/>
    <col min="10040" max="10040" width="13.28515625" style="11" customWidth="1"/>
    <col min="10041" max="10282" width="11.42578125" style="11"/>
    <col min="10283" max="10283" width="36.7109375" style="11" customWidth="1"/>
    <col min="10284" max="10284" width="12.7109375" style="11" customWidth="1"/>
    <col min="10285" max="10285" width="10.7109375" style="11" customWidth="1"/>
    <col min="10286" max="10286" width="12.7109375" style="11" customWidth="1"/>
    <col min="10287" max="10288" width="10.7109375" style="11" customWidth="1"/>
    <col min="10289" max="10295" width="11.42578125" style="11"/>
    <col min="10296" max="10296" width="13.28515625" style="11" customWidth="1"/>
    <col min="10297" max="10538" width="11.42578125" style="11"/>
    <col min="10539" max="10539" width="36.7109375" style="11" customWidth="1"/>
    <col min="10540" max="10540" width="12.7109375" style="11" customWidth="1"/>
    <col min="10541" max="10541" width="10.7109375" style="11" customWidth="1"/>
    <col min="10542" max="10542" width="12.7109375" style="11" customWidth="1"/>
    <col min="10543" max="10544" width="10.7109375" style="11" customWidth="1"/>
    <col min="10545" max="10551" width="11.42578125" style="11"/>
    <col min="10552" max="10552" width="13.28515625" style="11" customWidth="1"/>
    <col min="10553" max="10794" width="11.42578125" style="11"/>
    <col min="10795" max="10795" width="36.7109375" style="11" customWidth="1"/>
    <col min="10796" max="10796" width="12.7109375" style="11" customWidth="1"/>
    <col min="10797" max="10797" width="10.7109375" style="11" customWidth="1"/>
    <col min="10798" max="10798" width="12.7109375" style="11" customWidth="1"/>
    <col min="10799" max="10800" width="10.7109375" style="11" customWidth="1"/>
    <col min="10801" max="10807" width="11.42578125" style="11"/>
    <col min="10808" max="10808" width="13.28515625" style="11" customWidth="1"/>
    <col min="10809" max="11050" width="11.42578125" style="11"/>
    <col min="11051" max="11051" width="36.7109375" style="11" customWidth="1"/>
    <col min="11052" max="11052" width="12.7109375" style="11" customWidth="1"/>
    <col min="11053" max="11053" width="10.7109375" style="11" customWidth="1"/>
    <col min="11054" max="11054" width="12.7109375" style="11" customWidth="1"/>
    <col min="11055" max="11056" width="10.7109375" style="11" customWidth="1"/>
    <col min="11057" max="11063" width="11.42578125" style="11"/>
    <col min="11064" max="11064" width="13.28515625" style="11" customWidth="1"/>
    <col min="11065" max="11306" width="11.42578125" style="11"/>
    <col min="11307" max="11307" width="36.7109375" style="11" customWidth="1"/>
    <col min="11308" max="11308" width="12.7109375" style="11" customWidth="1"/>
    <col min="11309" max="11309" width="10.7109375" style="11" customWidth="1"/>
    <col min="11310" max="11310" width="12.7109375" style="11" customWidth="1"/>
    <col min="11311" max="11312" width="10.7109375" style="11" customWidth="1"/>
    <col min="11313" max="11319" width="11.42578125" style="11"/>
    <col min="11320" max="11320" width="13.28515625" style="11" customWidth="1"/>
    <col min="11321" max="11562" width="11.42578125" style="11"/>
    <col min="11563" max="11563" width="36.7109375" style="11" customWidth="1"/>
    <col min="11564" max="11564" width="12.7109375" style="11" customWidth="1"/>
    <col min="11565" max="11565" width="10.7109375" style="11" customWidth="1"/>
    <col min="11566" max="11566" width="12.7109375" style="11" customWidth="1"/>
    <col min="11567" max="11568" width="10.7109375" style="11" customWidth="1"/>
    <col min="11569" max="11575" width="11.42578125" style="11"/>
    <col min="11576" max="11576" width="13.28515625" style="11" customWidth="1"/>
    <col min="11577" max="11818" width="11.42578125" style="11"/>
    <col min="11819" max="11819" width="36.7109375" style="11" customWidth="1"/>
    <col min="11820" max="11820" width="12.7109375" style="11" customWidth="1"/>
    <col min="11821" max="11821" width="10.7109375" style="11" customWidth="1"/>
    <col min="11822" max="11822" width="12.7109375" style="11" customWidth="1"/>
    <col min="11823" max="11824" width="10.7109375" style="11" customWidth="1"/>
    <col min="11825" max="11831" width="11.42578125" style="11"/>
    <col min="11832" max="11832" width="13.28515625" style="11" customWidth="1"/>
    <col min="11833" max="12074" width="11.42578125" style="11"/>
    <col min="12075" max="12075" width="36.7109375" style="11" customWidth="1"/>
    <col min="12076" max="12076" width="12.7109375" style="11" customWidth="1"/>
    <col min="12077" max="12077" width="10.7109375" style="11" customWidth="1"/>
    <col min="12078" max="12078" width="12.7109375" style="11" customWidth="1"/>
    <col min="12079" max="12080" width="10.7109375" style="11" customWidth="1"/>
    <col min="12081" max="12087" width="11.42578125" style="11"/>
    <col min="12088" max="12088" width="13.28515625" style="11" customWidth="1"/>
    <col min="12089" max="12330" width="11.42578125" style="11"/>
    <col min="12331" max="12331" width="36.7109375" style="11" customWidth="1"/>
    <col min="12332" max="12332" width="12.7109375" style="11" customWidth="1"/>
    <col min="12333" max="12333" width="10.7109375" style="11" customWidth="1"/>
    <col min="12334" max="12334" width="12.7109375" style="11" customWidth="1"/>
    <col min="12335" max="12336" width="10.7109375" style="11" customWidth="1"/>
    <col min="12337" max="12343" width="11.42578125" style="11"/>
    <col min="12344" max="12344" width="13.28515625" style="11" customWidth="1"/>
    <col min="12345" max="12586" width="11.42578125" style="11"/>
    <col min="12587" max="12587" width="36.7109375" style="11" customWidth="1"/>
    <col min="12588" max="12588" width="12.7109375" style="11" customWidth="1"/>
    <col min="12589" max="12589" width="10.7109375" style="11" customWidth="1"/>
    <col min="12590" max="12590" width="12.7109375" style="11" customWidth="1"/>
    <col min="12591" max="12592" width="10.7109375" style="11" customWidth="1"/>
    <col min="12593" max="12599" width="11.42578125" style="11"/>
    <col min="12600" max="12600" width="13.28515625" style="11" customWidth="1"/>
    <col min="12601" max="12842" width="11.42578125" style="11"/>
    <col min="12843" max="12843" width="36.7109375" style="11" customWidth="1"/>
    <col min="12844" max="12844" width="12.7109375" style="11" customWidth="1"/>
    <col min="12845" max="12845" width="10.7109375" style="11" customWidth="1"/>
    <col min="12846" max="12846" width="12.7109375" style="11" customWidth="1"/>
    <col min="12847" max="12848" width="10.7109375" style="11" customWidth="1"/>
    <col min="12849" max="12855" width="11.42578125" style="11"/>
    <col min="12856" max="12856" width="13.28515625" style="11" customWidth="1"/>
    <col min="12857" max="13098" width="11.42578125" style="11"/>
    <col min="13099" max="13099" width="36.7109375" style="11" customWidth="1"/>
    <col min="13100" max="13100" width="12.7109375" style="11" customWidth="1"/>
    <col min="13101" max="13101" width="10.7109375" style="11" customWidth="1"/>
    <col min="13102" max="13102" width="12.7109375" style="11" customWidth="1"/>
    <col min="13103" max="13104" width="10.7109375" style="11" customWidth="1"/>
    <col min="13105" max="13111" width="11.42578125" style="11"/>
    <col min="13112" max="13112" width="13.28515625" style="11" customWidth="1"/>
    <col min="13113" max="13354" width="11.42578125" style="11"/>
    <col min="13355" max="13355" width="36.7109375" style="11" customWidth="1"/>
    <col min="13356" max="13356" width="12.7109375" style="11" customWidth="1"/>
    <col min="13357" max="13357" width="10.7109375" style="11" customWidth="1"/>
    <col min="13358" max="13358" width="12.7109375" style="11" customWidth="1"/>
    <col min="13359" max="13360" width="10.7109375" style="11" customWidth="1"/>
    <col min="13361" max="13367" width="11.42578125" style="11"/>
    <col min="13368" max="13368" width="13.28515625" style="11" customWidth="1"/>
    <col min="13369" max="13610" width="11.42578125" style="11"/>
    <col min="13611" max="13611" width="36.7109375" style="11" customWidth="1"/>
    <col min="13612" max="13612" width="12.7109375" style="11" customWidth="1"/>
    <col min="13613" max="13613" width="10.7109375" style="11" customWidth="1"/>
    <col min="13614" max="13614" width="12.7109375" style="11" customWidth="1"/>
    <col min="13615" max="13616" width="10.7109375" style="11" customWidth="1"/>
    <col min="13617" max="13623" width="11.42578125" style="11"/>
    <col min="13624" max="13624" width="13.28515625" style="11" customWidth="1"/>
    <col min="13625" max="13866" width="11.42578125" style="11"/>
    <col min="13867" max="13867" width="36.7109375" style="11" customWidth="1"/>
    <col min="13868" max="13868" width="12.7109375" style="11" customWidth="1"/>
    <col min="13869" max="13869" width="10.7109375" style="11" customWidth="1"/>
    <col min="13870" max="13870" width="12.7109375" style="11" customWidth="1"/>
    <col min="13871" max="13872" width="10.7109375" style="11" customWidth="1"/>
    <col min="13873" max="13879" width="11.42578125" style="11"/>
    <col min="13880" max="13880" width="13.28515625" style="11" customWidth="1"/>
    <col min="13881" max="14122" width="11.42578125" style="11"/>
    <col min="14123" max="14123" width="36.7109375" style="11" customWidth="1"/>
    <col min="14124" max="14124" width="12.7109375" style="11" customWidth="1"/>
    <col min="14125" max="14125" width="10.7109375" style="11" customWidth="1"/>
    <col min="14126" max="14126" width="12.7109375" style="11" customWidth="1"/>
    <col min="14127" max="14128" width="10.7109375" style="11" customWidth="1"/>
    <col min="14129" max="14135" width="11.42578125" style="11"/>
    <col min="14136" max="14136" width="13.28515625" style="11" customWidth="1"/>
    <col min="14137" max="14378" width="11.42578125" style="11"/>
    <col min="14379" max="14379" width="36.7109375" style="11" customWidth="1"/>
    <col min="14380" max="14380" width="12.7109375" style="11" customWidth="1"/>
    <col min="14381" max="14381" width="10.7109375" style="11" customWidth="1"/>
    <col min="14382" max="14382" width="12.7109375" style="11" customWidth="1"/>
    <col min="14383" max="14384" width="10.7109375" style="11" customWidth="1"/>
    <col min="14385" max="14391" width="11.42578125" style="11"/>
    <col min="14392" max="14392" width="13.28515625" style="11" customWidth="1"/>
    <col min="14393" max="14634" width="11.42578125" style="11"/>
    <col min="14635" max="14635" width="36.7109375" style="11" customWidth="1"/>
    <col min="14636" max="14636" width="12.7109375" style="11" customWidth="1"/>
    <col min="14637" max="14637" width="10.7109375" style="11" customWidth="1"/>
    <col min="14638" max="14638" width="12.7109375" style="11" customWidth="1"/>
    <col min="14639" max="14640" width="10.7109375" style="11" customWidth="1"/>
    <col min="14641" max="14647" width="11.42578125" style="11"/>
    <col min="14648" max="14648" width="13.28515625" style="11" customWidth="1"/>
    <col min="14649" max="14890" width="11.42578125" style="11"/>
    <col min="14891" max="14891" width="36.7109375" style="11" customWidth="1"/>
    <col min="14892" max="14892" width="12.7109375" style="11" customWidth="1"/>
    <col min="14893" max="14893" width="10.7109375" style="11" customWidth="1"/>
    <col min="14894" max="14894" width="12.7109375" style="11" customWidth="1"/>
    <col min="14895" max="14896" width="10.7109375" style="11" customWidth="1"/>
    <col min="14897" max="14903" width="11.42578125" style="11"/>
    <col min="14904" max="14904" width="13.28515625" style="11" customWidth="1"/>
    <col min="14905" max="15146" width="11.42578125" style="11"/>
    <col min="15147" max="15147" width="36.7109375" style="11" customWidth="1"/>
    <col min="15148" max="15148" width="12.7109375" style="11" customWidth="1"/>
    <col min="15149" max="15149" width="10.7109375" style="11" customWidth="1"/>
    <col min="15150" max="15150" width="12.7109375" style="11" customWidth="1"/>
    <col min="15151" max="15152" width="10.7109375" style="11" customWidth="1"/>
    <col min="15153" max="15159" width="11.42578125" style="11"/>
    <col min="15160" max="15160" width="13.28515625" style="11" customWidth="1"/>
    <col min="15161" max="15402" width="11.42578125" style="11"/>
    <col min="15403" max="15403" width="36.7109375" style="11" customWidth="1"/>
    <col min="15404" max="15404" width="12.7109375" style="11" customWidth="1"/>
    <col min="15405" max="15405" width="10.7109375" style="11" customWidth="1"/>
    <col min="15406" max="15406" width="12.7109375" style="11" customWidth="1"/>
    <col min="15407" max="15408" width="10.7109375" style="11" customWidth="1"/>
    <col min="15409" max="15415" width="11.42578125" style="11"/>
    <col min="15416" max="15416" width="13.28515625" style="11" customWidth="1"/>
    <col min="15417" max="15658" width="11.42578125" style="11"/>
    <col min="15659" max="15659" width="36.7109375" style="11" customWidth="1"/>
    <col min="15660" max="15660" width="12.7109375" style="11" customWidth="1"/>
    <col min="15661" max="15661" width="10.7109375" style="11" customWidth="1"/>
    <col min="15662" max="15662" width="12.7109375" style="11" customWidth="1"/>
    <col min="15663" max="15664" width="10.7109375" style="11" customWidth="1"/>
    <col min="15665" max="15671" width="11.42578125" style="11"/>
    <col min="15672" max="15672" width="13.28515625" style="11" customWidth="1"/>
    <col min="15673" max="15914" width="11.42578125" style="11"/>
    <col min="15915" max="15915" width="36.7109375" style="11" customWidth="1"/>
    <col min="15916" max="15916" width="12.7109375" style="11" customWidth="1"/>
    <col min="15917" max="15917" width="10.7109375" style="11" customWidth="1"/>
    <col min="15918" max="15918" width="12.7109375" style="11" customWidth="1"/>
    <col min="15919" max="15920" width="10.7109375" style="11" customWidth="1"/>
    <col min="15921" max="15927" width="11.42578125" style="11"/>
    <col min="15928" max="15928" width="13.28515625" style="11" customWidth="1"/>
    <col min="15929" max="16170" width="11.42578125" style="11"/>
    <col min="16171" max="16171" width="36.7109375" style="11" customWidth="1"/>
    <col min="16172" max="16172" width="12.7109375" style="11" customWidth="1"/>
    <col min="16173" max="16173" width="10.7109375" style="11" customWidth="1"/>
    <col min="16174" max="16174" width="12.7109375" style="11" customWidth="1"/>
    <col min="16175" max="16176" width="10.7109375" style="11" customWidth="1"/>
    <col min="16177" max="16183" width="11.42578125" style="11"/>
    <col min="16184" max="16184" width="13.28515625" style="11" customWidth="1"/>
    <col min="16185" max="16384" width="11.42578125" style="11"/>
  </cols>
  <sheetData>
    <row r="1" spans="41:41" ht="15" customHeight="1"/>
    <row r="2" spans="41:41" ht="15" customHeight="1"/>
    <row r="3" spans="41:41" ht="15" customHeight="1"/>
    <row r="4" spans="41:41" ht="15" customHeight="1"/>
    <row r="5" spans="41:41" ht="22.5" customHeight="1"/>
    <row r="6" spans="41:41" ht="24.75" customHeight="1"/>
    <row r="7" spans="41:41">
      <c r="AO7" s="98"/>
    </row>
    <row r="9" spans="41:41">
      <c r="AO9" s="98"/>
    </row>
    <row r="10" spans="41:41" ht="12.75" customHeight="1"/>
    <row r="12" spans="41:41" ht="22.5" customHeight="1"/>
    <row r="13" spans="41:41" ht="25.5" customHeight="1"/>
    <row r="26" spans="2:12" ht="16.5" customHeight="1"/>
    <row r="28" spans="2:12" ht="15" customHeight="1" thickBot="1"/>
    <row r="29" spans="2:12" ht="30" customHeight="1" thickBot="1">
      <c r="J29" s="72" t="s">
        <v>97</v>
      </c>
    </row>
    <row r="30" spans="2:12" ht="36.75" customHeight="1"/>
    <row r="31" spans="2:12"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</row>
    <row r="33" spans="2:4">
      <c r="B33" s="343"/>
      <c r="C33" s="343"/>
      <c r="D33" s="99"/>
    </row>
  </sheetData>
  <mergeCells count="1">
    <mergeCell ref="B33:C33"/>
  </mergeCells>
  <hyperlinks>
    <hyperlink ref="J29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SANTA CRUZ (acumulado junio 2010)</oddHeader>
    <oddFooter>&amp;CTurismo de Tenerife&amp;R&amp;P</oddFooter>
  </headerFooter>
  <colBreaks count="1" manualBreakCount="1">
    <brk id="48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7">
    <tabColor rgb="FF000099"/>
    <pageSetUpPr fitToPage="1"/>
  </sheetPr>
  <dimension ref="B1:K78"/>
  <sheetViews>
    <sheetView showGridLines="0" showRowColHeaders="0" zoomScaleNormal="100" workbookViewId="0"/>
  </sheetViews>
  <sheetFormatPr baseColWidth="10" defaultRowHeight="15" outlineLevelRow="1"/>
  <cols>
    <col min="1" max="1" width="15.7109375" style="100" customWidth="1"/>
    <col min="2" max="2" width="13" style="100" customWidth="1"/>
    <col min="3" max="10" width="9.7109375" style="100" customWidth="1"/>
    <col min="11" max="16384" width="11.42578125" style="100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344" t="s">
        <v>132</v>
      </c>
      <c r="C5" s="344"/>
      <c r="D5" s="344"/>
      <c r="E5" s="344"/>
      <c r="F5" s="344"/>
      <c r="G5" s="344"/>
      <c r="H5" s="344"/>
      <c r="I5" s="344"/>
      <c r="J5" s="344"/>
      <c r="K5" s="101"/>
    </row>
    <row r="6" spans="2:11" s="101" customFormat="1" ht="15" customHeight="1">
      <c r="B6" s="345"/>
      <c r="C6" s="346" t="s">
        <v>131</v>
      </c>
      <c r="D6" s="346"/>
      <c r="E6" s="347" t="s">
        <v>133</v>
      </c>
      <c r="F6" s="347"/>
      <c r="G6" s="347"/>
      <c r="H6" s="347"/>
      <c r="I6" s="347"/>
      <c r="J6" s="347"/>
    </row>
    <row r="7" spans="2:11" s="101" customFormat="1" ht="30" customHeight="1">
      <c r="B7" s="345"/>
      <c r="C7" s="102" t="s">
        <v>80</v>
      </c>
      <c r="D7" s="103" t="s">
        <v>134</v>
      </c>
      <c r="E7" s="102" t="s">
        <v>135</v>
      </c>
      <c r="F7" s="103" t="s">
        <v>136</v>
      </c>
      <c r="G7" s="102" t="s">
        <v>100</v>
      </c>
      <c r="H7" s="103" t="s">
        <v>137</v>
      </c>
      <c r="I7" s="102" t="s">
        <v>80</v>
      </c>
      <c r="J7" s="103" t="s">
        <v>134</v>
      </c>
    </row>
    <row r="8" spans="2:11">
      <c r="B8" s="55" t="s">
        <v>93</v>
      </c>
      <c r="C8" s="104">
        <v>13699</v>
      </c>
      <c r="D8" s="105">
        <f t="shared" ref="D8:D9" si="0">C8/C21-1</f>
        <v>-0.18258845993197681</v>
      </c>
      <c r="E8" s="104">
        <v>254981</v>
      </c>
      <c r="F8" s="105">
        <f t="shared" ref="F8:F9" si="1">E8/E21-1</f>
        <v>0.14230610708909763</v>
      </c>
      <c r="G8" s="104">
        <v>162648</v>
      </c>
      <c r="H8" s="105">
        <f t="shared" ref="H8:H9" si="2">G8/G21-1</f>
        <v>0.11150747278430417</v>
      </c>
      <c r="I8" s="104">
        <v>417629</v>
      </c>
      <c r="J8" s="105">
        <f t="shared" ref="J8:J9" si="3">I8/I21-1</f>
        <v>0.13011064898375579</v>
      </c>
      <c r="K8" s="101"/>
    </row>
    <row r="9" spans="2:11">
      <c r="B9" s="55" t="s">
        <v>94</v>
      </c>
      <c r="C9" s="104">
        <v>12608</v>
      </c>
      <c r="D9" s="105">
        <f t="shared" si="0"/>
        <v>-4.3979375189566294E-2</v>
      </c>
      <c r="E9" s="104">
        <v>240856</v>
      </c>
      <c r="F9" s="105">
        <f t="shared" si="1"/>
        <v>6.3395983169755032E-2</v>
      </c>
      <c r="G9" s="104">
        <v>144704</v>
      </c>
      <c r="H9" s="105">
        <f t="shared" si="2"/>
        <v>-7.0861692564530676E-2</v>
      </c>
      <c r="I9" s="104">
        <v>385560</v>
      </c>
      <c r="J9" s="105">
        <f t="shared" si="3"/>
        <v>8.69355923157622E-3</v>
      </c>
      <c r="K9" s="101"/>
    </row>
    <row r="10" spans="2:11" ht="30" customHeight="1">
      <c r="B10" s="106" t="str">
        <f>actualizaciones!$A$2</f>
        <v xml:space="preserve">acumulado febrero 2011 </v>
      </c>
      <c r="C10" s="107">
        <v>26307</v>
      </c>
      <c r="D10" s="108">
        <v>-0.12154806825391529</v>
      </c>
      <c r="E10" s="107">
        <v>495837</v>
      </c>
      <c r="F10" s="108">
        <v>0.10256319030136996</v>
      </c>
      <c r="G10" s="107">
        <v>307352</v>
      </c>
      <c r="H10" s="108">
        <v>1.74826448086709E-2</v>
      </c>
      <c r="I10" s="107">
        <v>803189</v>
      </c>
      <c r="J10" s="108">
        <v>6.8377353069498659E-2</v>
      </c>
      <c r="K10" s="101"/>
    </row>
    <row r="11" spans="2:11" outlineLevel="1">
      <c r="B11" s="55" t="s">
        <v>83</v>
      </c>
      <c r="C11" s="104">
        <v>13448</v>
      </c>
      <c r="D11" s="105">
        <f>C11/C24-1</f>
        <v>2.7663151459575097E-2</v>
      </c>
      <c r="E11" s="104">
        <v>240455</v>
      </c>
      <c r="F11" s="105">
        <f>E11/E24-1</f>
        <v>6.2324385459557874E-2</v>
      </c>
      <c r="G11" s="104">
        <v>165560</v>
      </c>
      <c r="H11" s="105">
        <f>G11/G24-1</f>
        <v>7.388644928617305E-2</v>
      </c>
      <c r="I11" s="104">
        <v>406015</v>
      </c>
      <c r="J11" s="105">
        <f>I11/I24-1</f>
        <v>6.7008832719694489E-2</v>
      </c>
      <c r="K11" s="101"/>
    </row>
    <row r="12" spans="2:11" outlineLevel="1">
      <c r="B12" s="55" t="s">
        <v>84</v>
      </c>
      <c r="C12" s="104">
        <v>15073</v>
      </c>
      <c r="D12" s="105">
        <f t="shared" ref="D12:D62" si="4">C12/C25-1</f>
        <v>7.7412437455325334E-2</v>
      </c>
      <c r="E12" s="104">
        <v>236808</v>
      </c>
      <c r="F12" s="105">
        <f t="shared" ref="F12:F62" si="5">E12/E25-1</f>
        <v>5.1321210399204453E-2</v>
      </c>
      <c r="G12" s="104">
        <v>159831</v>
      </c>
      <c r="H12" s="105">
        <f t="shared" ref="H12:H62" si="6">G12/G25-1</f>
        <v>9.059459311925977E-2</v>
      </c>
      <c r="I12" s="104">
        <v>396639</v>
      </c>
      <c r="J12" s="105">
        <f t="shared" ref="J12:J62" si="7">I12/I25-1</f>
        <v>6.6801684767698877E-2</v>
      </c>
      <c r="K12" s="101"/>
    </row>
    <row r="13" spans="2:11" outlineLevel="1">
      <c r="B13" s="55" t="s">
        <v>85</v>
      </c>
      <c r="C13" s="104">
        <v>13885</v>
      </c>
      <c r="D13" s="105">
        <f t="shared" si="4"/>
        <v>8.4003435084706091E-2</v>
      </c>
      <c r="E13" s="104">
        <v>269266</v>
      </c>
      <c r="F13" s="105">
        <f t="shared" si="5"/>
        <v>0.12153978157826772</v>
      </c>
      <c r="G13" s="104">
        <v>164341</v>
      </c>
      <c r="H13" s="105">
        <f t="shared" si="6"/>
        <v>-2.6944200018205189E-3</v>
      </c>
      <c r="I13" s="104">
        <v>433607</v>
      </c>
      <c r="J13" s="105">
        <f t="shared" si="7"/>
        <v>7.0975693492495218E-2</v>
      </c>
      <c r="K13" s="101"/>
    </row>
    <row r="14" spans="2:11" outlineLevel="1">
      <c r="B14" s="55" t="s">
        <v>86</v>
      </c>
      <c r="C14" s="104">
        <v>10456</v>
      </c>
      <c r="D14" s="105">
        <f t="shared" si="4"/>
        <v>-5.9965836554886298E-2</v>
      </c>
      <c r="E14" s="104">
        <v>230546</v>
      </c>
      <c r="F14" s="105">
        <f t="shared" si="5"/>
        <v>7.808349855972474E-2</v>
      </c>
      <c r="G14" s="104">
        <v>133127</v>
      </c>
      <c r="H14" s="105">
        <f t="shared" si="6"/>
        <v>-5.1572318082726554E-2</v>
      </c>
      <c r="I14" s="104">
        <v>363673</v>
      </c>
      <c r="J14" s="105">
        <f t="shared" si="7"/>
        <v>2.6704195768659567E-2</v>
      </c>
      <c r="K14" s="101"/>
    </row>
    <row r="15" spans="2:11" outlineLevel="1">
      <c r="B15" s="55" t="s">
        <v>87</v>
      </c>
      <c r="C15" s="104">
        <v>9789</v>
      </c>
      <c r="D15" s="105">
        <f t="shared" si="4"/>
        <v>0.25871158544425876</v>
      </c>
      <c r="E15" s="104">
        <v>283306</v>
      </c>
      <c r="F15" s="105">
        <f t="shared" si="5"/>
        <v>4.8403928563498733E-2</v>
      </c>
      <c r="G15" s="104">
        <v>181892</v>
      </c>
      <c r="H15" s="105">
        <f t="shared" si="6"/>
        <v>-7.9288910486140618E-2</v>
      </c>
      <c r="I15" s="104">
        <v>465198</v>
      </c>
      <c r="J15" s="105">
        <f t="shared" si="7"/>
        <v>-5.5239406390156232E-3</v>
      </c>
      <c r="K15" s="101"/>
    </row>
    <row r="16" spans="2:11" outlineLevel="1">
      <c r="B16" s="55" t="s">
        <v>88</v>
      </c>
      <c r="C16" s="104">
        <v>10611</v>
      </c>
      <c r="D16" s="105">
        <f t="shared" si="4"/>
        <v>-0.10756938603868793</v>
      </c>
      <c r="E16" s="104">
        <v>265054</v>
      </c>
      <c r="F16" s="105">
        <f t="shared" si="5"/>
        <v>3.7779213406158751E-2</v>
      </c>
      <c r="G16" s="104">
        <v>186205</v>
      </c>
      <c r="H16" s="105">
        <f t="shared" si="6"/>
        <v>4.1473236758208021E-2</v>
      </c>
      <c r="I16" s="104">
        <v>451259</v>
      </c>
      <c r="J16" s="105">
        <f t="shared" si="7"/>
        <v>3.9300314374877576E-2</v>
      </c>
      <c r="K16" s="101"/>
    </row>
    <row r="17" spans="2:11" outlineLevel="1">
      <c r="B17" s="55" t="s">
        <v>89</v>
      </c>
      <c r="C17" s="104">
        <v>12682</v>
      </c>
      <c r="D17" s="105">
        <f t="shared" si="4"/>
        <v>-5.3333333333333011E-3</v>
      </c>
      <c r="E17" s="104">
        <v>230853</v>
      </c>
      <c r="F17" s="105">
        <f t="shared" si="5"/>
        <v>8.0190908452846044E-2</v>
      </c>
      <c r="G17" s="104">
        <v>144090</v>
      </c>
      <c r="H17" s="105">
        <f t="shared" si="6"/>
        <v>5.8372446618628837E-2</v>
      </c>
      <c r="I17" s="104">
        <v>374943</v>
      </c>
      <c r="J17" s="105">
        <f t="shared" si="7"/>
        <v>7.1700518496075505E-2</v>
      </c>
      <c r="K17" s="101"/>
    </row>
    <row r="18" spans="2:11" outlineLevel="1">
      <c r="B18" s="55" t="s">
        <v>90</v>
      </c>
      <c r="C18" s="104">
        <v>12407</v>
      </c>
      <c r="D18" s="105">
        <f t="shared" si="4"/>
        <v>-7.918955024491614E-2</v>
      </c>
      <c r="E18" s="104">
        <v>233329</v>
      </c>
      <c r="F18" s="105">
        <f t="shared" si="5"/>
        <v>7.4694167065846306E-2</v>
      </c>
      <c r="G18" s="104">
        <v>127968</v>
      </c>
      <c r="H18" s="105">
        <f t="shared" si="6"/>
        <v>-3.9142219986334381E-2</v>
      </c>
      <c r="I18" s="104">
        <v>361297</v>
      </c>
      <c r="J18" s="105">
        <f t="shared" si="7"/>
        <v>3.1413702243550334E-2</v>
      </c>
      <c r="K18" s="101"/>
    </row>
    <row r="19" spans="2:11" outlineLevel="1">
      <c r="B19" s="55" t="s">
        <v>91</v>
      </c>
      <c r="C19" s="104">
        <v>12595</v>
      </c>
      <c r="D19" s="105">
        <f t="shared" si="4"/>
        <v>-3.7005887300252338E-2</v>
      </c>
      <c r="E19" s="104">
        <v>258952</v>
      </c>
      <c r="F19" s="105">
        <f t="shared" si="5"/>
        <v>2.3258754633178613E-2</v>
      </c>
      <c r="G19" s="104">
        <v>163597</v>
      </c>
      <c r="H19" s="105">
        <f t="shared" si="6"/>
        <v>-1.0685518008756389E-2</v>
      </c>
      <c r="I19" s="104">
        <v>422549</v>
      </c>
      <c r="J19" s="105">
        <f t="shared" si="7"/>
        <v>9.8439404440409106E-3</v>
      </c>
      <c r="K19" s="101"/>
    </row>
    <row r="20" spans="2:11" outlineLevel="1">
      <c r="B20" s="55" t="s">
        <v>92</v>
      </c>
      <c r="C20" s="104">
        <v>14574</v>
      </c>
      <c r="D20" s="105">
        <f t="shared" si="4"/>
        <v>-6.8932473008369022E-2</v>
      </c>
      <c r="E20" s="104">
        <v>239927</v>
      </c>
      <c r="F20" s="105">
        <f t="shared" si="5"/>
        <v>4.2557999070103048E-2</v>
      </c>
      <c r="G20" s="104">
        <v>164434</v>
      </c>
      <c r="H20" s="105">
        <f t="shared" si="6"/>
        <v>-8.3294773519163812E-2</v>
      </c>
      <c r="I20" s="104">
        <v>404361</v>
      </c>
      <c r="J20" s="105">
        <f t="shared" si="7"/>
        <v>-1.2568741025816399E-2</v>
      </c>
      <c r="K20" s="101"/>
    </row>
    <row r="21" spans="2:11" outlineLevel="1">
      <c r="B21" s="55" t="s">
        <v>93</v>
      </c>
      <c r="C21" s="104">
        <v>16759</v>
      </c>
      <c r="D21" s="105">
        <f t="shared" si="4"/>
        <v>0.10460058001581851</v>
      </c>
      <c r="E21" s="104">
        <v>223216</v>
      </c>
      <c r="F21" s="105">
        <f t="shared" si="5"/>
        <v>-2.9079766111128613E-3</v>
      </c>
      <c r="G21" s="104">
        <v>146331</v>
      </c>
      <c r="H21" s="105">
        <f t="shared" si="6"/>
        <v>-9.5130321862535894E-2</v>
      </c>
      <c r="I21" s="104">
        <v>369547</v>
      </c>
      <c r="J21" s="105">
        <f t="shared" si="7"/>
        <v>-4.1586484846284355E-2</v>
      </c>
      <c r="K21" s="101"/>
    </row>
    <row r="22" spans="2:11" outlineLevel="1">
      <c r="B22" s="55" t="s">
        <v>94</v>
      </c>
      <c r="C22" s="104">
        <v>13188</v>
      </c>
      <c r="D22" s="105">
        <f t="shared" si="4"/>
        <v>-2.8150331613854052E-2</v>
      </c>
      <c r="E22" s="104">
        <v>226497</v>
      </c>
      <c r="F22" s="105">
        <f t="shared" si="5"/>
        <v>6.5757898005853521E-2</v>
      </c>
      <c r="G22" s="104">
        <v>155740</v>
      </c>
      <c r="H22" s="105">
        <f t="shared" si="6"/>
        <v>-7.4122514981451504E-2</v>
      </c>
      <c r="I22" s="104">
        <v>382237</v>
      </c>
      <c r="J22" s="105">
        <f t="shared" si="7"/>
        <v>3.9581855908386032E-3</v>
      </c>
      <c r="K22" s="101"/>
    </row>
    <row r="23" spans="2:11" ht="15" customHeight="1">
      <c r="B23" s="109">
        <v>2010</v>
      </c>
      <c r="C23" s="110">
        <v>155467</v>
      </c>
      <c r="D23" s="111">
        <f t="shared" si="4"/>
        <v>7.0867314880191934E-3</v>
      </c>
      <c r="E23" s="110">
        <v>2938209</v>
      </c>
      <c r="F23" s="111">
        <f t="shared" si="5"/>
        <v>5.6310882751361202E-2</v>
      </c>
      <c r="G23" s="110">
        <v>1893116</v>
      </c>
      <c r="H23" s="111">
        <f t="shared" si="6"/>
        <v>-1.7178847952918797E-2</v>
      </c>
      <c r="I23" s="110">
        <v>4831325</v>
      </c>
      <c r="J23" s="111">
        <f t="shared" si="7"/>
        <v>2.6242294141912259E-2</v>
      </c>
      <c r="K23" s="101"/>
    </row>
    <row r="24" spans="2:11" ht="15" hidden="1" customHeight="1" outlineLevel="1">
      <c r="B24" s="55" t="s">
        <v>83</v>
      </c>
      <c r="C24" s="104">
        <v>13086</v>
      </c>
      <c r="D24" s="105">
        <f t="shared" si="4"/>
        <v>-0.18881725762459711</v>
      </c>
      <c r="E24" s="104">
        <v>226348</v>
      </c>
      <c r="F24" s="105">
        <f t="shared" si="5"/>
        <v>-3.3555786120824771E-2</v>
      </c>
      <c r="G24" s="104">
        <v>154169</v>
      </c>
      <c r="H24" s="105">
        <f t="shared" si="6"/>
        <v>-0.12401986408782018</v>
      </c>
      <c r="I24" s="104">
        <v>380517</v>
      </c>
      <c r="J24" s="105">
        <f t="shared" si="7"/>
        <v>-7.2369046545247118E-2</v>
      </c>
      <c r="K24" s="101"/>
    </row>
    <row r="25" spans="2:11" ht="15" hidden="1" customHeight="1" outlineLevel="1">
      <c r="B25" s="55" t="s">
        <v>84</v>
      </c>
      <c r="C25" s="104">
        <v>13990</v>
      </c>
      <c r="D25" s="105">
        <f t="shared" si="4"/>
        <v>-0.21593902370677576</v>
      </c>
      <c r="E25" s="104">
        <v>225248</v>
      </c>
      <c r="F25" s="105">
        <f t="shared" si="5"/>
        <v>-8.5973989084342728E-2</v>
      </c>
      <c r="G25" s="104">
        <v>146554</v>
      </c>
      <c r="H25" s="105">
        <f t="shared" si="6"/>
        <v>-0.2091200992957557</v>
      </c>
      <c r="I25" s="104">
        <v>371802</v>
      </c>
      <c r="J25" s="105">
        <f t="shared" si="7"/>
        <v>-0.1388289248158614</v>
      </c>
      <c r="K25" s="101"/>
    </row>
    <row r="26" spans="2:11" ht="15" hidden="1" customHeight="1" outlineLevel="1">
      <c r="B26" s="55" t="s">
        <v>85</v>
      </c>
      <c r="C26" s="104">
        <v>12809</v>
      </c>
      <c r="D26" s="105">
        <f t="shared" si="4"/>
        <v>-0.31524644499091203</v>
      </c>
      <c r="E26" s="104">
        <v>240086</v>
      </c>
      <c r="F26" s="105">
        <f t="shared" si="5"/>
        <v>-6.9029966497084039E-2</v>
      </c>
      <c r="G26" s="104">
        <v>164785</v>
      </c>
      <c r="H26" s="105">
        <f t="shared" si="6"/>
        <v>-0.10427843821513405</v>
      </c>
      <c r="I26" s="104">
        <v>404871</v>
      </c>
      <c r="J26" s="105">
        <f t="shared" si="7"/>
        <v>-8.3705814324543937E-2</v>
      </c>
      <c r="K26" s="101"/>
    </row>
    <row r="27" spans="2:11" ht="15" hidden="1" customHeight="1" outlineLevel="1">
      <c r="B27" s="55" t="s">
        <v>86</v>
      </c>
      <c r="C27" s="104">
        <v>11123</v>
      </c>
      <c r="D27" s="105">
        <f t="shared" si="4"/>
        <v>-0.2650323774283071</v>
      </c>
      <c r="E27" s="104">
        <v>213848</v>
      </c>
      <c r="F27" s="105">
        <f t="shared" si="5"/>
        <v>-0.11000869814925029</v>
      </c>
      <c r="G27" s="104">
        <v>140366</v>
      </c>
      <c r="H27" s="105">
        <f t="shared" si="6"/>
        <v>-7.0903771561709794E-2</v>
      </c>
      <c r="I27" s="104">
        <v>354214</v>
      </c>
      <c r="J27" s="105">
        <f t="shared" si="7"/>
        <v>-9.4912854949036563E-2</v>
      </c>
      <c r="K27" s="101"/>
    </row>
    <row r="28" spans="2:11" ht="15" hidden="1" customHeight="1" outlineLevel="1">
      <c r="B28" s="55" t="s">
        <v>87</v>
      </c>
      <c r="C28" s="104">
        <v>7777</v>
      </c>
      <c r="D28" s="105">
        <f t="shared" si="4"/>
        <v>-0.36813454663633405</v>
      </c>
      <c r="E28" s="104">
        <v>270226</v>
      </c>
      <c r="F28" s="105">
        <f t="shared" si="5"/>
        <v>-0.10969000293227116</v>
      </c>
      <c r="G28" s="104">
        <v>197556</v>
      </c>
      <c r="H28" s="105">
        <f t="shared" si="6"/>
        <v>-0.13446018769222678</v>
      </c>
      <c r="I28" s="104">
        <v>467782</v>
      </c>
      <c r="J28" s="105">
        <f t="shared" si="7"/>
        <v>-0.12032194672458696</v>
      </c>
      <c r="K28" s="101"/>
    </row>
    <row r="29" spans="2:11" ht="15" hidden="1" customHeight="1" outlineLevel="1">
      <c r="B29" s="55" t="s">
        <v>88</v>
      </c>
      <c r="C29" s="104">
        <v>11890</v>
      </c>
      <c r="D29" s="105">
        <f t="shared" si="4"/>
        <v>-0.27220419905735449</v>
      </c>
      <c r="E29" s="104">
        <v>255405</v>
      </c>
      <c r="F29" s="105">
        <f t="shared" si="5"/>
        <v>-7.7880393969152584E-2</v>
      </c>
      <c r="G29" s="104">
        <v>178790</v>
      </c>
      <c r="H29" s="105">
        <f t="shared" si="6"/>
        <v>-6.1711160908742624E-2</v>
      </c>
      <c r="I29" s="104">
        <v>434195</v>
      </c>
      <c r="J29" s="105">
        <f t="shared" si="7"/>
        <v>-7.129030533126568E-2</v>
      </c>
      <c r="K29" s="101"/>
    </row>
    <row r="30" spans="2:11" ht="15" hidden="1" customHeight="1" outlineLevel="1">
      <c r="B30" s="55" t="s">
        <v>89</v>
      </c>
      <c r="C30" s="104">
        <v>12750</v>
      </c>
      <c r="D30" s="105">
        <f t="shared" si="4"/>
        <v>-0.17422279792746109</v>
      </c>
      <c r="E30" s="104">
        <v>213715</v>
      </c>
      <c r="F30" s="105">
        <f t="shared" si="5"/>
        <v>-0.12861860882328957</v>
      </c>
      <c r="G30" s="104">
        <v>136143</v>
      </c>
      <c r="H30" s="105">
        <f t="shared" si="6"/>
        <v>-0.13379058477708994</v>
      </c>
      <c r="I30" s="104">
        <v>349858</v>
      </c>
      <c r="J30" s="105">
        <f t="shared" si="7"/>
        <v>-0.13063854424733679</v>
      </c>
      <c r="K30" s="101"/>
    </row>
    <row r="31" spans="2:11" ht="15" hidden="1" customHeight="1" outlineLevel="1">
      <c r="B31" s="55" t="s">
        <v>90</v>
      </c>
      <c r="C31" s="104">
        <v>13474</v>
      </c>
      <c r="D31" s="105">
        <f t="shared" si="4"/>
        <v>-0.22727533405975797</v>
      </c>
      <c r="E31" s="104">
        <v>217112</v>
      </c>
      <c r="F31" s="105">
        <f t="shared" si="5"/>
        <v>-0.15982555057214609</v>
      </c>
      <c r="G31" s="104">
        <v>133181</v>
      </c>
      <c r="H31" s="105">
        <f t="shared" si="6"/>
        <v>-0.13950197710180134</v>
      </c>
      <c r="I31" s="104">
        <v>350293</v>
      </c>
      <c r="J31" s="105">
        <f t="shared" si="7"/>
        <v>-0.152212689231216</v>
      </c>
      <c r="K31" s="101"/>
    </row>
    <row r="32" spans="2:11" ht="15" hidden="1" customHeight="1" outlineLevel="1">
      <c r="B32" s="55" t="s">
        <v>91</v>
      </c>
      <c r="C32" s="104">
        <v>13079</v>
      </c>
      <c r="D32" s="105">
        <f t="shared" si="4"/>
        <v>-0.25657932132097994</v>
      </c>
      <c r="E32" s="104">
        <v>253066</v>
      </c>
      <c r="F32" s="105">
        <f t="shared" si="5"/>
        <v>-3.1596912633024998E-2</v>
      </c>
      <c r="G32" s="104">
        <v>165364</v>
      </c>
      <c r="H32" s="105">
        <f t="shared" si="6"/>
        <v>1.3315685301272806E-2</v>
      </c>
      <c r="I32" s="104">
        <v>418430</v>
      </c>
      <c r="J32" s="105">
        <f t="shared" si="7"/>
        <v>-1.4331682818470082E-2</v>
      </c>
      <c r="K32" s="101"/>
    </row>
    <row r="33" spans="2:11" ht="15" hidden="1" customHeight="1" outlineLevel="1">
      <c r="B33" s="55" t="s">
        <v>92</v>
      </c>
      <c r="C33" s="104">
        <v>15653</v>
      </c>
      <c r="D33" s="105">
        <f t="shared" si="4"/>
        <v>-5.4256540390308694E-2</v>
      </c>
      <c r="E33" s="104">
        <v>230133</v>
      </c>
      <c r="F33" s="105">
        <f t="shared" si="5"/>
        <v>-0.2193959581295325</v>
      </c>
      <c r="G33" s="104">
        <v>179375</v>
      </c>
      <c r="H33" s="105">
        <f t="shared" si="6"/>
        <v>-0.15892605113729608</v>
      </c>
      <c r="I33" s="104">
        <v>409508</v>
      </c>
      <c r="J33" s="105">
        <f t="shared" si="7"/>
        <v>-0.19401357652194617</v>
      </c>
      <c r="K33" s="101"/>
    </row>
    <row r="34" spans="2:11" ht="15" hidden="1" customHeight="1" outlineLevel="1">
      <c r="B34" s="55" t="s">
        <v>93</v>
      </c>
      <c r="C34" s="104">
        <v>15172</v>
      </c>
      <c r="D34" s="105">
        <f t="shared" si="4"/>
        <v>-0.21611986566778607</v>
      </c>
      <c r="E34" s="104">
        <v>223867</v>
      </c>
      <c r="F34" s="105">
        <f t="shared" si="5"/>
        <v>-0.14176892967908394</v>
      </c>
      <c r="G34" s="104">
        <v>161715</v>
      </c>
      <c r="H34" s="105">
        <f t="shared" si="6"/>
        <v>-0.1876516418765164</v>
      </c>
      <c r="I34" s="104">
        <v>385582</v>
      </c>
      <c r="J34" s="105">
        <f t="shared" si="7"/>
        <v>-0.16162881209259039</v>
      </c>
      <c r="K34" s="101"/>
    </row>
    <row r="35" spans="2:11" ht="15" hidden="1" customHeight="1" outlineLevel="1">
      <c r="B35" s="55" t="s">
        <v>94</v>
      </c>
      <c r="C35" s="104">
        <v>13570</v>
      </c>
      <c r="D35" s="105">
        <f t="shared" si="4"/>
        <v>-0.20091861971499236</v>
      </c>
      <c r="E35" s="104">
        <v>212522</v>
      </c>
      <c r="F35" s="105">
        <f t="shared" si="5"/>
        <v>-0.10720047050915815</v>
      </c>
      <c r="G35" s="104">
        <v>168208</v>
      </c>
      <c r="H35" s="105">
        <f t="shared" si="6"/>
        <v>-2.0377736492979359E-2</v>
      </c>
      <c r="I35" s="104">
        <v>380730</v>
      </c>
      <c r="J35" s="105">
        <f t="shared" si="7"/>
        <v>-7.081686992217151E-2</v>
      </c>
      <c r="K35" s="101"/>
    </row>
    <row r="36" spans="2:11" collapsed="1">
      <c r="B36" s="112">
        <v>2009</v>
      </c>
      <c r="C36" s="113">
        <v>154373</v>
      </c>
      <c r="D36" s="114">
        <f t="shared" si="4"/>
        <v>-0.22743196308640867</v>
      </c>
      <c r="E36" s="113">
        <v>2781576</v>
      </c>
      <c r="F36" s="114">
        <f t="shared" si="5"/>
        <v>-0.10789822844942742</v>
      </c>
      <c r="G36" s="113">
        <v>1926206</v>
      </c>
      <c r="H36" s="114">
        <f t="shared" si="6"/>
        <v>-0.11411270813365437</v>
      </c>
      <c r="I36" s="113">
        <v>4707782</v>
      </c>
      <c r="J36" s="114">
        <f t="shared" si="7"/>
        <v>-0.11045141390545221</v>
      </c>
      <c r="K36" s="101"/>
    </row>
    <row r="37" spans="2:11" ht="15" hidden="1" customHeight="1" outlineLevel="1">
      <c r="B37" s="55" t="s">
        <v>83</v>
      </c>
      <c r="C37" s="104">
        <v>16132</v>
      </c>
      <c r="D37" s="105">
        <f t="shared" si="4"/>
        <v>-4.5104770924588644E-2</v>
      </c>
      <c r="E37" s="104">
        <v>234207</v>
      </c>
      <c r="F37" s="105">
        <f t="shared" si="5"/>
        <v>-6.0835358371628567E-2</v>
      </c>
      <c r="G37" s="104">
        <v>175996</v>
      </c>
      <c r="H37" s="105">
        <f t="shared" si="6"/>
        <v>-6.8597254416325359E-2</v>
      </c>
      <c r="I37" s="104">
        <v>410203</v>
      </c>
      <c r="J37" s="105">
        <f t="shared" si="7"/>
        <v>-6.4181358592495297E-2</v>
      </c>
      <c r="K37" s="101"/>
    </row>
    <row r="38" spans="2:11" ht="15" hidden="1" customHeight="1" outlineLevel="1">
      <c r="B38" s="55" t="s">
        <v>84</v>
      </c>
      <c r="C38" s="104">
        <v>17843</v>
      </c>
      <c r="D38" s="105">
        <f t="shared" si="4"/>
        <v>-5.6375271034956875E-2</v>
      </c>
      <c r="E38" s="104">
        <v>246435</v>
      </c>
      <c r="F38" s="105">
        <f t="shared" si="5"/>
        <v>-6.4904758290961539E-2</v>
      </c>
      <c r="G38" s="104">
        <v>185305</v>
      </c>
      <c r="H38" s="105">
        <f t="shared" si="6"/>
        <v>-4.4770348987061226E-2</v>
      </c>
      <c r="I38" s="104">
        <v>431740</v>
      </c>
      <c r="J38" s="105">
        <f t="shared" si="7"/>
        <v>-5.6367888444473602E-2</v>
      </c>
      <c r="K38" s="101"/>
    </row>
    <row r="39" spans="2:11" ht="15" hidden="1" customHeight="1" outlineLevel="1">
      <c r="B39" s="55" t="s">
        <v>85</v>
      </c>
      <c r="C39" s="104">
        <v>18706</v>
      </c>
      <c r="D39" s="105">
        <f t="shared" si="4"/>
        <v>7.8404243053153522E-2</v>
      </c>
      <c r="E39" s="104">
        <v>257888</v>
      </c>
      <c r="F39" s="105">
        <f t="shared" si="5"/>
        <v>-6.3063586755120915E-2</v>
      </c>
      <c r="G39" s="104">
        <v>183969</v>
      </c>
      <c r="H39" s="105">
        <f t="shared" si="6"/>
        <v>-4.1318825626113886E-2</v>
      </c>
      <c r="I39" s="104">
        <v>441857</v>
      </c>
      <c r="J39" s="105">
        <f t="shared" si="7"/>
        <v>-5.4131060229822059E-2</v>
      </c>
      <c r="K39" s="101"/>
    </row>
    <row r="40" spans="2:11" ht="15" hidden="1" customHeight="1" outlineLevel="1">
      <c r="B40" s="55" t="s">
        <v>86</v>
      </c>
      <c r="C40" s="104">
        <v>15134</v>
      </c>
      <c r="D40" s="105">
        <f t="shared" si="4"/>
        <v>7.6004265908282909E-2</v>
      </c>
      <c r="E40" s="104">
        <v>240281</v>
      </c>
      <c r="F40" s="105">
        <f t="shared" si="5"/>
        <v>-5.2044990985233186E-2</v>
      </c>
      <c r="G40" s="104">
        <v>151078</v>
      </c>
      <c r="H40" s="105">
        <f t="shared" si="6"/>
        <v>-3.2890356941670529E-2</v>
      </c>
      <c r="I40" s="104">
        <v>391359</v>
      </c>
      <c r="J40" s="105">
        <f t="shared" si="7"/>
        <v>-4.4741254951926934E-2</v>
      </c>
      <c r="K40" s="101"/>
    </row>
    <row r="41" spans="2:11" ht="15" hidden="1" customHeight="1" outlineLevel="1">
      <c r="B41" s="55" t="s">
        <v>87</v>
      </c>
      <c r="C41" s="104">
        <v>12308</v>
      </c>
      <c r="D41" s="105">
        <f t="shared" si="4"/>
        <v>0.23487508778970612</v>
      </c>
      <c r="E41" s="104">
        <v>303519</v>
      </c>
      <c r="F41" s="105">
        <f t="shared" si="5"/>
        <v>1.5521279443254876E-2</v>
      </c>
      <c r="G41" s="104">
        <v>228246</v>
      </c>
      <c r="H41" s="105">
        <f t="shared" si="6"/>
        <v>-6.381904297555252E-3</v>
      </c>
      <c r="I41" s="104">
        <v>531765</v>
      </c>
      <c r="J41" s="105">
        <f t="shared" si="7"/>
        <v>6.0027393528467865E-3</v>
      </c>
      <c r="K41" s="101"/>
    </row>
    <row r="42" spans="2:11" ht="15" hidden="1" customHeight="1" outlineLevel="1">
      <c r="B42" s="55" t="s">
        <v>88</v>
      </c>
      <c r="C42" s="104">
        <v>16337</v>
      </c>
      <c r="D42" s="105">
        <f t="shared" si="4"/>
        <v>0.13767409470752079</v>
      </c>
      <c r="E42" s="104">
        <v>276976</v>
      </c>
      <c r="F42" s="105">
        <f t="shared" si="5"/>
        <v>3.6489605716583107E-3</v>
      </c>
      <c r="G42" s="104">
        <v>190549</v>
      </c>
      <c r="H42" s="105">
        <f t="shared" si="6"/>
        <v>1.7822406813521319E-3</v>
      </c>
      <c r="I42" s="104">
        <v>467525</v>
      </c>
      <c r="J42" s="105">
        <f t="shared" si="7"/>
        <v>2.8873029458640342E-3</v>
      </c>
      <c r="K42" s="101"/>
    </row>
    <row r="43" spans="2:11" ht="15" hidden="1" customHeight="1" outlineLevel="1">
      <c r="B43" s="55" t="s">
        <v>89</v>
      </c>
      <c r="C43" s="104">
        <v>15440</v>
      </c>
      <c r="D43" s="105">
        <f t="shared" si="4"/>
        <v>0.17227241667299364</v>
      </c>
      <c r="E43" s="104">
        <v>245260</v>
      </c>
      <c r="F43" s="105">
        <f t="shared" si="5"/>
        <v>-6.823381724675559E-3</v>
      </c>
      <c r="G43" s="104">
        <v>157171</v>
      </c>
      <c r="H43" s="105">
        <f t="shared" si="6"/>
        <v>-4.477385163305736E-2</v>
      </c>
      <c r="I43" s="104">
        <v>402431</v>
      </c>
      <c r="J43" s="105">
        <f t="shared" si="7"/>
        <v>-2.1998478673481037E-2</v>
      </c>
      <c r="K43" s="101"/>
    </row>
    <row r="44" spans="2:11" ht="15" hidden="1" customHeight="1" outlineLevel="1">
      <c r="B44" s="55" t="s">
        <v>90</v>
      </c>
      <c r="C44" s="104">
        <v>17437</v>
      </c>
      <c r="D44" s="105">
        <f t="shared" si="4"/>
        <v>0.18409615645796551</v>
      </c>
      <c r="E44" s="104">
        <v>258413</v>
      </c>
      <c r="F44" s="105">
        <f t="shared" si="5"/>
        <v>0.22747525222777454</v>
      </c>
      <c r="G44" s="104">
        <v>154772</v>
      </c>
      <c r="H44" s="105">
        <f t="shared" si="6"/>
        <v>0.18120416091094338</v>
      </c>
      <c r="I44" s="104">
        <v>413185</v>
      </c>
      <c r="J44" s="105">
        <f t="shared" si="7"/>
        <v>0.20972440587551566</v>
      </c>
      <c r="K44" s="101"/>
    </row>
    <row r="45" spans="2:11" ht="15" hidden="1" customHeight="1" outlineLevel="1">
      <c r="B45" s="55" t="s">
        <v>91</v>
      </c>
      <c r="C45" s="104">
        <v>17593</v>
      </c>
      <c r="D45" s="105">
        <f t="shared" si="4"/>
        <v>0.13561838368190027</v>
      </c>
      <c r="E45" s="104">
        <v>261323</v>
      </c>
      <c r="F45" s="105">
        <f t="shared" si="5"/>
        <v>-1.6913764629315486E-2</v>
      </c>
      <c r="G45" s="104">
        <v>163191</v>
      </c>
      <c r="H45" s="105">
        <f t="shared" si="6"/>
        <v>-5.3515294226820886E-2</v>
      </c>
      <c r="I45" s="104">
        <v>424514</v>
      </c>
      <c r="J45" s="105">
        <f t="shared" si="7"/>
        <v>-3.1314106294082933E-2</v>
      </c>
      <c r="K45" s="101"/>
    </row>
    <row r="46" spans="2:11" ht="15" hidden="1" customHeight="1" outlineLevel="1">
      <c r="B46" s="55" t="s">
        <v>92</v>
      </c>
      <c r="C46" s="104">
        <v>16551</v>
      </c>
      <c r="D46" s="105">
        <f t="shared" si="4"/>
        <v>-0.12916973587288227</v>
      </c>
      <c r="E46" s="104">
        <v>294814</v>
      </c>
      <c r="F46" s="105">
        <f t="shared" si="5"/>
        <v>6.0363772385093828E-2</v>
      </c>
      <c r="G46" s="104">
        <v>213269</v>
      </c>
      <c r="H46" s="105">
        <f t="shared" si="6"/>
        <v>1.0763135195594353E-2</v>
      </c>
      <c r="I46" s="104">
        <v>508083</v>
      </c>
      <c r="J46" s="105">
        <f t="shared" si="7"/>
        <v>3.8962924489140738E-2</v>
      </c>
      <c r="K46" s="101"/>
    </row>
    <row r="47" spans="2:11" ht="15" hidden="1" customHeight="1" outlineLevel="1">
      <c r="B47" s="55" t="s">
        <v>93</v>
      </c>
      <c r="C47" s="104">
        <v>19355</v>
      </c>
      <c r="D47" s="105">
        <f t="shared" si="4"/>
        <v>0.27151491262646177</v>
      </c>
      <c r="E47" s="104">
        <v>260847</v>
      </c>
      <c r="F47" s="105">
        <f t="shared" si="5"/>
        <v>7.5054814619429866E-2</v>
      </c>
      <c r="G47" s="104">
        <v>199071</v>
      </c>
      <c r="H47" s="105">
        <f t="shared" si="6"/>
        <v>9.8322758620689621E-2</v>
      </c>
      <c r="I47" s="104">
        <v>459918</v>
      </c>
      <c r="J47" s="105">
        <f t="shared" si="7"/>
        <v>8.5003986921011743E-2</v>
      </c>
      <c r="K47" s="101"/>
    </row>
    <row r="48" spans="2:11" ht="15" hidden="1" customHeight="1" outlineLevel="1">
      <c r="B48" s="55" t="s">
        <v>94</v>
      </c>
      <c r="C48" s="104">
        <v>16982</v>
      </c>
      <c r="D48" s="105">
        <f t="shared" si="4"/>
        <v>0.17060729303095057</v>
      </c>
      <c r="E48" s="104">
        <v>238040</v>
      </c>
      <c r="F48" s="105">
        <f t="shared" si="5"/>
        <v>8.4389615671389695E-3</v>
      </c>
      <c r="G48" s="104">
        <v>171707</v>
      </c>
      <c r="H48" s="105">
        <f t="shared" si="6"/>
        <v>3.6766854884906497E-3</v>
      </c>
      <c r="I48" s="104">
        <v>409747</v>
      </c>
      <c r="J48" s="105">
        <f t="shared" si="7"/>
        <v>6.4378104075888398E-3</v>
      </c>
      <c r="K48" s="101"/>
    </row>
    <row r="49" spans="2:11" collapsed="1">
      <c r="B49" s="112">
        <v>2008</v>
      </c>
      <c r="C49" s="113">
        <v>199818</v>
      </c>
      <c r="D49" s="114">
        <f t="shared" si="4"/>
        <v>8.7948166498788449E-2</v>
      </c>
      <c r="E49" s="113">
        <v>3118003</v>
      </c>
      <c r="F49" s="114">
        <f t="shared" si="5"/>
        <v>6.9478690219793027E-3</v>
      </c>
      <c r="G49" s="113">
        <v>2174324</v>
      </c>
      <c r="H49" s="114">
        <f t="shared" si="6"/>
        <v>-3.6525767597872516E-3</v>
      </c>
      <c r="I49" s="113">
        <v>5292327</v>
      </c>
      <c r="J49" s="114">
        <f t="shared" si="7"/>
        <v>2.5655529758368267E-3</v>
      </c>
      <c r="K49" s="101"/>
    </row>
    <row r="50" spans="2:11" ht="15" hidden="1" customHeight="1" outlineLevel="1">
      <c r="B50" s="55" t="s">
        <v>83</v>
      </c>
      <c r="C50" s="104">
        <v>16894</v>
      </c>
      <c r="D50" s="105">
        <f t="shared" si="4"/>
        <v>3.8623804147601692E-3</v>
      </c>
      <c r="E50" s="104">
        <v>249378</v>
      </c>
      <c r="F50" s="105">
        <f t="shared" si="5"/>
        <v>-3.0314106402668961E-2</v>
      </c>
      <c r="G50" s="104">
        <v>188958</v>
      </c>
      <c r="H50" s="105">
        <f t="shared" si="6"/>
        <v>-5.16965356646375E-2</v>
      </c>
      <c r="I50" s="104">
        <v>438336</v>
      </c>
      <c r="J50" s="105">
        <f t="shared" si="7"/>
        <v>-3.96487545817239E-2</v>
      </c>
      <c r="K50" s="101"/>
    </row>
    <row r="51" spans="2:11" ht="15" hidden="1" customHeight="1" outlineLevel="1">
      <c r="B51" s="55" t="s">
        <v>84</v>
      </c>
      <c r="C51" s="104">
        <v>18909</v>
      </c>
      <c r="D51" s="105">
        <f t="shared" si="4"/>
        <v>4.5447006137004475E-2</v>
      </c>
      <c r="E51" s="104">
        <v>263540</v>
      </c>
      <c r="F51" s="105">
        <f t="shared" si="5"/>
        <v>2.4311561109275681E-2</v>
      </c>
      <c r="G51" s="104">
        <v>193990</v>
      </c>
      <c r="H51" s="105">
        <f t="shared" si="6"/>
        <v>0.10692032045283373</v>
      </c>
      <c r="I51" s="104">
        <v>457530</v>
      </c>
      <c r="J51" s="105">
        <f t="shared" si="7"/>
        <v>5.778234000790694E-2</v>
      </c>
      <c r="K51" s="101"/>
    </row>
    <row r="52" spans="2:11" ht="15" hidden="1" customHeight="1" outlineLevel="1">
      <c r="B52" s="55" t="s">
        <v>85</v>
      </c>
      <c r="C52" s="104">
        <v>17346</v>
      </c>
      <c r="D52" s="105">
        <f t="shared" si="4"/>
        <v>0.10266353060835298</v>
      </c>
      <c r="E52" s="104">
        <v>275246</v>
      </c>
      <c r="F52" s="105">
        <f t="shared" si="5"/>
        <v>-3.0137526911652279E-2</v>
      </c>
      <c r="G52" s="104">
        <v>191898</v>
      </c>
      <c r="H52" s="105">
        <f t="shared" si="6"/>
        <v>-5.9397302172378597E-2</v>
      </c>
      <c r="I52" s="104">
        <v>467144</v>
      </c>
      <c r="J52" s="105">
        <f t="shared" si="7"/>
        <v>-4.2374670725582431E-2</v>
      </c>
      <c r="K52" s="101"/>
    </row>
    <row r="53" spans="2:11" ht="15" hidden="1" customHeight="1" outlineLevel="1">
      <c r="B53" s="55" t="s">
        <v>86</v>
      </c>
      <c r="C53" s="104">
        <v>14065</v>
      </c>
      <c r="D53" s="105">
        <f t="shared" si="4"/>
        <v>-2.3467333194473361E-2</v>
      </c>
      <c r="E53" s="104">
        <v>253473</v>
      </c>
      <c r="F53" s="105">
        <f t="shared" si="5"/>
        <v>-6.611917367612441E-2</v>
      </c>
      <c r="G53" s="104">
        <v>156216</v>
      </c>
      <c r="H53" s="105">
        <f t="shared" si="6"/>
        <v>-0.18851782013121599</v>
      </c>
      <c r="I53" s="104">
        <v>409689</v>
      </c>
      <c r="J53" s="105">
        <f t="shared" si="7"/>
        <v>-0.11690873113384459</v>
      </c>
      <c r="K53" s="101"/>
    </row>
    <row r="54" spans="2:11" ht="15" hidden="1" customHeight="1" outlineLevel="1">
      <c r="B54" s="55" t="s">
        <v>87</v>
      </c>
      <c r="C54" s="104">
        <v>9967</v>
      </c>
      <c r="D54" s="105">
        <f t="shared" si="4"/>
        <v>-0.1125456326239872</v>
      </c>
      <c r="E54" s="104">
        <v>298880</v>
      </c>
      <c r="F54" s="105">
        <f t="shared" si="5"/>
        <v>-8.9988527623228176E-3</v>
      </c>
      <c r="G54" s="104">
        <v>229712</v>
      </c>
      <c r="H54" s="105">
        <f t="shared" si="6"/>
        <v>-7.3161772649683599E-3</v>
      </c>
      <c r="I54" s="104">
        <v>528592</v>
      </c>
      <c r="J54" s="105">
        <f t="shared" si="7"/>
        <v>-8.2683081957001248E-3</v>
      </c>
      <c r="K54" s="101"/>
    </row>
    <row r="55" spans="2:11" ht="15" hidden="1" customHeight="1" outlineLevel="1">
      <c r="B55" s="55" t="s">
        <v>88</v>
      </c>
      <c r="C55" s="104">
        <v>14360</v>
      </c>
      <c r="D55" s="105">
        <f t="shared" si="4"/>
        <v>-2.6968423905678329E-2</v>
      </c>
      <c r="E55" s="104">
        <v>275969</v>
      </c>
      <c r="F55" s="105">
        <f t="shared" si="5"/>
        <v>-1.1529865180451848E-2</v>
      </c>
      <c r="G55" s="104">
        <v>190210</v>
      </c>
      <c r="H55" s="105">
        <f t="shared" si="6"/>
        <v>-8.0924632050947576E-2</v>
      </c>
      <c r="I55" s="104">
        <v>466179</v>
      </c>
      <c r="J55" s="105">
        <f t="shared" si="7"/>
        <v>-4.1072023630761123E-2</v>
      </c>
      <c r="K55" s="101"/>
    </row>
    <row r="56" spans="2:11" ht="15" hidden="1" customHeight="1" outlineLevel="1">
      <c r="B56" s="55" t="s">
        <v>89</v>
      </c>
      <c r="C56" s="104">
        <v>13171</v>
      </c>
      <c r="D56" s="105">
        <f t="shared" si="4"/>
        <v>-0.1635867149298279</v>
      </c>
      <c r="E56" s="104">
        <v>246945</v>
      </c>
      <c r="F56" s="105">
        <f t="shared" si="5"/>
        <v>-3.1043865102496904E-3</v>
      </c>
      <c r="G56" s="104">
        <v>164538</v>
      </c>
      <c r="H56" s="105">
        <f t="shared" si="6"/>
        <v>-7.2528959161241247E-2</v>
      </c>
      <c r="I56" s="104">
        <v>411483</v>
      </c>
      <c r="J56" s="105">
        <f t="shared" si="7"/>
        <v>-3.2075724679442752E-2</v>
      </c>
      <c r="K56" s="101"/>
    </row>
    <row r="57" spans="2:11" ht="15" hidden="1" customHeight="1" outlineLevel="1">
      <c r="B57" s="55" t="s">
        <v>90</v>
      </c>
      <c r="C57" s="104">
        <v>14726</v>
      </c>
      <c r="D57" s="105">
        <f t="shared" si="4"/>
        <v>-1.6948003525184552E-3</v>
      </c>
      <c r="E57" s="104">
        <v>210524</v>
      </c>
      <c r="F57" s="105">
        <f t="shared" si="5"/>
        <v>-9.2565054159716165E-2</v>
      </c>
      <c r="G57" s="104">
        <v>131029</v>
      </c>
      <c r="H57" s="105">
        <f t="shared" si="6"/>
        <v>-9.2590668910449536E-2</v>
      </c>
      <c r="I57" s="104">
        <v>341553</v>
      </c>
      <c r="J57" s="105">
        <f t="shared" si="7"/>
        <v>-9.2574880844212726E-2</v>
      </c>
      <c r="K57" s="101"/>
    </row>
    <row r="58" spans="2:11" ht="15" hidden="1" customHeight="1" outlineLevel="1">
      <c r="B58" s="55" t="s">
        <v>91</v>
      </c>
      <c r="C58" s="104">
        <v>15492</v>
      </c>
      <c r="D58" s="105">
        <f t="shared" si="4"/>
        <v>0.11863672467326158</v>
      </c>
      <c r="E58" s="104">
        <v>265819</v>
      </c>
      <c r="F58" s="105">
        <f t="shared" si="5"/>
        <v>-5.3758885950142554E-2</v>
      </c>
      <c r="G58" s="104">
        <v>172418</v>
      </c>
      <c r="H58" s="105">
        <f t="shared" si="6"/>
        <v>-0.11880570774388743</v>
      </c>
      <c r="I58" s="104">
        <v>438237</v>
      </c>
      <c r="J58" s="105">
        <f t="shared" si="7"/>
        <v>-8.0464135463768294E-2</v>
      </c>
      <c r="K58" s="101"/>
    </row>
    <row r="59" spans="2:11" ht="15" hidden="1" customHeight="1" outlineLevel="1">
      <c r="B59" s="55" t="s">
        <v>92</v>
      </c>
      <c r="C59" s="104">
        <v>19006</v>
      </c>
      <c r="D59" s="105">
        <f t="shared" si="4"/>
        <v>9.0481381605370448E-2</v>
      </c>
      <c r="E59" s="104">
        <v>278031</v>
      </c>
      <c r="F59" s="105">
        <f t="shared" si="5"/>
        <v>5.3518853232388697E-2</v>
      </c>
      <c r="G59" s="104">
        <v>210998</v>
      </c>
      <c r="H59" s="105">
        <f t="shared" si="6"/>
        <v>2.5113079303693775E-2</v>
      </c>
      <c r="I59" s="104">
        <v>489029</v>
      </c>
      <c r="J59" s="105">
        <f t="shared" si="7"/>
        <v>4.1072006403596983E-2</v>
      </c>
      <c r="K59" s="101"/>
    </row>
    <row r="60" spans="2:11" ht="15" hidden="1" customHeight="1" outlineLevel="1">
      <c r="B60" s="55" t="s">
        <v>93</v>
      </c>
      <c r="C60" s="104">
        <v>15222</v>
      </c>
      <c r="D60" s="105">
        <f t="shared" si="4"/>
        <v>-2.9951567677797608E-2</v>
      </c>
      <c r="E60" s="104">
        <v>242636</v>
      </c>
      <c r="F60" s="105">
        <f t="shared" si="5"/>
        <v>2.6830754646714361E-2</v>
      </c>
      <c r="G60" s="104">
        <v>181250</v>
      </c>
      <c r="H60" s="105">
        <f t="shared" si="6"/>
        <v>-2.1946178709994268E-2</v>
      </c>
      <c r="I60" s="104">
        <v>423886</v>
      </c>
      <c r="J60" s="105">
        <f t="shared" si="7"/>
        <v>5.3911999867177762E-3</v>
      </c>
      <c r="K60" s="101"/>
    </row>
    <row r="61" spans="2:11" ht="15" hidden="1" customHeight="1" outlineLevel="1">
      <c r="B61" s="55" t="s">
        <v>94</v>
      </c>
      <c r="C61" s="104">
        <v>14507</v>
      </c>
      <c r="D61" s="105">
        <f t="shared" si="4"/>
        <v>1.6893312771624869E-2</v>
      </c>
      <c r="E61" s="104">
        <v>236048</v>
      </c>
      <c r="F61" s="105">
        <f t="shared" si="5"/>
        <v>1.0847268912061336E-2</v>
      </c>
      <c r="G61" s="104">
        <v>171078</v>
      </c>
      <c r="H61" s="105">
        <f t="shared" si="6"/>
        <v>-9.0934210456398046E-2</v>
      </c>
      <c r="I61" s="104">
        <v>407126</v>
      </c>
      <c r="J61" s="105">
        <f t="shared" si="7"/>
        <v>-3.4573850028218667E-2</v>
      </c>
      <c r="K61" s="101"/>
    </row>
    <row r="62" spans="2:11" collapsed="1">
      <c r="B62" s="112">
        <v>2007</v>
      </c>
      <c r="C62" s="113">
        <v>183665</v>
      </c>
      <c r="D62" s="114">
        <f t="shared" si="4"/>
        <v>4.8803707330951074E-3</v>
      </c>
      <c r="E62" s="113">
        <v>3096489</v>
      </c>
      <c r="F62" s="114">
        <f t="shared" si="5"/>
        <v>-1.5365629285829852E-2</v>
      </c>
      <c r="G62" s="113">
        <v>2182295</v>
      </c>
      <c r="H62" s="114">
        <f t="shared" si="6"/>
        <v>-5.3727730701820575E-2</v>
      </c>
      <c r="I62" s="113">
        <v>5278784</v>
      </c>
      <c r="J62" s="114">
        <f t="shared" si="7"/>
        <v>-3.1595778619496917E-2</v>
      </c>
      <c r="K62" s="101"/>
    </row>
    <row r="63" spans="2:11" ht="15" hidden="1" customHeight="1" outlineLevel="1">
      <c r="B63" s="55" t="s">
        <v>83</v>
      </c>
      <c r="C63" s="104">
        <v>16829</v>
      </c>
      <c r="D63" s="115"/>
      <c r="E63" s="104">
        <v>257174</v>
      </c>
      <c r="F63" s="115"/>
      <c r="G63" s="104">
        <v>199259</v>
      </c>
      <c r="H63" s="115"/>
      <c r="I63" s="104">
        <v>456433</v>
      </c>
      <c r="J63" s="115"/>
      <c r="K63" s="101"/>
    </row>
    <row r="64" spans="2:11" ht="15" hidden="1" customHeight="1" outlineLevel="1">
      <c r="B64" s="55" t="s">
        <v>84</v>
      </c>
      <c r="C64" s="104">
        <v>18087</v>
      </c>
      <c r="D64" s="115"/>
      <c r="E64" s="104">
        <v>257285</v>
      </c>
      <c r="F64" s="115"/>
      <c r="G64" s="104">
        <v>175252</v>
      </c>
      <c r="H64" s="115"/>
      <c r="I64" s="104">
        <v>432537</v>
      </c>
      <c r="J64" s="115"/>
      <c r="K64" s="101"/>
    </row>
    <row r="65" spans="2:11" ht="15" hidden="1" customHeight="1" outlineLevel="1">
      <c r="B65" s="55" t="s">
        <v>85</v>
      </c>
      <c r="C65" s="104">
        <v>15731</v>
      </c>
      <c r="D65" s="115"/>
      <c r="E65" s="104">
        <v>283799</v>
      </c>
      <c r="F65" s="115"/>
      <c r="G65" s="104">
        <v>204016</v>
      </c>
      <c r="H65" s="115"/>
      <c r="I65" s="104">
        <v>487815</v>
      </c>
      <c r="J65" s="115"/>
      <c r="K65" s="101"/>
    </row>
    <row r="66" spans="2:11" ht="15" hidden="1" customHeight="1" outlineLevel="1">
      <c r="B66" s="55" t="s">
        <v>86</v>
      </c>
      <c r="C66" s="104">
        <v>14403</v>
      </c>
      <c r="D66" s="115"/>
      <c r="E66" s="104">
        <v>271419</v>
      </c>
      <c r="F66" s="115"/>
      <c r="G66" s="104">
        <v>192507</v>
      </c>
      <c r="H66" s="115"/>
      <c r="I66" s="104">
        <v>463926</v>
      </c>
      <c r="J66" s="115"/>
      <c r="K66" s="101"/>
    </row>
    <row r="67" spans="2:11" ht="15" hidden="1" customHeight="1" outlineLevel="1">
      <c r="B67" s="55" t="s">
        <v>87</v>
      </c>
      <c r="C67" s="104">
        <v>11231</v>
      </c>
      <c r="D67" s="115"/>
      <c r="E67" s="104">
        <v>301594</v>
      </c>
      <c r="F67" s="115"/>
      <c r="G67" s="104">
        <v>231405</v>
      </c>
      <c r="H67" s="115"/>
      <c r="I67" s="104">
        <v>532999</v>
      </c>
      <c r="J67" s="115"/>
      <c r="K67" s="101"/>
    </row>
    <row r="68" spans="2:11" ht="15" hidden="1" customHeight="1" outlineLevel="1">
      <c r="B68" s="55" t="s">
        <v>88</v>
      </c>
      <c r="C68" s="104">
        <v>14758</v>
      </c>
      <c r="D68" s="115"/>
      <c r="E68" s="104">
        <v>279188</v>
      </c>
      <c r="F68" s="115"/>
      <c r="G68" s="104">
        <v>206958</v>
      </c>
      <c r="H68" s="115"/>
      <c r="I68" s="104">
        <v>486146</v>
      </c>
      <c r="J68" s="115"/>
      <c r="K68" s="101"/>
    </row>
    <row r="69" spans="2:11" ht="15" hidden="1" customHeight="1" outlineLevel="1">
      <c r="B69" s="55" t="s">
        <v>89</v>
      </c>
      <c r="C69" s="104">
        <v>15747</v>
      </c>
      <c r="D69" s="115"/>
      <c r="E69" s="104">
        <v>247714</v>
      </c>
      <c r="F69" s="115"/>
      <c r="G69" s="104">
        <v>177405</v>
      </c>
      <c r="H69" s="115"/>
      <c r="I69" s="104">
        <v>425119</v>
      </c>
      <c r="J69" s="115"/>
      <c r="K69" s="101"/>
    </row>
    <row r="70" spans="2:11" ht="15" hidden="1" customHeight="1" outlineLevel="1">
      <c r="B70" s="55" t="s">
        <v>90</v>
      </c>
      <c r="C70" s="104">
        <v>14751</v>
      </c>
      <c r="D70" s="115"/>
      <c r="E70" s="104">
        <v>231999</v>
      </c>
      <c r="F70" s="115"/>
      <c r="G70" s="104">
        <v>144399</v>
      </c>
      <c r="H70" s="115"/>
      <c r="I70" s="104">
        <v>376398</v>
      </c>
      <c r="J70" s="115"/>
      <c r="K70" s="101"/>
    </row>
    <row r="71" spans="2:11" ht="15" hidden="1" customHeight="1" outlineLevel="1">
      <c r="B71" s="55" t="s">
        <v>91</v>
      </c>
      <c r="C71" s="104">
        <v>13849</v>
      </c>
      <c r="D71" s="115"/>
      <c r="E71" s="104">
        <v>280921</v>
      </c>
      <c r="F71" s="115"/>
      <c r="G71" s="104">
        <v>195664</v>
      </c>
      <c r="H71" s="115"/>
      <c r="I71" s="104">
        <v>476585</v>
      </c>
      <c r="J71" s="115"/>
      <c r="K71" s="101"/>
    </row>
    <row r="72" spans="2:11" ht="15" hidden="1" customHeight="1" outlineLevel="1">
      <c r="B72" s="55" t="s">
        <v>92</v>
      </c>
      <c r="C72" s="104">
        <v>17429</v>
      </c>
      <c r="D72" s="115"/>
      <c r="E72" s="104">
        <v>263907</v>
      </c>
      <c r="F72" s="115"/>
      <c r="G72" s="104">
        <v>205829</v>
      </c>
      <c r="H72" s="115"/>
      <c r="I72" s="104">
        <v>469736</v>
      </c>
      <c r="J72" s="115"/>
      <c r="K72" s="101"/>
    </row>
    <row r="73" spans="2:11" ht="15" hidden="1" customHeight="1" outlineLevel="1">
      <c r="B73" s="55" t="s">
        <v>93</v>
      </c>
      <c r="C73" s="104">
        <v>15692</v>
      </c>
      <c r="D73" s="115"/>
      <c r="E73" s="104">
        <v>236296</v>
      </c>
      <c r="F73" s="115"/>
      <c r="G73" s="104">
        <v>185317</v>
      </c>
      <c r="H73" s="115"/>
      <c r="I73" s="104">
        <v>421613</v>
      </c>
      <c r="J73" s="115"/>
      <c r="K73" s="101"/>
    </row>
    <row r="74" spans="2:11" ht="15" hidden="1" customHeight="1" outlineLevel="1">
      <c r="B74" s="55" t="s">
        <v>94</v>
      </c>
      <c r="C74" s="104">
        <v>14266</v>
      </c>
      <c r="D74" s="115"/>
      <c r="E74" s="104">
        <v>233515</v>
      </c>
      <c r="F74" s="115"/>
      <c r="G74" s="104">
        <v>188191</v>
      </c>
      <c r="H74" s="115"/>
      <c r="I74" s="104">
        <v>421706</v>
      </c>
      <c r="J74" s="115"/>
      <c r="K74" s="101"/>
    </row>
    <row r="75" spans="2:11" collapsed="1">
      <c r="B75" s="112">
        <v>2006</v>
      </c>
      <c r="C75" s="113">
        <v>182773</v>
      </c>
      <c r="D75" s="113"/>
      <c r="E75" s="113">
        <v>3144811</v>
      </c>
      <c r="F75" s="113"/>
      <c r="G75" s="113">
        <v>2306202</v>
      </c>
      <c r="H75" s="113"/>
      <c r="I75" s="113">
        <v>5451013</v>
      </c>
      <c r="J75" s="113"/>
      <c r="K75" s="101"/>
    </row>
    <row r="76" spans="2:11" hidden="1">
      <c r="B76" s="116">
        <v>1978</v>
      </c>
      <c r="C76" s="117" t="e">
        <v>#REF!</v>
      </c>
      <c r="D76" s="117"/>
      <c r="E76" s="117" t="e">
        <v>#REF!</v>
      </c>
      <c r="F76" s="117"/>
      <c r="G76" s="117" t="e">
        <v>#REF!</v>
      </c>
      <c r="H76" s="117"/>
      <c r="I76" s="117" t="e">
        <v>#REF!</v>
      </c>
      <c r="J76" s="101"/>
      <c r="K76" s="101"/>
    </row>
    <row r="77" spans="2:11" ht="15" customHeight="1">
      <c r="B77" s="348" t="s">
        <v>125</v>
      </c>
      <c r="C77" s="348"/>
      <c r="D77" s="348"/>
      <c r="E77" s="348"/>
      <c r="F77" s="348"/>
      <c r="G77" s="348"/>
      <c r="H77" s="348"/>
      <c r="I77" s="348"/>
      <c r="J77" s="348"/>
      <c r="K77" s="101"/>
    </row>
    <row r="78" spans="2:11">
      <c r="J78" s="101"/>
      <c r="K78" s="101"/>
    </row>
  </sheetData>
  <mergeCells count="5">
    <mergeCell ref="B5:J5"/>
    <mergeCell ref="B6:B7"/>
    <mergeCell ref="C6:D6"/>
    <mergeCell ref="E6:J6"/>
    <mergeCell ref="B77:J77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&amp;RTurismo en Cifras SANTA CRUZ (acumulado junio 2010)</oddHeader>
    <oddFooter>&amp;CTurismo de Tenerife&amp;R&amp;P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18">
    <tabColor rgb="FF000099"/>
    <pageSetUpPr fitToPage="1"/>
  </sheetPr>
  <dimension ref="B1:F63"/>
  <sheetViews>
    <sheetView showGridLines="0" showRowColHeaders="0" topLeftCell="A4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6" width="13" customWidth="1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344" t="s">
        <v>138</v>
      </c>
      <c r="C5" s="344"/>
      <c r="D5" s="344"/>
      <c r="E5" s="344"/>
      <c r="F5" s="344"/>
    </row>
    <row r="6" spans="2:6" s="119" customFormat="1" ht="26.25" customHeight="1">
      <c r="B6" s="345"/>
      <c r="C6" s="118" t="s">
        <v>131</v>
      </c>
      <c r="D6" s="345" t="s">
        <v>133</v>
      </c>
      <c r="E6" s="345"/>
      <c r="F6" s="345"/>
    </row>
    <row r="7" spans="2:6" s="119" customFormat="1">
      <c r="B7" s="345"/>
      <c r="C7" s="118" t="s">
        <v>139</v>
      </c>
      <c r="D7" s="120" t="s">
        <v>135</v>
      </c>
      <c r="E7" s="120" t="s">
        <v>100</v>
      </c>
      <c r="F7" s="120" t="s">
        <v>80</v>
      </c>
    </row>
    <row r="8" spans="2:6">
      <c r="B8" s="55" t="s">
        <v>93</v>
      </c>
      <c r="C8" s="121">
        <f>IFERROR('Tablas turistas zona y tip.'!C8/'Tablas turistas zona y tip.'!C21-1,"-")</f>
        <v>-0.18258845993197681</v>
      </c>
      <c r="D8" s="122">
        <f>IFERROR('Tablas turistas zona y tip.'!E8/'Tablas turistas zona y tip.'!E21-1,"-")</f>
        <v>0.14230610708909763</v>
      </c>
      <c r="E8" s="122">
        <f>IFERROR('Tablas turistas zona y tip.'!G8/'Tablas turistas zona y tip.'!G21-1,"-")</f>
        <v>0.11150747278430417</v>
      </c>
      <c r="F8" s="122">
        <f>IFERROR('Tablas turistas zona y tip.'!I8/'Tablas turistas zona y tip.'!I21-1,"-")</f>
        <v>0.13011064898375579</v>
      </c>
    </row>
    <row r="9" spans="2:6">
      <c r="B9" s="55" t="s">
        <v>94</v>
      </c>
      <c r="C9" s="121">
        <f>IFERROR('Tablas turistas zona y tip.'!C9/'Tablas turistas zona y tip.'!C22-1,"-")</f>
        <v>-4.3979375189566294E-2</v>
      </c>
      <c r="D9" s="122">
        <f>IFERROR('Tablas turistas zona y tip.'!E9/'Tablas turistas zona y tip.'!E22-1,"-")</f>
        <v>6.3395983169755032E-2</v>
      </c>
      <c r="E9" s="122">
        <f>IFERROR('Tablas turistas zona y tip.'!G9/'Tablas turistas zona y tip.'!G22-1,"-")</f>
        <v>-7.0861692564530676E-2</v>
      </c>
      <c r="F9" s="122">
        <f>IFERROR('Tablas turistas zona y tip.'!I9/'Tablas turistas zona y tip.'!I22-1,"-")</f>
        <v>8.69355923157622E-3</v>
      </c>
    </row>
    <row r="10" spans="2:6" ht="30" customHeight="1">
      <c r="B10" s="106" t="str">
        <f>actualizaciones!$A$2</f>
        <v xml:space="preserve">acumulado febrero 2011 </v>
      </c>
      <c r="C10" s="123">
        <v>-0.12154806825391529</v>
      </c>
      <c r="D10" s="123">
        <v>0.10256319030136996</v>
      </c>
      <c r="E10" s="123">
        <v>1.74826448086709E-2</v>
      </c>
      <c r="F10" s="123">
        <v>6.8377353069498659E-2</v>
      </c>
    </row>
    <row r="11" spans="2:6" outlineLevel="1">
      <c r="B11" s="55" t="s">
        <v>83</v>
      </c>
      <c r="C11" s="121">
        <f>IFERROR('Tablas turistas zona y tip.'!C11/'Tablas turistas zona y tip.'!C24-1,"-")</f>
        <v>2.7663151459575097E-2</v>
      </c>
      <c r="D11" s="122">
        <f>IFERROR('Tablas turistas zona y tip.'!E11/'Tablas turistas zona y tip.'!E24-1,"-")</f>
        <v>6.2324385459557874E-2</v>
      </c>
      <c r="E11" s="122">
        <f>IFERROR('Tablas turistas zona y tip.'!G11/'Tablas turistas zona y tip.'!G24-1,"-")</f>
        <v>7.388644928617305E-2</v>
      </c>
      <c r="F11" s="122">
        <f>IFERROR('Tablas turistas zona y tip.'!I11/'Tablas turistas zona y tip.'!I24-1,"-")</f>
        <v>6.7008832719694489E-2</v>
      </c>
    </row>
    <row r="12" spans="2:6" outlineLevel="1">
      <c r="B12" s="55" t="s">
        <v>84</v>
      </c>
      <c r="C12" s="121">
        <f>IFERROR('Tablas turistas zona y tip.'!C12/'Tablas turistas zona y tip.'!C25-1,"-")</f>
        <v>7.7412437455325334E-2</v>
      </c>
      <c r="D12" s="122">
        <f>IFERROR('Tablas turistas zona y tip.'!E12/'Tablas turistas zona y tip.'!E25-1,"-")</f>
        <v>5.1321210399204453E-2</v>
      </c>
      <c r="E12" s="122">
        <f>IFERROR('Tablas turistas zona y tip.'!G12/'Tablas turistas zona y tip.'!G25-1,"-")</f>
        <v>9.059459311925977E-2</v>
      </c>
      <c r="F12" s="122">
        <f>IFERROR('Tablas turistas zona y tip.'!I12/'Tablas turistas zona y tip.'!I25-1,"-")</f>
        <v>6.6801684767698877E-2</v>
      </c>
    </row>
    <row r="13" spans="2:6" outlineLevel="1">
      <c r="B13" s="55" t="s">
        <v>85</v>
      </c>
      <c r="C13" s="121">
        <f>IFERROR('Tablas turistas zona y tip.'!C13/'Tablas turistas zona y tip.'!C26-1,"-")</f>
        <v>8.4003435084706091E-2</v>
      </c>
      <c r="D13" s="122">
        <f>IFERROR('Tablas turistas zona y tip.'!E13/'Tablas turistas zona y tip.'!E26-1,"-")</f>
        <v>0.12153978157826772</v>
      </c>
      <c r="E13" s="122">
        <f>IFERROR('Tablas turistas zona y tip.'!G13/'Tablas turistas zona y tip.'!G26-1,"-")</f>
        <v>-2.6944200018205189E-3</v>
      </c>
      <c r="F13" s="122">
        <f>IFERROR('Tablas turistas zona y tip.'!I13/'Tablas turistas zona y tip.'!I26-1,"-")</f>
        <v>7.0975693492495218E-2</v>
      </c>
    </row>
    <row r="14" spans="2:6" outlineLevel="1">
      <c r="B14" s="55" t="s">
        <v>86</v>
      </c>
      <c r="C14" s="121">
        <f>IFERROR('Tablas turistas zona y tip.'!C14/'Tablas turistas zona y tip.'!C27-1,"-")</f>
        <v>-5.9965836554886298E-2</v>
      </c>
      <c r="D14" s="122">
        <f>IFERROR('Tablas turistas zona y tip.'!E14/'Tablas turistas zona y tip.'!E27-1,"-")</f>
        <v>7.808349855972474E-2</v>
      </c>
      <c r="E14" s="122">
        <f>IFERROR('Tablas turistas zona y tip.'!G14/'Tablas turistas zona y tip.'!G27-1,"-")</f>
        <v>-5.1572318082726554E-2</v>
      </c>
      <c r="F14" s="122">
        <f>IFERROR('Tablas turistas zona y tip.'!I14/'Tablas turistas zona y tip.'!I27-1,"-")</f>
        <v>2.6704195768659567E-2</v>
      </c>
    </row>
    <row r="15" spans="2:6" outlineLevel="1">
      <c r="B15" s="55" t="s">
        <v>87</v>
      </c>
      <c r="C15" s="121">
        <f>IFERROR('Tablas turistas zona y tip.'!C15/'Tablas turistas zona y tip.'!C28-1,"-")</f>
        <v>0.25871158544425876</v>
      </c>
      <c r="D15" s="122">
        <f>IFERROR('Tablas turistas zona y tip.'!E15/'Tablas turistas zona y tip.'!E28-1,"-")</f>
        <v>4.8403928563498733E-2</v>
      </c>
      <c r="E15" s="122">
        <f>IFERROR('Tablas turistas zona y tip.'!G15/'Tablas turistas zona y tip.'!G28-1,"-")</f>
        <v>-7.9288910486140618E-2</v>
      </c>
      <c r="F15" s="122">
        <f>IFERROR('Tablas turistas zona y tip.'!I15/'Tablas turistas zona y tip.'!I28-1,"-")</f>
        <v>-5.5239406390156232E-3</v>
      </c>
    </row>
    <row r="16" spans="2:6" outlineLevel="1">
      <c r="B16" s="55" t="s">
        <v>88</v>
      </c>
      <c r="C16" s="121">
        <f>IFERROR('Tablas turistas zona y tip.'!C16/'Tablas turistas zona y tip.'!C29-1,"-")</f>
        <v>-0.10756938603868793</v>
      </c>
      <c r="D16" s="122">
        <f>IFERROR('Tablas turistas zona y tip.'!E16/'Tablas turistas zona y tip.'!E29-1,"-")</f>
        <v>3.7779213406158751E-2</v>
      </c>
      <c r="E16" s="122">
        <f>IFERROR('Tablas turistas zona y tip.'!G16/'Tablas turistas zona y tip.'!G29-1,"-")</f>
        <v>4.1473236758208021E-2</v>
      </c>
      <c r="F16" s="122">
        <f>IFERROR('Tablas turistas zona y tip.'!I16/'Tablas turistas zona y tip.'!I29-1,"-")</f>
        <v>3.9300314374877576E-2</v>
      </c>
    </row>
    <row r="17" spans="2:6" outlineLevel="1">
      <c r="B17" s="55" t="s">
        <v>89</v>
      </c>
      <c r="C17" s="121">
        <f>IFERROR('Tablas turistas zona y tip.'!C17/'Tablas turistas zona y tip.'!C30-1,"-")</f>
        <v>-5.3333333333333011E-3</v>
      </c>
      <c r="D17" s="122">
        <f>IFERROR('Tablas turistas zona y tip.'!E17/'Tablas turistas zona y tip.'!E30-1,"-")</f>
        <v>8.0190908452846044E-2</v>
      </c>
      <c r="E17" s="122">
        <f>IFERROR('Tablas turistas zona y tip.'!G17/'Tablas turistas zona y tip.'!G30-1,"-")</f>
        <v>5.8372446618628837E-2</v>
      </c>
      <c r="F17" s="122">
        <f>IFERROR('Tablas turistas zona y tip.'!I17/'Tablas turistas zona y tip.'!I30-1,"-")</f>
        <v>7.1700518496075505E-2</v>
      </c>
    </row>
    <row r="18" spans="2:6" outlineLevel="1">
      <c r="B18" s="55" t="s">
        <v>90</v>
      </c>
      <c r="C18" s="121">
        <f>IFERROR('Tablas turistas zona y tip.'!C18/'Tablas turistas zona y tip.'!C31-1,"-")</f>
        <v>-7.918955024491614E-2</v>
      </c>
      <c r="D18" s="122">
        <f>IFERROR('Tablas turistas zona y tip.'!E18/'Tablas turistas zona y tip.'!E31-1,"-")</f>
        <v>7.4694167065846306E-2</v>
      </c>
      <c r="E18" s="122">
        <f>IFERROR('Tablas turistas zona y tip.'!G18/'Tablas turistas zona y tip.'!G31-1,"-")</f>
        <v>-3.9142219986334381E-2</v>
      </c>
      <c r="F18" s="122">
        <f>IFERROR('Tablas turistas zona y tip.'!I18/'Tablas turistas zona y tip.'!I31-1,"-")</f>
        <v>3.1413702243550334E-2</v>
      </c>
    </row>
    <row r="19" spans="2:6" outlineLevel="1">
      <c r="B19" s="55" t="s">
        <v>91</v>
      </c>
      <c r="C19" s="121">
        <f>IFERROR('Tablas turistas zona y tip.'!C19/'Tablas turistas zona y tip.'!C32-1,"-")</f>
        <v>-3.7005887300252338E-2</v>
      </c>
      <c r="D19" s="122">
        <f>IFERROR('Tablas turistas zona y tip.'!E19/'Tablas turistas zona y tip.'!E32-1,"-")</f>
        <v>2.3258754633178613E-2</v>
      </c>
      <c r="E19" s="122">
        <f>IFERROR('Tablas turistas zona y tip.'!G19/'Tablas turistas zona y tip.'!G32-1,"-")</f>
        <v>-1.0685518008756389E-2</v>
      </c>
      <c r="F19" s="122">
        <f>IFERROR('Tablas turistas zona y tip.'!I19/'Tablas turistas zona y tip.'!I32-1,"-")</f>
        <v>9.8439404440409106E-3</v>
      </c>
    </row>
    <row r="20" spans="2:6" outlineLevel="1">
      <c r="B20" s="55" t="s">
        <v>92</v>
      </c>
      <c r="C20" s="121">
        <f>IFERROR('Tablas turistas zona y tip.'!C20/'Tablas turistas zona y tip.'!C33-1,"-")</f>
        <v>-6.8932473008369022E-2</v>
      </c>
      <c r="D20" s="122">
        <f>IFERROR('Tablas turistas zona y tip.'!E20/'Tablas turistas zona y tip.'!E33-1,"-")</f>
        <v>4.2557999070103048E-2</v>
      </c>
      <c r="E20" s="122">
        <f>IFERROR('Tablas turistas zona y tip.'!G20/'Tablas turistas zona y tip.'!G33-1,"-")</f>
        <v>-8.3294773519163812E-2</v>
      </c>
      <c r="F20" s="122">
        <f>IFERROR('Tablas turistas zona y tip.'!I20/'Tablas turistas zona y tip.'!I33-1,"-")</f>
        <v>-1.2568741025816399E-2</v>
      </c>
    </row>
    <row r="21" spans="2:6" outlineLevel="1">
      <c r="B21" s="55" t="s">
        <v>93</v>
      </c>
      <c r="C21" s="121">
        <f>IFERROR('Tablas turistas zona y tip.'!C21/'Tablas turistas zona y tip.'!C34-1,"-")</f>
        <v>0.10460058001581851</v>
      </c>
      <c r="D21" s="122">
        <f>IFERROR('Tablas turistas zona y tip.'!E21/'Tablas turistas zona y tip.'!E34-1,"-")</f>
        <v>-2.9079766111128613E-3</v>
      </c>
      <c r="E21" s="122">
        <f>IFERROR('Tablas turistas zona y tip.'!G21/'Tablas turistas zona y tip.'!G34-1,"-")</f>
        <v>-9.5130321862535894E-2</v>
      </c>
      <c r="F21" s="122">
        <f>IFERROR('Tablas turistas zona y tip.'!I21/'Tablas turistas zona y tip.'!I34-1,"-")</f>
        <v>-4.1586484846284355E-2</v>
      </c>
    </row>
    <row r="22" spans="2:6" outlineLevel="1">
      <c r="B22" s="55" t="s">
        <v>94</v>
      </c>
      <c r="C22" s="121">
        <f>IFERROR('Tablas turistas zona y tip.'!C22/'Tablas turistas zona y tip.'!C35-1,"-")</f>
        <v>-2.8150331613854052E-2</v>
      </c>
      <c r="D22" s="122">
        <f>IFERROR('Tablas turistas zona y tip.'!E22/'Tablas turistas zona y tip.'!E35-1,"-")</f>
        <v>6.5757898005853521E-2</v>
      </c>
      <c r="E22" s="122">
        <f>IFERROR('Tablas turistas zona y tip.'!G22/'Tablas turistas zona y tip.'!G35-1,"-")</f>
        <v>-7.4122514981451504E-2</v>
      </c>
      <c r="F22" s="122">
        <f>IFERROR('Tablas turistas zona y tip.'!I22/'Tablas turistas zona y tip.'!I35-1,"-")</f>
        <v>3.9581855908386032E-3</v>
      </c>
    </row>
    <row r="23" spans="2:6" ht="15" customHeight="1">
      <c r="B23" s="124">
        <v>2010</v>
      </c>
      <c r="C23" s="125">
        <f>IFERROR('Tablas turistas zona y tip.'!C23/'Tablas turistas zona y tip.'!C36-1,"-")</f>
        <v>7.0867314880191934E-3</v>
      </c>
      <c r="D23" s="125">
        <f>IFERROR('Tablas turistas zona y tip.'!E23/'Tablas turistas zona y tip.'!E36-1,"-")</f>
        <v>5.6310882751361202E-2</v>
      </c>
      <c r="E23" s="125">
        <f>IFERROR('Tablas turistas zona y tip.'!G23/'Tablas turistas zona y tip.'!G36-1,"-")</f>
        <v>-1.7178847952918797E-2</v>
      </c>
      <c r="F23" s="125">
        <f>IFERROR('Tablas turistas zona y tip.'!I23/'Tablas turistas zona y tip.'!I36-1,"-")</f>
        <v>2.6242294141912259E-2</v>
      </c>
    </row>
    <row r="24" spans="2:6" ht="15" hidden="1" customHeight="1" outlineLevel="1">
      <c r="B24" s="55" t="s">
        <v>83</v>
      </c>
      <c r="C24" s="121">
        <f>IFERROR('Tablas turistas zona y tip.'!C24/'Tablas turistas zona y tip.'!C37-1,"-")</f>
        <v>-0.18881725762459711</v>
      </c>
      <c r="D24" s="122">
        <f>IFERROR('Tablas turistas zona y tip.'!E24/'Tablas turistas zona y tip.'!E37-1,"-")</f>
        <v>-3.3555786120824771E-2</v>
      </c>
      <c r="E24" s="122">
        <f>IFERROR('Tablas turistas zona y tip.'!G24/'Tablas turistas zona y tip.'!G37-1,"-")</f>
        <v>-0.12401986408782018</v>
      </c>
      <c r="F24" s="122">
        <f>IFERROR('Tablas turistas zona y tip.'!I24/'Tablas turistas zona y tip.'!I37-1,"-")</f>
        <v>-7.2369046545247118E-2</v>
      </c>
    </row>
    <row r="25" spans="2:6" ht="15" hidden="1" customHeight="1" outlineLevel="1">
      <c r="B25" s="55" t="s">
        <v>84</v>
      </c>
      <c r="C25" s="121">
        <f>IFERROR('Tablas turistas zona y tip.'!C25/'Tablas turistas zona y tip.'!C38-1,"-")</f>
        <v>-0.21593902370677576</v>
      </c>
      <c r="D25" s="122">
        <f>IFERROR('Tablas turistas zona y tip.'!E25/'Tablas turistas zona y tip.'!E38-1,"-")</f>
        <v>-8.5973989084342728E-2</v>
      </c>
      <c r="E25" s="122">
        <f>IFERROR('Tablas turistas zona y tip.'!G25/'Tablas turistas zona y tip.'!G38-1,"-")</f>
        <v>-0.2091200992957557</v>
      </c>
      <c r="F25" s="122">
        <f>IFERROR('Tablas turistas zona y tip.'!I25/'Tablas turistas zona y tip.'!I38-1,"-")</f>
        <v>-0.1388289248158614</v>
      </c>
    </row>
    <row r="26" spans="2:6" ht="15" hidden="1" customHeight="1" outlineLevel="1">
      <c r="B26" s="55" t="s">
        <v>85</v>
      </c>
      <c r="C26" s="121">
        <f>IFERROR('Tablas turistas zona y tip.'!C26/'Tablas turistas zona y tip.'!C39-1,"-")</f>
        <v>-0.31524644499091203</v>
      </c>
      <c r="D26" s="122">
        <f>IFERROR('Tablas turistas zona y tip.'!E26/'Tablas turistas zona y tip.'!E39-1,"-")</f>
        <v>-6.9029966497084039E-2</v>
      </c>
      <c r="E26" s="122">
        <f>IFERROR('Tablas turistas zona y tip.'!G26/'Tablas turistas zona y tip.'!G39-1,"-")</f>
        <v>-0.10427843821513405</v>
      </c>
      <c r="F26" s="122">
        <f>IFERROR('Tablas turistas zona y tip.'!I26/'Tablas turistas zona y tip.'!I39-1,"-")</f>
        <v>-8.3705814324543937E-2</v>
      </c>
    </row>
    <row r="27" spans="2:6" ht="15" hidden="1" customHeight="1" outlineLevel="1">
      <c r="B27" s="55" t="s">
        <v>86</v>
      </c>
      <c r="C27" s="121">
        <f>IFERROR('Tablas turistas zona y tip.'!C27/'Tablas turistas zona y tip.'!C40-1,"-")</f>
        <v>-0.2650323774283071</v>
      </c>
      <c r="D27" s="122">
        <f>IFERROR('Tablas turistas zona y tip.'!E27/'Tablas turistas zona y tip.'!E40-1,"-")</f>
        <v>-0.11000869814925029</v>
      </c>
      <c r="E27" s="122">
        <f>IFERROR('Tablas turistas zona y tip.'!G27/'Tablas turistas zona y tip.'!G40-1,"-")</f>
        <v>-7.0903771561709794E-2</v>
      </c>
      <c r="F27" s="122">
        <f>IFERROR('Tablas turistas zona y tip.'!I27/'Tablas turistas zona y tip.'!I40-1,"-")</f>
        <v>-9.4912854949036563E-2</v>
      </c>
    </row>
    <row r="28" spans="2:6" ht="15" hidden="1" customHeight="1" outlineLevel="1">
      <c r="B28" s="55" t="s">
        <v>87</v>
      </c>
      <c r="C28" s="121">
        <f>IFERROR('Tablas turistas zona y tip.'!C28/'Tablas turistas zona y tip.'!C41-1,"-")</f>
        <v>-0.36813454663633405</v>
      </c>
      <c r="D28" s="122">
        <f>IFERROR('Tablas turistas zona y tip.'!E28/'Tablas turistas zona y tip.'!E41-1,"-")</f>
        <v>-0.10969000293227116</v>
      </c>
      <c r="E28" s="122">
        <f>IFERROR('Tablas turistas zona y tip.'!G28/'Tablas turistas zona y tip.'!G41-1,"-")</f>
        <v>-0.13446018769222678</v>
      </c>
      <c r="F28" s="122">
        <f>IFERROR('Tablas turistas zona y tip.'!I28/'Tablas turistas zona y tip.'!I41-1,"-")</f>
        <v>-0.12032194672458696</v>
      </c>
    </row>
    <row r="29" spans="2:6" ht="15" hidden="1" customHeight="1" outlineLevel="1">
      <c r="B29" s="55" t="s">
        <v>88</v>
      </c>
      <c r="C29" s="121">
        <f>IFERROR('Tablas turistas zona y tip.'!C29/'Tablas turistas zona y tip.'!C42-1,"-")</f>
        <v>-0.27220419905735449</v>
      </c>
      <c r="D29" s="122">
        <f>IFERROR('Tablas turistas zona y tip.'!E29/'Tablas turistas zona y tip.'!E42-1,"-")</f>
        <v>-7.7880393969152584E-2</v>
      </c>
      <c r="E29" s="122">
        <f>IFERROR('Tablas turistas zona y tip.'!G29/'Tablas turistas zona y tip.'!G42-1,"-")</f>
        <v>-6.1711160908742624E-2</v>
      </c>
      <c r="F29" s="122">
        <f>IFERROR('Tablas turistas zona y tip.'!I29/'Tablas turistas zona y tip.'!I42-1,"-")</f>
        <v>-7.129030533126568E-2</v>
      </c>
    </row>
    <row r="30" spans="2:6" ht="15" hidden="1" customHeight="1" outlineLevel="1">
      <c r="B30" s="55" t="s">
        <v>89</v>
      </c>
      <c r="C30" s="121">
        <f>IFERROR('Tablas turistas zona y tip.'!C30/'Tablas turistas zona y tip.'!C43-1,"-")</f>
        <v>-0.17422279792746109</v>
      </c>
      <c r="D30" s="122">
        <f>IFERROR('Tablas turistas zona y tip.'!E30/'Tablas turistas zona y tip.'!E43-1,"-")</f>
        <v>-0.12861860882328957</v>
      </c>
      <c r="E30" s="122">
        <f>IFERROR('Tablas turistas zona y tip.'!G30/'Tablas turistas zona y tip.'!G43-1,"-")</f>
        <v>-0.13379058477708994</v>
      </c>
      <c r="F30" s="122">
        <f>IFERROR('Tablas turistas zona y tip.'!I30/'Tablas turistas zona y tip.'!I43-1,"-")</f>
        <v>-0.13063854424733679</v>
      </c>
    </row>
    <row r="31" spans="2:6" ht="15" hidden="1" customHeight="1" outlineLevel="1">
      <c r="B31" s="55" t="s">
        <v>90</v>
      </c>
      <c r="C31" s="121">
        <f>IFERROR('Tablas turistas zona y tip.'!C31/'Tablas turistas zona y tip.'!C44-1,"-")</f>
        <v>-0.22727533405975797</v>
      </c>
      <c r="D31" s="122">
        <f>IFERROR('Tablas turistas zona y tip.'!E31/'Tablas turistas zona y tip.'!E44-1,"-")</f>
        <v>-0.15982555057214609</v>
      </c>
      <c r="E31" s="122">
        <f>IFERROR('Tablas turistas zona y tip.'!G31/'Tablas turistas zona y tip.'!G44-1,"-")</f>
        <v>-0.13950197710180134</v>
      </c>
      <c r="F31" s="122">
        <f>IFERROR('Tablas turistas zona y tip.'!I31/'Tablas turistas zona y tip.'!I44-1,"-")</f>
        <v>-0.152212689231216</v>
      </c>
    </row>
    <row r="32" spans="2:6" ht="15" hidden="1" customHeight="1" outlineLevel="1">
      <c r="B32" s="55" t="s">
        <v>91</v>
      </c>
      <c r="C32" s="121">
        <f>IFERROR('Tablas turistas zona y tip.'!C32/'Tablas turistas zona y tip.'!C45-1,"-")</f>
        <v>-0.25657932132097994</v>
      </c>
      <c r="D32" s="122">
        <f>IFERROR('Tablas turistas zona y tip.'!E32/'Tablas turistas zona y tip.'!E45-1,"-")</f>
        <v>-3.1596912633024998E-2</v>
      </c>
      <c r="E32" s="122">
        <f>IFERROR('Tablas turistas zona y tip.'!G32/'Tablas turistas zona y tip.'!G45-1,"-")</f>
        <v>1.3315685301272806E-2</v>
      </c>
      <c r="F32" s="122">
        <f>IFERROR('Tablas turistas zona y tip.'!I32/'Tablas turistas zona y tip.'!I45-1,"-")</f>
        <v>-1.4331682818470082E-2</v>
      </c>
    </row>
    <row r="33" spans="2:6" ht="15" hidden="1" customHeight="1" outlineLevel="1">
      <c r="B33" s="55" t="s">
        <v>92</v>
      </c>
      <c r="C33" s="121">
        <f>IFERROR('Tablas turistas zona y tip.'!C33/'Tablas turistas zona y tip.'!C46-1,"-")</f>
        <v>-5.4256540390308694E-2</v>
      </c>
      <c r="D33" s="122">
        <f>IFERROR('Tablas turistas zona y tip.'!E33/'Tablas turistas zona y tip.'!E46-1,"-")</f>
        <v>-0.2193959581295325</v>
      </c>
      <c r="E33" s="122">
        <f>IFERROR('Tablas turistas zona y tip.'!G33/'Tablas turistas zona y tip.'!G46-1,"-")</f>
        <v>-0.15892605113729608</v>
      </c>
      <c r="F33" s="122">
        <f>IFERROR('Tablas turistas zona y tip.'!I33/'Tablas turistas zona y tip.'!I46-1,"-")</f>
        <v>-0.19401357652194617</v>
      </c>
    </row>
    <row r="34" spans="2:6" ht="15" hidden="1" customHeight="1" outlineLevel="1">
      <c r="B34" s="55" t="s">
        <v>93</v>
      </c>
      <c r="C34" s="121">
        <f>IFERROR('Tablas turistas zona y tip.'!C34/'Tablas turistas zona y tip.'!C47-1,"-")</f>
        <v>-0.21611986566778607</v>
      </c>
      <c r="D34" s="122">
        <f>IFERROR('Tablas turistas zona y tip.'!E34/'Tablas turistas zona y tip.'!E47-1,"-")</f>
        <v>-0.14176892967908394</v>
      </c>
      <c r="E34" s="122">
        <f>IFERROR('Tablas turistas zona y tip.'!G34/'Tablas turistas zona y tip.'!G47-1,"-")</f>
        <v>-0.1876516418765164</v>
      </c>
      <c r="F34" s="122">
        <f>IFERROR('Tablas turistas zona y tip.'!I34/'Tablas turistas zona y tip.'!I47-1,"-")</f>
        <v>-0.16162881209259039</v>
      </c>
    </row>
    <row r="35" spans="2:6" ht="15" hidden="1" customHeight="1" outlineLevel="1">
      <c r="B35" s="55" t="s">
        <v>94</v>
      </c>
      <c r="C35" s="121">
        <f>IFERROR('Tablas turistas zona y tip.'!C35/'Tablas turistas zona y tip.'!C48-1,"-")</f>
        <v>-0.20091861971499236</v>
      </c>
      <c r="D35" s="122">
        <f>IFERROR('Tablas turistas zona y tip.'!E35/'Tablas turistas zona y tip.'!E48-1,"-")</f>
        <v>-0.10720047050915815</v>
      </c>
      <c r="E35" s="122">
        <f>IFERROR('Tablas turistas zona y tip.'!G35/'Tablas turistas zona y tip.'!G48-1,"-")</f>
        <v>-2.0377736492979359E-2</v>
      </c>
      <c r="F35" s="122">
        <f>IFERROR('Tablas turistas zona y tip.'!I35/'Tablas turistas zona y tip.'!I48-1,"-")</f>
        <v>-7.081686992217151E-2</v>
      </c>
    </row>
    <row r="36" spans="2:6" collapsed="1">
      <c r="B36" s="112">
        <v>2009</v>
      </c>
      <c r="C36" s="126">
        <f>IFERROR('Tablas turistas zona y tip.'!C36/'Tablas turistas zona y tip.'!C49-1,"-")</f>
        <v>-0.22743196308640867</v>
      </c>
      <c r="D36" s="126">
        <f>IFERROR('Tablas turistas zona y tip.'!E36/'Tablas turistas zona y tip.'!E49-1,"-")</f>
        <v>-0.10789822844942742</v>
      </c>
      <c r="E36" s="126">
        <f>IFERROR('Tablas turistas zona y tip.'!G36/'Tablas turistas zona y tip.'!G49-1,"-")</f>
        <v>-0.11411270813365437</v>
      </c>
      <c r="F36" s="126">
        <f>IFERROR('Tablas turistas zona y tip.'!I36/'Tablas turistas zona y tip.'!I49-1,"-")</f>
        <v>-0.11045141390545221</v>
      </c>
    </row>
    <row r="37" spans="2:6" ht="15" hidden="1" customHeight="1" outlineLevel="1">
      <c r="B37" s="55" t="s">
        <v>83</v>
      </c>
      <c r="C37" s="121">
        <f>IFERROR('Tablas turistas zona y tip.'!C37/'Tablas turistas zona y tip.'!C50-1,"-")</f>
        <v>-4.5104770924588644E-2</v>
      </c>
      <c r="D37" s="122">
        <f>IFERROR('Tablas turistas zona y tip.'!E37/'Tablas turistas zona y tip.'!E50-1,"-")</f>
        <v>-6.0835358371628567E-2</v>
      </c>
      <c r="E37" s="122">
        <f>IFERROR('Tablas turistas zona y tip.'!G37/'Tablas turistas zona y tip.'!G50-1,"-")</f>
        <v>-6.8597254416325359E-2</v>
      </c>
      <c r="F37" s="122">
        <f>IFERROR('Tablas turistas zona y tip.'!I37/'Tablas turistas zona y tip.'!I50-1,"-")</f>
        <v>-6.4181358592495297E-2</v>
      </c>
    </row>
    <row r="38" spans="2:6" ht="15" hidden="1" customHeight="1" outlineLevel="1">
      <c r="B38" s="55" t="s">
        <v>84</v>
      </c>
      <c r="C38" s="121">
        <f>IFERROR('Tablas turistas zona y tip.'!C38/'Tablas turistas zona y tip.'!C51-1,"-")</f>
        <v>-5.6375271034956875E-2</v>
      </c>
      <c r="D38" s="122">
        <f>IFERROR('Tablas turistas zona y tip.'!E38/'Tablas turistas zona y tip.'!E51-1,"-")</f>
        <v>-6.4904758290961539E-2</v>
      </c>
      <c r="E38" s="122">
        <f>IFERROR('Tablas turistas zona y tip.'!G38/'Tablas turistas zona y tip.'!G51-1,"-")</f>
        <v>-4.4770348987061226E-2</v>
      </c>
      <c r="F38" s="122">
        <f>IFERROR('Tablas turistas zona y tip.'!I38/'Tablas turistas zona y tip.'!I51-1,"-")</f>
        <v>-5.6367888444473602E-2</v>
      </c>
    </row>
    <row r="39" spans="2:6" ht="15" hidden="1" customHeight="1" outlineLevel="1">
      <c r="B39" s="55" t="s">
        <v>85</v>
      </c>
      <c r="C39" s="121">
        <f>IFERROR('Tablas turistas zona y tip.'!C39/'Tablas turistas zona y tip.'!C52-1,"-")</f>
        <v>7.8404243053153522E-2</v>
      </c>
      <c r="D39" s="122">
        <f>IFERROR('Tablas turistas zona y tip.'!E39/'Tablas turistas zona y tip.'!E52-1,"-")</f>
        <v>-6.3063586755120915E-2</v>
      </c>
      <c r="E39" s="122">
        <f>IFERROR('Tablas turistas zona y tip.'!G39/'Tablas turistas zona y tip.'!G52-1,"-")</f>
        <v>-4.1318825626113886E-2</v>
      </c>
      <c r="F39" s="122">
        <f>IFERROR('Tablas turistas zona y tip.'!I39/'Tablas turistas zona y tip.'!I52-1,"-")</f>
        <v>-5.4131060229822059E-2</v>
      </c>
    </row>
    <row r="40" spans="2:6" ht="15" hidden="1" customHeight="1" outlineLevel="1">
      <c r="B40" s="55" t="s">
        <v>86</v>
      </c>
      <c r="C40" s="121">
        <f>IFERROR('Tablas turistas zona y tip.'!C40/'Tablas turistas zona y tip.'!C53-1,"-")</f>
        <v>7.6004265908282909E-2</v>
      </c>
      <c r="D40" s="122">
        <f>IFERROR('Tablas turistas zona y tip.'!E40/'Tablas turistas zona y tip.'!E53-1,"-")</f>
        <v>-5.2044990985233186E-2</v>
      </c>
      <c r="E40" s="122">
        <f>IFERROR('Tablas turistas zona y tip.'!G40/'Tablas turistas zona y tip.'!G53-1,"-")</f>
        <v>-3.2890356941670529E-2</v>
      </c>
      <c r="F40" s="122">
        <f>IFERROR('Tablas turistas zona y tip.'!I40/'Tablas turistas zona y tip.'!I53-1,"-")</f>
        <v>-4.4741254951926934E-2</v>
      </c>
    </row>
    <row r="41" spans="2:6" ht="15" hidden="1" customHeight="1" outlineLevel="1">
      <c r="B41" s="55" t="s">
        <v>87</v>
      </c>
      <c r="C41" s="121">
        <f>IFERROR('Tablas turistas zona y tip.'!C41/'Tablas turistas zona y tip.'!C54-1,"-")</f>
        <v>0.23487508778970612</v>
      </c>
      <c r="D41" s="122">
        <f>IFERROR('Tablas turistas zona y tip.'!E41/'Tablas turistas zona y tip.'!E54-1,"-")</f>
        <v>1.5521279443254876E-2</v>
      </c>
      <c r="E41" s="122">
        <f>IFERROR('Tablas turistas zona y tip.'!G41/'Tablas turistas zona y tip.'!G54-1,"-")</f>
        <v>-6.381904297555252E-3</v>
      </c>
      <c r="F41" s="122">
        <f>IFERROR('Tablas turistas zona y tip.'!I41/'Tablas turistas zona y tip.'!I54-1,"-")</f>
        <v>6.0027393528467865E-3</v>
      </c>
    </row>
    <row r="42" spans="2:6" ht="15" hidden="1" customHeight="1" outlineLevel="1">
      <c r="B42" s="55" t="s">
        <v>88</v>
      </c>
      <c r="C42" s="121">
        <f>IFERROR('Tablas turistas zona y tip.'!C42/'Tablas turistas zona y tip.'!C55-1,"-")</f>
        <v>0.13767409470752079</v>
      </c>
      <c r="D42" s="122">
        <f>IFERROR('Tablas turistas zona y tip.'!E42/'Tablas turistas zona y tip.'!E55-1,"-")</f>
        <v>3.6489605716583107E-3</v>
      </c>
      <c r="E42" s="122">
        <f>IFERROR('Tablas turistas zona y tip.'!G42/'Tablas turistas zona y tip.'!G55-1,"-")</f>
        <v>1.7822406813521319E-3</v>
      </c>
      <c r="F42" s="122">
        <f>IFERROR('Tablas turistas zona y tip.'!I42/'Tablas turistas zona y tip.'!I55-1,"-")</f>
        <v>2.8873029458640342E-3</v>
      </c>
    </row>
    <row r="43" spans="2:6" ht="15" hidden="1" customHeight="1" outlineLevel="1">
      <c r="B43" s="55" t="s">
        <v>89</v>
      </c>
      <c r="C43" s="121">
        <f>IFERROR('Tablas turistas zona y tip.'!C43/'Tablas turistas zona y tip.'!C56-1,"-")</f>
        <v>0.17227241667299364</v>
      </c>
      <c r="D43" s="122">
        <f>IFERROR('Tablas turistas zona y tip.'!E43/'Tablas turistas zona y tip.'!E56-1,"-")</f>
        <v>-6.823381724675559E-3</v>
      </c>
      <c r="E43" s="122">
        <f>IFERROR('Tablas turistas zona y tip.'!G43/'Tablas turistas zona y tip.'!G56-1,"-")</f>
        <v>-4.477385163305736E-2</v>
      </c>
      <c r="F43" s="122">
        <f>IFERROR('Tablas turistas zona y tip.'!I43/'Tablas turistas zona y tip.'!I56-1,"-")</f>
        <v>-2.1998478673481037E-2</v>
      </c>
    </row>
    <row r="44" spans="2:6" ht="15" hidden="1" customHeight="1" outlineLevel="1">
      <c r="B44" s="55" t="s">
        <v>90</v>
      </c>
      <c r="C44" s="121">
        <f>IFERROR('Tablas turistas zona y tip.'!C44/'Tablas turistas zona y tip.'!C57-1,"-")</f>
        <v>0.18409615645796551</v>
      </c>
      <c r="D44" s="122">
        <f>IFERROR('Tablas turistas zona y tip.'!E44/'Tablas turistas zona y tip.'!E57-1,"-")</f>
        <v>0.22747525222777454</v>
      </c>
      <c r="E44" s="122">
        <f>IFERROR('Tablas turistas zona y tip.'!G44/'Tablas turistas zona y tip.'!G57-1,"-")</f>
        <v>0.18120416091094338</v>
      </c>
      <c r="F44" s="122">
        <f>IFERROR('Tablas turistas zona y tip.'!I44/'Tablas turistas zona y tip.'!I57-1,"-")</f>
        <v>0.20972440587551566</v>
      </c>
    </row>
    <row r="45" spans="2:6" ht="15" hidden="1" customHeight="1" outlineLevel="1">
      <c r="B45" s="55" t="s">
        <v>91</v>
      </c>
      <c r="C45" s="121">
        <f>IFERROR('Tablas turistas zona y tip.'!C45/'Tablas turistas zona y tip.'!C58-1,"-")</f>
        <v>0.13561838368190027</v>
      </c>
      <c r="D45" s="122">
        <f>IFERROR('Tablas turistas zona y tip.'!E45/'Tablas turistas zona y tip.'!E58-1,"-")</f>
        <v>-1.6913764629315486E-2</v>
      </c>
      <c r="E45" s="122">
        <f>IFERROR('Tablas turistas zona y tip.'!G45/'Tablas turistas zona y tip.'!G58-1,"-")</f>
        <v>-5.3515294226820886E-2</v>
      </c>
      <c r="F45" s="122">
        <f>IFERROR('Tablas turistas zona y tip.'!I45/'Tablas turistas zona y tip.'!I58-1,"-")</f>
        <v>-3.1314106294082933E-2</v>
      </c>
    </row>
    <row r="46" spans="2:6" ht="15" hidden="1" customHeight="1" outlineLevel="1">
      <c r="B46" s="55" t="s">
        <v>92</v>
      </c>
      <c r="C46" s="121">
        <f>IFERROR('Tablas turistas zona y tip.'!C46/'Tablas turistas zona y tip.'!C59-1,"-")</f>
        <v>-0.12916973587288227</v>
      </c>
      <c r="D46" s="122">
        <f>IFERROR('Tablas turistas zona y tip.'!E46/'Tablas turistas zona y tip.'!E59-1,"-")</f>
        <v>6.0363772385093828E-2</v>
      </c>
      <c r="E46" s="122">
        <f>IFERROR('Tablas turistas zona y tip.'!G46/'Tablas turistas zona y tip.'!G59-1,"-")</f>
        <v>1.0763135195594353E-2</v>
      </c>
      <c r="F46" s="122">
        <f>IFERROR('Tablas turistas zona y tip.'!I46/'Tablas turistas zona y tip.'!I59-1,"-")</f>
        <v>3.8962924489140738E-2</v>
      </c>
    </row>
    <row r="47" spans="2:6" ht="15" hidden="1" customHeight="1" outlineLevel="1">
      <c r="B47" s="55" t="s">
        <v>93</v>
      </c>
      <c r="C47" s="121">
        <f>IFERROR('Tablas turistas zona y tip.'!C47/'Tablas turistas zona y tip.'!C60-1,"-")</f>
        <v>0.27151491262646177</v>
      </c>
      <c r="D47" s="122">
        <f>IFERROR('Tablas turistas zona y tip.'!E47/'Tablas turistas zona y tip.'!E60-1,"-")</f>
        <v>7.5054814619429866E-2</v>
      </c>
      <c r="E47" s="122">
        <f>IFERROR('Tablas turistas zona y tip.'!G47/'Tablas turistas zona y tip.'!G60-1,"-")</f>
        <v>9.8322758620689621E-2</v>
      </c>
      <c r="F47" s="122">
        <f>IFERROR('Tablas turistas zona y tip.'!I47/'Tablas turistas zona y tip.'!I60-1,"-")</f>
        <v>8.5003986921011743E-2</v>
      </c>
    </row>
    <row r="48" spans="2:6" ht="15" hidden="1" customHeight="1" outlineLevel="1">
      <c r="B48" s="55" t="s">
        <v>94</v>
      </c>
      <c r="C48" s="121">
        <f>IFERROR('Tablas turistas zona y tip.'!C48/'Tablas turistas zona y tip.'!C61-1,"-")</f>
        <v>0.17060729303095057</v>
      </c>
      <c r="D48" s="122">
        <f>IFERROR('Tablas turistas zona y tip.'!E48/'Tablas turistas zona y tip.'!E61-1,"-")</f>
        <v>8.4389615671389695E-3</v>
      </c>
      <c r="E48" s="122">
        <f>IFERROR('Tablas turistas zona y tip.'!G48/'Tablas turistas zona y tip.'!G61-1,"-")</f>
        <v>3.6766854884906497E-3</v>
      </c>
      <c r="F48" s="122">
        <f>IFERROR('Tablas turistas zona y tip.'!I48/'Tablas turistas zona y tip.'!I61-1,"-")</f>
        <v>6.4378104075888398E-3</v>
      </c>
    </row>
    <row r="49" spans="2:6" collapsed="1">
      <c r="B49" s="112">
        <v>2008</v>
      </c>
      <c r="C49" s="126">
        <f>IFERROR('Tablas turistas zona y tip.'!C49/'Tablas turistas zona y tip.'!C62-1,"-")</f>
        <v>8.7948166498788449E-2</v>
      </c>
      <c r="D49" s="126">
        <f>IFERROR('Tablas turistas zona y tip.'!E49/'Tablas turistas zona y tip.'!E62-1,"-")</f>
        <v>6.9478690219793027E-3</v>
      </c>
      <c r="E49" s="126">
        <f>IFERROR('Tablas turistas zona y tip.'!G49/'Tablas turistas zona y tip.'!G62-1,"-")</f>
        <v>-3.6525767597872516E-3</v>
      </c>
      <c r="F49" s="126">
        <f>IFERROR('Tablas turistas zona y tip.'!I49/'Tablas turistas zona y tip.'!I62-1,"-")</f>
        <v>2.5655529758368267E-3</v>
      </c>
    </row>
    <row r="50" spans="2:6" ht="15" hidden="1" customHeight="1" outlineLevel="1">
      <c r="B50" s="55" t="s">
        <v>83</v>
      </c>
      <c r="C50" s="121">
        <f>IFERROR('Tablas turistas zona y tip.'!C50/'Tablas turistas zona y tip.'!C63-1,"-")</f>
        <v>3.8623804147601692E-3</v>
      </c>
      <c r="D50" s="122">
        <f>IFERROR('Tablas turistas zona y tip.'!E50/'Tablas turistas zona y tip.'!E63-1,"-")</f>
        <v>-3.0314106402668961E-2</v>
      </c>
      <c r="E50" s="122">
        <f>IFERROR('Tablas turistas zona y tip.'!G50/'Tablas turistas zona y tip.'!G63-1,"-")</f>
        <v>-5.16965356646375E-2</v>
      </c>
      <c r="F50" s="122">
        <f>IFERROR('Tablas turistas zona y tip.'!I50/'Tablas turistas zona y tip.'!I63-1,"-")</f>
        <v>-3.96487545817239E-2</v>
      </c>
    </row>
    <row r="51" spans="2:6" ht="15" hidden="1" customHeight="1" outlineLevel="1">
      <c r="B51" s="55" t="s">
        <v>84</v>
      </c>
      <c r="C51" s="121">
        <f>IFERROR('Tablas turistas zona y tip.'!C51/'Tablas turistas zona y tip.'!C64-1,"-")</f>
        <v>4.5447006137004475E-2</v>
      </c>
      <c r="D51" s="122">
        <f>IFERROR('Tablas turistas zona y tip.'!E51/'Tablas turistas zona y tip.'!E64-1,"-")</f>
        <v>2.4311561109275681E-2</v>
      </c>
      <c r="E51" s="122">
        <f>IFERROR('Tablas turistas zona y tip.'!G51/'Tablas turistas zona y tip.'!G64-1,"-")</f>
        <v>0.10692032045283373</v>
      </c>
      <c r="F51" s="122">
        <f>IFERROR('Tablas turistas zona y tip.'!I51/'Tablas turistas zona y tip.'!I64-1,"-")</f>
        <v>5.778234000790694E-2</v>
      </c>
    </row>
    <row r="52" spans="2:6" ht="15" hidden="1" customHeight="1" outlineLevel="1">
      <c r="B52" s="55" t="s">
        <v>85</v>
      </c>
      <c r="C52" s="121">
        <f>IFERROR('Tablas turistas zona y tip.'!C52/'Tablas turistas zona y tip.'!C65-1,"-")</f>
        <v>0.10266353060835298</v>
      </c>
      <c r="D52" s="122">
        <f>IFERROR('Tablas turistas zona y tip.'!E52/'Tablas turistas zona y tip.'!E65-1,"-")</f>
        <v>-3.0137526911652279E-2</v>
      </c>
      <c r="E52" s="122">
        <f>IFERROR('Tablas turistas zona y tip.'!G52/'Tablas turistas zona y tip.'!G65-1,"-")</f>
        <v>-5.9397302172378597E-2</v>
      </c>
      <c r="F52" s="122">
        <f>IFERROR('Tablas turistas zona y tip.'!I52/'Tablas turistas zona y tip.'!I65-1,"-")</f>
        <v>-4.2374670725582431E-2</v>
      </c>
    </row>
    <row r="53" spans="2:6" ht="15" hidden="1" customHeight="1" outlineLevel="1">
      <c r="B53" s="55" t="s">
        <v>86</v>
      </c>
      <c r="C53" s="121">
        <f>IFERROR('Tablas turistas zona y tip.'!C53/'Tablas turistas zona y tip.'!C66-1,"-")</f>
        <v>-2.3467333194473361E-2</v>
      </c>
      <c r="D53" s="122">
        <f>IFERROR('Tablas turistas zona y tip.'!E53/'Tablas turistas zona y tip.'!E66-1,"-")</f>
        <v>-6.611917367612441E-2</v>
      </c>
      <c r="E53" s="122">
        <f>IFERROR('Tablas turistas zona y tip.'!G53/'Tablas turistas zona y tip.'!G66-1,"-")</f>
        <v>-0.18851782013121599</v>
      </c>
      <c r="F53" s="122">
        <f>IFERROR('Tablas turistas zona y tip.'!I53/'Tablas turistas zona y tip.'!I66-1,"-")</f>
        <v>-0.11690873113384459</v>
      </c>
    </row>
    <row r="54" spans="2:6" ht="15" hidden="1" customHeight="1" outlineLevel="1">
      <c r="B54" s="55" t="s">
        <v>87</v>
      </c>
      <c r="C54" s="121">
        <f>IFERROR('Tablas turistas zona y tip.'!C54/'Tablas turistas zona y tip.'!C67-1,"-")</f>
        <v>-0.1125456326239872</v>
      </c>
      <c r="D54" s="122">
        <f>IFERROR('Tablas turistas zona y tip.'!E54/'Tablas turistas zona y tip.'!E67-1,"-")</f>
        <v>-8.9988527623228176E-3</v>
      </c>
      <c r="E54" s="122">
        <f>IFERROR('Tablas turistas zona y tip.'!G54/'Tablas turistas zona y tip.'!G67-1,"-")</f>
        <v>-7.3161772649683599E-3</v>
      </c>
      <c r="F54" s="122">
        <f>IFERROR('Tablas turistas zona y tip.'!I54/'Tablas turistas zona y tip.'!I67-1,"-")</f>
        <v>-8.2683081957001248E-3</v>
      </c>
    </row>
    <row r="55" spans="2:6" ht="15" hidden="1" customHeight="1" outlineLevel="1">
      <c r="B55" s="55" t="s">
        <v>88</v>
      </c>
      <c r="C55" s="121">
        <f>IFERROR('Tablas turistas zona y tip.'!C55/'Tablas turistas zona y tip.'!C68-1,"-")</f>
        <v>-2.6968423905678329E-2</v>
      </c>
      <c r="D55" s="122">
        <f>IFERROR('Tablas turistas zona y tip.'!E55/'Tablas turistas zona y tip.'!E68-1,"-")</f>
        <v>-1.1529865180451848E-2</v>
      </c>
      <c r="E55" s="122">
        <f>IFERROR('Tablas turistas zona y tip.'!G55/'Tablas turistas zona y tip.'!G68-1,"-")</f>
        <v>-8.0924632050947576E-2</v>
      </c>
      <c r="F55" s="122">
        <f>IFERROR('Tablas turistas zona y tip.'!I55/'Tablas turistas zona y tip.'!I68-1,"-")</f>
        <v>-4.1072023630761123E-2</v>
      </c>
    </row>
    <row r="56" spans="2:6" ht="15" hidden="1" customHeight="1" outlineLevel="1">
      <c r="B56" s="55" t="s">
        <v>89</v>
      </c>
      <c r="C56" s="121">
        <f>IFERROR('Tablas turistas zona y tip.'!C56/'Tablas turistas zona y tip.'!C69-1,"-")</f>
        <v>-0.1635867149298279</v>
      </c>
      <c r="D56" s="122">
        <f>IFERROR('Tablas turistas zona y tip.'!E56/'Tablas turistas zona y tip.'!E69-1,"-")</f>
        <v>-3.1043865102496904E-3</v>
      </c>
      <c r="E56" s="122">
        <f>IFERROR('Tablas turistas zona y tip.'!G56/'Tablas turistas zona y tip.'!G69-1,"-")</f>
        <v>-7.2528959161241247E-2</v>
      </c>
      <c r="F56" s="122">
        <f>IFERROR('Tablas turistas zona y tip.'!I56/'Tablas turistas zona y tip.'!I69-1,"-")</f>
        <v>-3.2075724679442752E-2</v>
      </c>
    </row>
    <row r="57" spans="2:6" ht="15" hidden="1" customHeight="1" outlineLevel="1">
      <c r="B57" s="55" t="s">
        <v>90</v>
      </c>
      <c r="C57" s="121">
        <f>IFERROR('Tablas turistas zona y tip.'!C57/'Tablas turistas zona y tip.'!C70-1,"-")</f>
        <v>-1.6948003525184552E-3</v>
      </c>
      <c r="D57" s="122">
        <f>IFERROR('Tablas turistas zona y tip.'!E57/'Tablas turistas zona y tip.'!E70-1,"-")</f>
        <v>-9.2565054159716165E-2</v>
      </c>
      <c r="E57" s="122">
        <f>IFERROR('Tablas turistas zona y tip.'!G57/'Tablas turistas zona y tip.'!G70-1,"-")</f>
        <v>-9.2590668910449536E-2</v>
      </c>
      <c r="F57" s="122">
        <f>IFERROR('Tablas turistas zona y tip.'!I57/'Tablas turistas zona y tip.'!I70-1,"-")</f>
        <v>-9.2574880844212726E-2</v>
      </c>
    </row>
    <row r="58" spans="2:6" ht="15" hidden="1" customHeight="1" outlineLevel="1">
      <c r="B58" s="55" t="s">
        <v>91</v>
      </c>
      <c r="C58" s="121">
        <f>IFERROR('Tablas turistas zona y tip.'!C58/'Tablas turistas zona y tip.'!C71-1,"-")</f>
        <v>0.11863672467326158</v>
      </c>
      <c r="D58" s="122">
        <f>IFERROR('Tablas turistas zona y tip.'!E58/'Tablas turistas zona y tip.'!E71-1,"-")</f>
        <v>-5.3758885950142554E-2</v>
      </c>
      <c r="E58" s="122">
        <f>IFERROR('Tablas turistas zona y tip.'!G58/'Tablas turistas zona y tip.'!G71-1,"-")</f>
        <v>-0.11880570774388743</v>
      </c>
      <c r="F58" s="122">
        <f>IFERROR('Tablas turistas zona y tip.'!I58/'Tablas turistas zona y tip.'!I71-1,"-")</f>
        <v>-8.0464135463768294E-2</v>
      </c>
    </row>
    <row r="59" spans="2:6" ht="15" hidden="1" customHeight="1" outlineLevel="1">
      <c r="B59" s="55" t="s">
        <v>92</v>
      </c>
      <c r="C59" s="121">
        <f>IFERROR('Tablas turistas zona y tip.'!C59/'Tablas turistas zona y tip.'!C72-1,"-")</f>
        <v>9.0481381605370448E-2</v>
      </c>
      <c r="D59" s="122">
        <f>IFERROR('Tablas turistas zona y tip.'!E59/'Tablas turistas zona y tip.'!E72-1,"-")</f>
        <v>5.3518853232388697E-2</v>
      </c>
      <c r="E59" s="122">
        <f>IFERROR('Tablas turistas zona y tip.'!G59/'Tablas turistas zona y tip.'!G72-1,"-")</f>
        <v>2.5113079303693775E-2</v>
      </c>
      <c r="F59" s="122">
        <f>IFERROR('Tablas turistas zona y tip.'!I59/'Tablas turistas zona y tip.'!I72-1,"-")</f>
        <v>4.1072006403596983E-2</v>
      </c>
    </row>
    <row r="60" spans="2:6" ht="15" hidden="1" customHeight="1" outlineLevel="1">
      <c r="B60" s="55" t="s">
        <v>93</v>
      </c>
      <c r="C60" s="121">
        <f>IFERROR('Tablas turistas zona y tip.'!C60/'Tablas turistas zona y tip.'!C73-1,"-")</f>
        <v>-2.9951567677797608E-2</v>
      </c>
      <c r="D60" s="122">
        <f>IFERROR('Tablas turistas zona y tip.'!E60/'Tablas turistas zona y tip.'!E73-1,"-")</f>
        <v>2.6830754646714361E-2</v>
      </c>
      <c r="E60" s="122">
        <f>IFERROR('Tablas turistas zona y tip.'!G60/'Tablas turistas zona y tip.'!G73-1,"-")</f>
        <v>-2.1946178709994268E-2</v>
      </c>
      <c r="F60" s="122">
        <f>IFERROR('Tablas turistas zona y tip.'!I60/'Tablas turistas zona y tip.'!I73-1,"-")</f>
        <v>5.3911999867177762E-3</v>
      </c>
    </row>
    <row r="61" spans="2:6" ht="15" hidden="1" customHeight="1" outlineLevel="1">
      <c r="B61" s="55" t="s">
        <v>94</v>
      </c>
      <c r="C61" s="121">
        <f>IFERROR('Tablas turistas zona y tip.'!C61/'Tablas turistas zona y tip.'!C74-1,"-")</f>
        <v>1.6893312771624869E-2</v>
      </c>
      <c r="D61" s="122">
        <f>IFERROR('Tablas turistas zona y tip.'!E61/'Tablas turistas zona y tip.'!E74-1,"-")</f>
        <v>1.0847268912061336E-2</v>
      </c>
      <c r="E61" s="122">
        <f>IFERROR('Tablas turistas zona y tip.'!G61/'Tablas turistas zona y tip.'!G74-1,"-")</f>
        <v>-9.0934210456398046E-2</v>
      </c>
      <c r="F61" s="122">
        <f>IFERROR('Tablas turistas zona y tip.'!I61/'Tablas turistas zona y tip.'!I74-1,"-")</f>
        <v>-3.4573850028218667E-2</v>
      </c>
    </row>
    <row r="62" spans="2:6" collapsed="1">
      <c r="B62" s="112">
        <v>2007</v>
      </c>
      <c r="C62" s="126">
        <f>IFERROR('Tablas turistas zona y tip.'!C62/'Tablas turistas zona y tip.'!C75-1,"-")</f>
        <v>4.8803707330951074E-3</v>
      </c>
      <c r="D62" s="126">
        <f>IFERROR('Tablas turistas zona y tip.'!E62/'Tablas turistas zona y tip.'!E75-1,"-")</f>
        <v>-1.5365629285829852E-2</v>
      </c>
      <c r="E62" s="126">
        <f>IFERROR('Tablas turistas zona y tip.'!G62/'Tablas turistas zona y tip.'!G75-1,"-")</f>
        <v>-5.3727730701820575E-2</v>
      </c>
      <c r="F62" s="126">
        <f>IFERROR('Tablas turistas zona y tip.'!I62/'Tablas turistas zona y tip.'!I75-1,"-")</f>
        <v>-3.1595778619496917E-2</v>
      </c>
    </row>
    <row r="63" spans="2:6" ht="15" customHeight="1">
      <c r="B63" s="348" t="s">
        <v>125</v>
      </c>
      <c r="C63" s="348"/>
      <c r="D63" s="348"/>
      <c r="E63" s="348"/>
      <c r="F63" s="348"/>
    </row>
  </sheetData>
  <mergeCells count="4">
    <mergeCell ref="B5:F5"/>
    <mergeCell ref="B6:B7"/>
    <mergeCell ref="D6:F6"/>
    <mergeCell ref="B63:F6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&amp;RTurismo en Cifras SANTA CRUZ (acumulado junio 2010)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20">
    <tabColor rgb="FF000099"/>
    <pageSetUpPr fitToPage="1"/>
  </sheetPr>
  <dimension ref="B1:K38"/>
  <sheetViews>
    <sheetView showGridLines="0" showRowColHeaders="0" showZero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3.28515625" customWidth="1"/>
    <col min="11" max="11" width="15" customWidth="1"/>
  </cols>
  <sheetData>
    <row r="1" spans="2:11" ht="15" customHeight="1"/>
    <row r="2" spans="2:11" ht="15" customHeight="1"/>
    <row r="3" spans="2:11" ht="15" customHeight="1"/>
    <row r="4" spans="2:11" ht="15" customHeight="1" thickBot="1"/>
    <row r="5" spans="2:11" ht="25.5" customHeight="1" thickBot="1">
      <c r="B5" s="344" t="s">
        <v>140</v>
      </c>
      <c r="C5" s="344"/>
      <c r="D5" s="344"/>
      <c r="E5" s="344"/>
      <c r="F5" s="344"/>
      <c r="G5" s="344"/>
      <c r="H5" s="344"/>
      <c r="I5" s="344"/>
      <c r="K5" s="72" t="s">
        <v>95</v>
      </c>
    </row>
    <row r="6" spans="2:11">
      <c r="B6" s="127"/>
      <c r="C6" s="128">
        <v>2008</v>
      </c>
      <c r="D6" s="129">
        <v>2009</v>
      </c>
      <c r="E6" s="129">
        <v>2010</v>
      </c>
      <c r="F6" s="129">
        <v>2011</v>
      </c>
      <c r="G6" s="118" t="s">
        <v>141</v>
      </c>
      <c r="H6" s="118" t="s">
        <v>142</v>
      </c>
      <c r="I6" s="118" t="s">
        <v>143</v>
      </c>
    </row>
    <row r="7" spans="2:11">
      <c r="B7" s="130" t="s">
        <v>104</v>
      </c>
      <c r="C7" s="104">
        <v>16982</v>
      </c>
      <c r="D7" s="104">
        <v>13570</v>
      </c>
      <c r="E7" s="104">
        <v>13188</v>
      </c>
      <c r="F7" s="104">
        <v>12608</v>
      </c>
      <c r="G7" s="121">
        <v>-0.20091861971499236</v>
      </c>
      <c r="H7" s="121">
        <v>-2.8150331613854052E-2</v>
      </c>
      <c r="I7" s="121">
        <v>-4.3979375189566294E-2</v>
      </c>
    </row>
    <row r="8" spans="2:11">
      <c r="B8" s="130" t="s">
        <v>105</v>
      </c>
      <c r="C8" s="104">
        <v>19355</v>
      </c>
      <c r="D8" s="104">
        <v>15172</v>
      </c>
      <c r="E8" s="104">
        <v>16759</v>
      </c>
      <c r="F8" s="104">
        <v>13699</v>
      </c>
      <c r="G8" s="121">
        <v>-0.21611986566778607</v>
      </c>
      <c r="H8" s="121">
        <v>0.10460058001581851</v>
      </c>
      <c r="I8" s="121">
        <v>-0.18258845993197681</v>
      </c>
    </row>
    <row r="9" spans="2:11">
      <c r="B9" s="130" t="s">
        <v>106</v>
      </c>
      <c r="C9" s="104">
        <v>16551</v>
      </c>
      <c r="D9" s="104">
        <v>15653</v>
      </c>
      <c r="E9" s="104">
        <v>14574</v>
      </c>
      <c r="F9" s="104"/>
      <c r="G9" s="121">
        <v>-5.4256540390308694E-2</v>
      </c>
      <c r="H9" s="121">
        <v>-6.8932473008369022E-2</v>
      </c>
      <c r="I9" s="121"/>
    </row>
    <row r="10" spans="2:11">
      <c r="B10" s="130" t="s">
        <v>91</v>
      </c>
      <c r="C10" s="104">
        <v>17593</v>
      </c>
      <c r="D10" s="104">
        <v>13079</v>
      </c>
      <c r="E10" s="104">
        <v>12595</v>
      </c>
      <c r="F10" s="104"/>
      <c r="G10" s="121">
        <v>-0.25657932132097994</v>
      </c>
      <c r="H10" s="121">
        <v>-3.7005887300252338E-2</v>
      </c>
      <c r="I10" s="121"/>
    </row>
    <row r="11" spans="2:11">
      <c r="B11" s="130" t="s">
        <v>108</v>
      </c>
      <c r="C11" s="104">
        <v>17437</v>
      </c>
      <c r="D11" s="104">
        <v>13474</v>
      </c>
      <c r="E11" s="104">
        <v>12407</v>
      </c>
      <c r="F11" s="104"/>
      <c r="G11" s="121">
        <v>-0.22727533405975797</v>
      </c>
      <c r="H11" s="121">
        <v>-7.918955024491614E-2</v>
      </c>
      <c r="I11" s="121"/>
    </row>
    <row r="12" spans="2:11">
      <c r="B12" s="130" t="s">
        <v>109</v>
      </c>
      <c r="C12" s="104">
        <v>15440</v>
      </c>
      <c r="D12" s="104">
        <v>12750</v>
      </c>
      <c r="E12" s="104">
        <v>12682</v>
      </c>
      <c r="F12" s="104"/>
      <c r="G12" s="121">
        <v>-0.17422279792746109</v>
      </c>
      <c r="H12" s="121">
        <v>-5.3333333333333011E-3</v>
      </c>
      <c r="I12" s="121"/>
    </row>
    <row r="13" spans="2:11">
      <c r="B13" s="130" t="s">
        <v>110</v>
      </c>
      <c r="C13" s="104">
        <v>16337</v>
      </c>
      <c r="D13" s="104">
        <v>11890</v>
      </c>
      <c r="E13" s="104">
        <v>10611</v>
      </c>
      <c r="F13" s="104"/>
      <c r="G13" s="121">
        <v>-0.27220419905735449</v>
      </c>
      <c r="H13" s="121">
        <v>-0.10756938603868793</v>
      </c>
      <c r="I13" s="121"/>
    </row>
    <row r="14" spans="2:11">
      <c r="B14" s="130" t="s">
        <v>111</v>
      </c>
      <c r="C14" s="104">
        <v>12308</v>
      </c>
      <c r="D14" s="104">
        <v>7777</v>
      </c>
      <c r="E14" s="104">
        <v>9789</v>
      </c>
      <c r="F14" s="104"/>
      <c r="G14" s="121">
        <v>-0.36813454663633405</v>
      </c>
      <c r="H14" s="121">
        <v>0.25871158544425876</v>
      </c>
      <c r="I14" s="121"/>
    </row>
    <row r="15" spans="2:11">
      <c r="B15" s="130" t="s">
        <v>112</v>
      </c>
      <c r="C15" s="104">
        <v>15134</v>
      </c>
      <c r="D15" s="104">
        <v>11123</v>
      </c>
      <c r="E15" s="104">
        <v>10456</v>
      </c>
      <c r="F15" s="104"/>
      <c r="G15" s="121">
        <v>-0.2650323774283071</v>
      </c>
      <c r="H15" s="121">
        <v>-5.9965836554886298E-2</v>
      </c>
      <c r="I15" s="121"/>
    </row>
    <row r="16" spans="2:11">
      <c r="B16" s="130" t="s">
        <v>113</v>
      </c>
      <c r="C16" s="104">
        <v>18706</v>
      </c>
      <c r="D16" s="104">
        <v>12809</v>
      </c>
      <c r="E16" s="104">
        <v>13885</v>
      </c>
      <c r="F16" s="104"/>
      <c r="G16" s="121">
        <v>-0.31524644499091203</v>
      </c>
      <c r="H16" s="121">
        <v>8.4003435084706091E-2</v>
      </c>
      <c r="I16" s="121"/>
    </row>
    <row r="17" spans="2:11">
      <c r="B17" s="130" t="s">
        <v>114</v>
      </c>
      <c r="C17" s="104">
        <v>17843</v>
      </c>
      <c r="D17" s="104">
        <v>13990</v>
      </c>
      <c r="E17" s="104">
        <v>15073</v>
      </c>
      <c r="F17" s="104"/>
      <c r="G17" s="121">
        <v>-0.21593902370677576</v>
      </c>
      <c r="H17" s="121">
        <v>7.7412437455325334E-2</v>
      </c>
      <c r="I17" s="121"/>
    </row>
    <row r="18" spans="2:11">
      <c r="B18" s="130" t="s">
        <v>115</v>
      </c>
      <c r="C18" s="104">
        <v>16132</v>
      </c>
      <c r="D18" s="104">
        <v>13086</v>
      </c>
      <c r="E18" s="104">
        <v>13448</v>
      </c>
      <c r="F18" s="104"/>
      <c r="G18" s="121">
        <v>-0.18881725762459711</v>
      </c>
      <c r="H18" s="121">
        <v>2.7663151459575097E-2</v>
      </c>
      <c r="I18" s="121"/>
    </row>
    <row r="19" spans="2:11">
      <c r="B19" s="131" t="s">
        <v>144</v>
      </c>
      <c r="C19" s="107">
        <v>199818</v>
      </c>
      <c r="D19" s="107">
        <v>154373</v>
      </c>
      <c r="E19" s="107">
        <v>155467</v>
      </c>
      <c r="F19" s="107">
        <v>26307</v>
      </c>
      <c r="G19" s="132">
        <v>-0.22743196308640867</v>
      </c>
      <c r="H19" s="132">
        <v>7.0867314880191934E-3</v>
      </c>
      <c r="I19" s="132"/>
    </row>
    <row r="20" spans="2:11" ht="15" customHeight="1">
      <c r="B20" s="348" t="s">
        <v>125</v>
      </c>
      <c r="C20" s="348"/>
      <c r="D20" s="348"/>
      <c r="E20" s="348"/>
      <c r="F20" s="348"/>
      <c r="G20" s="348"/>
      <c r="H20" s="348"/>
      <c r="I20" s="348"/>
    </row>
    <row r="21" spans="2:11">
      <c r="B21" s="100"/>
      <c r="C21" s="100"/>
      <c r="D21" s="100"/>
      <c r="E21" s="100"/>
      <c r="F21" s="100"/>
      <c r="G21" s="100"/>
      <c r="H21" s="100"/>
    </row>
    <row r="22" spans="2:11">
      <c r="B22" s="100"/>
      <c r="C22" s="100"/>
      <c r="D22" s="100"/>
      <c r="E22" s="100"/>
      <c r="F22" s="100"/>
      <c r="G22" s="100"/>
      <c r="H22" s="100"/>
    </row>
    <row r="23" spans="2:11" ht="27" customHeight="1">
      <c r="B23" s="344" t="s">
        <v>145</v>
      </c>
      <c r="C23" s="344"/>
      <c r="D23" s="344"/>
      <c r="E23" s="344"/>
      <c r="F23" s="344"/>
      <c r="G23" s="344"/>
      <c r="H23" s="344"/>
      <c r="I23" s="344"/>
    </row>
    <row r="24" spans="2:11">
      <c r="B24" s="127"/>
      <c r="C24" s="128">
        <v>2008</v>
      </c>
      <c r="D24" s="129">
        <v>2009</v>
      </c>
      <c r="E24" s="129">
        <v>2010</v>
      </c>
      <c r="F24" s="129">
        <v>2011</v>
      </c>
      <c r="G24" s="118" t="s">
        <v>141</v>
      </c>
      <c r="H24" s="118" t="s">
        <v>142</v>
      </c>
      <c r="I24" s="118" t="s">
        <v>143</v>
      </c>
    </row>
    <row r="25" spans="2:11" ht="15.75" thickBot="1">
      <c r="B25" s="130" t="s">
        <v>104</v>
      </c>
      <c r="C25" s="104">
        <v>409747</v>
      </c>
      <c r="D25" s="104">
        <v>380730</v>
      </c>
      <c r="E25" s="104">
        <v>382237</v>
      </c>
      <c r="F25" s="104">
        <v>385560</v>
      </c>
      <c r="G25" s="121">
        <v>-7.081686992217151E-2</v>
      </c>
      <c r="H25" s="121">
        <v>3.9581855908386032E-3</v>
      </c>
      <c r="I25" s="121">
        <v>8.69355923157622E-3</v>
      </c>
    </row>
    <row r="26" spans="2:11" ht="16.5" thickBot="1">
      <c r="B26" s="130" t="s">
        <v>105</v>
      </c>
      <c r="C26" s="104">
        <v>459918</v>
      </c>
      <c r="D26" s="104">
        <v>385582</v>
      </c>
      <c r="E26" s="104">
        <v>369547</v>
      </c>
      <c r="F26" s="104">
        <v>417629</v>
      </c>
      <c r="G26" s="121">
        <v>-0.16162881209259039</v>
      </c>
      <c r="H26" s="121">
        <v>-4.1586484846284355E-2</v>
      </c>
      <c r="I26" s="121">
        <v>0.13011064898375579</v>
      </c>
      <c r="K26" s="72" t="s">
        <v>95</v>
      </c>
    </row>
    <row r="27" spans="2:11">
      <c r="B27" s="130" t="s">
        <v>106</v>
      </c>
      <c r="C27" s="104">
        <v>508083</v>
      </c>
      <c r="D27" s="104">
        <v>409508</v>
      </c>
      <c r="E27" s="104">
        <v>404361</v>
      </c>
      <c r="F27" s="104"/>
      <c r="G27" s="121">
        <v>-0.19401357652194617</v>
      </c>
      <c r="H27" s="121">
        <v>-1.2568741025816399E-2</v>
      </c>
      <c r="I27" s="121"/>
    </row>
    <row r="28" spans="2:11">
      <c r="B28" s="130" t="s">
        <v>91</v>
      </c>
      <c r="C28" s="104">
        <v>424514</v>
      </c>
      <c r="D28" s="104">
        <v>418430</v>
      </c>
      <c r="E28" s="104">
        <v>422549</v>
      </c>
      <c r="F28" s="104"/>
      <c r="G28" s="121">
        <v>-1.4331682818470082E-2</v>
      </c>
      <c r="H28" s="121">
        <v>9.8439404440409106E-3</v>
      </c>
      <c r="I28" s="121"/>
    </row>
    <row r="29" spans="2:11">
      <c r="B29" s="130" t="s">
        <v>108</v>
      </c>
      <c r="C29" s="104">
        <v>413185</v>
      </c>
      <c r="D29" s="104">
        <v>350293</v>
      </c>
      <c r="E29" s="104">
        <v>361297</v>
      </c>
      <c r="F29" s="104"/>
      <c r="G29" s="121">
        <v>-0.152212689231216</v>
      </c>
      <c r="H29" s="121">
        <v>3.1413702243550334E-2</v>
      </c>
      <c r="I29" s="121"/>
    </row>
    <row r="30" spans="2:11">
      <c r="B30" s="130" t="s">
        <v>109</v>
      </c>
      <c r="C30" s="104">
        <v>402431</v>
      </c>
      <c r="D30" s="104">
        <v>349858</v>
      </c>
      <c r="E30" s="104">
        <v>374943</v>
      </c>
      <c r="F30" s="104"/>
      <c r="G30" s="121">
        <v>-0.13063854424733679</v>
      </c>
      <c r="H30" s="121">
        <v>7.1700518496075505E-2</v>
      </c>
      <c r="I30" s="121"/>
    </row>
    <row r="31" spans="2:11">
      <c r="B31" s="130" t="s">
        <v>110</v>
      </c>
      <c r="C31" s="104">
        <v>467525</v>
      </c>
      <c r="D31" s="104">
        <v>434195</v>
      </c>
      <c r="E31" s="104">
        <v>451259</v>
      </c>
      <c r="F31" s="104"/>
      <c r="G31" s="121">
        <v>-7.129030533126568E-2</v>
      </c>
      <c r="H31" s="121">
        <v>3.9300314374877576E-2</v>
      </c>
      <c r="I31" s="121"/>
    </row>
    <row r="32" spans="2:11">
      <c r="B32" s="130" t="s">
        <v>111</v>
      </c>
      <c r="C32" s="104">
        <v>531765</v>
      </c>
      <c r="D32" s="104">
        <v>467782</v>
      </c>
      <c r="E32" s="104">
        <v>465198</v>
      </c>
      <c r="F32" s="104"/>
      <c r="G32" s="121">
        <v>-0.12032194672458696</v>
      </c>
      <c r="H32" s="121">
        <v>-5.5239406390156232E-3</v>
      </c>
      <c r="I32" s="121"/>
    </row>
    <row r="33" spans="2:9">
      <c r="B33" s="130" t="s">
        <v>112</v>
      </c>
      <c r="C33" s="104">
        <v>391359</v>
      </c>
      <c r="D33" s="104">
        <v>354214</v>
      </c>
      <c r="E33" s="104">
        <v>363673</v>
      </c>
      <c r="F33" s="104"/>
      <c r="G33" s="121">
        <v>-9.4912854949036563E-2</v>
      </c>
      <c r="H33" s="121">
        <v>2.6704195768659567E-2</v>
      </c>
      <c r="I33" s="121"/>
    </row>
    <row r="34" spans="2:9">
      <c r="B34" s="130" t="s">
        <v>113</v>
      </c>
      <c r="C34" s="104">
        <v>441857</v>
      </c>
      <c r="D34" s="104">
        <v>404871</v>
      </c>
      <c r="E34" s="104">
        <v>433607</v>
      </c>
      <c r="F34" s="104"/>
      <c r="G34" s="121">
        <v>-8.3705814324543937E-2</v>
      </c>
      <c r="H34" s="121">
        <v>7.0975693492495218E-2</v>
      </c>
      <c r="I34" s="121"/>
    </row>
    <row r="35" spans="2:9">
      <c r="B35" s="130" t="s">
        <v>114</v>
      </c>
      <c r="C35" s="104">
        <v>431740</v>
      </c>
      <c r="D35" s="104">
        <v>371802</v>
      </c>
      <c r="E35" s="104">
        <v>396639</v>
      </c>
      <c r="F35" s="104"/>
      <c r="G35" s="121">
        <v>-0.1388289248158614</v>
      </c>
      <c r="H35" s="121">
        <v>6.6801684767698877E-2</v>
      </c>
      <c r="I35" s="121"/>
    </row>
    <row r="36" spans="2:9">
      <c r="B36" s="130" t="s">
        <v>115</v>
      </c>
      <c r="C36" s="104">
        <v>410203</v>
      </c>
      <c r="D36" s="104">
        <v>380517</v>
      </c>
      <c r="E36" s="104">
        <v>406015</v>
      </c>
      <c r="F36" s="104"/>
      <c r="G36" s="121">
        <v>-7.2369046545247118E-2</v>
      </c>
      <c r="H36" s="121">
        <v>6.7008832719694489E-2</v>
      </c>
      <c r="I36" s="121"/>
    </row>
    <row r="37" spans="2:9">
      <c r="B37" s="131" t="s">
        <v>144</v>
      </c>
      <c r="C37" s="133">
        <v>5292327</v>
      </c>
      <c r="D37" s="133">
        <v>4707782</v>
      </c>
      <c r="E37" s="133">
        <v>4831325</v>
      </c>
      <c r="F37" s="133">
        <v>803189</v>
      </c>
      <c r="G37" s="132">
        <v>-0.11045141390545221</v>
      </c>
      <c r="H37" s="132">
        <v>2.6242294141912259E-2</v>
      </c>
      <c r="I37" s="132"/>
    </row>
    <row r="38" spans="2:9" ht="15" customHeight="1">
      <c r="B38" s="348" t="s">
        <v>125</v>
      </c>
      <c r="C38" s="348"/>
      <c r="D38" s="348"/>
      <c r="E38" s="348"/>
      <c r="F38" s="348"/>
      <c r="G38" s="348"/>
      <c r="H38" s="348"/>
      <c r="I38" s="348"/>
    </row>
  </sheetData>
  <mergeCells count="4">
    <mergeCell ref="B5:I5"/>
    <mergeCell ref="B20:I20"/>
    <mergeCell ref="B23:I23"/>
    <mergeCell ref="B38:I38"/>
  </mergeCells>
  <hyperlinks>
    <hyperlink ref="K5" location="'grafica zona mensual'!A1" tooltip="GRAFICA" display="GRAFICA"/>
    <hyperlink ref="K26" location="'grafica zona mensual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2" orientation="landscape" r:id="rId1"/>
  <headerFooter scaleWithDoc="0" alignWithMargins="0">
    <oddHeader>&amp;RTurismo en Cifras SANTA CRUZ (acumulado junio 2010)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21">
    <tabColor rgb="FF000099"/>
    <pageSetUpPr fitToPage="1"/>
  </sheetPr>
  <dimension ref="K24:K43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6.28515625" customWidth="1"/>
  </cols>
  <sheetData>
    <row r="24" spans="11:11" ht="15.75" thickBot="1"/>
    <row r="25" spans="11:11" ht="16.5" thickBot="1">
      <c r="K25" s="72" t="s">
        <v>97</v>
      </c>
    </row>
    <row r="42" spans="11:11" ht="15.75" thickBot="1"/>
    <row r="43" spans="11:11" ht="16.5" thickBot="1">
      <c r="K43" s="72" t="s">
        <v>97</v>
      </c>
    </row>
  </sheetData>
  <hyperlinks>
    <hyperlink ref="K25" location="'tablas Zonas mensual '!A1" tooltip="TABLA" display="TABLA"/>
    <hyperlink ref="K43" location="'tablas Zonas mensual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0" orientation="landscape" r:id="rId1"/>
  <headerFooter scaleWithDoc="0" alignWithMargins="0">
    <oddHeader>&amp;RTurismo en Cifras SANTA CRUZ (acumulado junio 2010)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23">
    <tabColor rgb="FF000099"/>
    <pageSetUpPr fitToPage="1"/>
  </sheetPr>
  <dimension ref="B1:Q40"/>
  <sheetViews>
    <sheetView showGridLines="0" showRowColHeaders="0" showZero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3.5703125" customWidth="1"/>
    <col min="3" max="3" width="9.7109375" customWidth="1"/>
    <col min="4" max="4" width="11.85546875" customWidth="1"/>
    <col min="5" max="6" width="9.7109375" customWidth="1"/>
    <col min="7" max="7" width="11.85546875" customWidth="1"/>
    <col min="8" max="9" width="9.7109375" customWidth="1"/>
    <col min="10" max="10" width="12.42578125" customWidth="1"/>
    <col min="11" max="12" width="9.7109375" customWidth="1"/>
    <col min="13" max="13" width="11.85546875" customWidth="1"/>
    <col min="14" max="15" width="9.7109375" customWidth="1"/>
    <col min="16" max="16" width="12.28515625" customWidth="1"/>
    <col min="17" max="17" width="9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>
      <c r="B5" s="344" t="s">
        <v>140</v>
      </c>
      <c r="C5" s="344"/>
      <c r="D5" s="344"/>
      <c r="E5" s="344"/>
      <c r="F5" s="344"/>
      <c r="G5" s="344"/>
      <c r="H5" s="344"/>
      <c r="I5" s="344"/>
      <c r="J5" s="344"/>
      <c r="K5" s="344"/>
      <c r="L5" s="344"/>
      <c r="M5" s="344"/>
      <c r="N5" s="344"/>
      <c r="O5" s="344"/>
      <c r="P5" s="344"/>
      <c r="Q5" s="344"/>
    </row>
    <row r="6" spans="2:17" ht="15" customHeight="1">
      <c r="B6" s="134"/>
      <c r="C6" s="349">
        <v>2009</v>
      </c>
      <c r="D6" s="349"/>
      <c r="E6" s="349"/>
      <c r="F6" s="350">
        <v>2010</v>
      </c>
      <c r="G6" s="350"/>
      <c r="H6" s="350"/>
      <c r="I6" s="349">
        <v>2011</v>
      </c>
      <c r="J6" s="349"/>
      <c r="K6" s="349"/>
      <c r="L6" s="350" t="s">
        <v>146</v>
      </c>
      <c r="M6" s="350"/>
      <c r="N6" s="350"/>
      <c r="O6" s="351" t="s">
        <v>147</v>
      </c>
      <c r="P6" s="351"/>
      <c r="Q6" s="351"/>
    </row>
    <row r="7" spans="2:17" ht="30" customHeight="1">
      <c r="B7" s="134"/>
      <c r="C7" s="120" t="s">
        <v>78</v>
      </c>
      <c r="D7" s="120" t="s">
        <v>148</v>
      </c>
      <c r="E7" s="120" t="s">
        <v>80</v>
      </c>
      <c r="F7" s="118" t="s">
        <v>78</v>
      </c>
      <c r="G7" s="118" t="s">
        <v>148</v>
      </c>
      <c r="H7" s="118" t="s">
        <v>80</v>
      </c>
      <c r="I7" s="120" t="s">
        <v>78</v>
      </c>
      <c r="J7" s="120" t="s">
        <v>148</v>
      </c>
      <c r="K7" s="120" t="s">
        <v>80</v>
      </c>
      <c r="L7" s="118" t="s">
        <v>149</v>
      </c>
      <c r="M7" s="118" t="s">
        <v>150</v>
      </c>
      <c r="N7" s="118" t="s">
        <v>151</v>
      </c>
      <c r="O7" s="135" t="s">
        <v>149</v>
      </c>
      <c r="P7" s="135" t="s">
        <v>150</v>
      </c>
      <c r="Q7" s="135" t="s">
        <v>151</v>
      </c>
    </row>
    <row r="8" spans="2:17">
      <c r="B8" s="130" t="s">
        <v>104</v>
      </c>
      <c r="C8" s="104">
        <v>13570</v>
      </c>
      <c r="D8" s="104">
        <v>0</v>
      </c>
      <c r="E8" s="104">
        <v>13570</v>
      </c>
      <c r="F8" s="115">
        <v>13188</v>
      </c>
      <c r="G8" s="115">
        <v>0</v>
      </c>
      <c r="H8" s="115">
        <v>13188</v>
      </c>
      <c r="I8" s="104">
        <v>12608</v>
      </c>
      <c r="J8" s="104">
        <v>0</v>
      </c>
      <c r="K8" s="104">
        <v>12608</v>
      </c>
      <c r="L8" s="126">
        <v>-2.8150331613854052E-2</v>
      </c>
      <c r="M8" s="126"/>
      <c r="N8" s="126">
        <v>-2.8150331613854052E-2</v>
      </c>
      <c r="O8" s="121">
        <v>-4.3979375189566294E-2</v>
      </c>
      <c r="P8" s="121"/>
      <c r="Q8" s="121">
        <v>-4.3979375189566294E-2</v>
      </c>
    </row>
    <row r="9" spans="2:17">
      <c r="B9" s="130" t="s">
        <v>105</v>
      </c>
      <c r="C9" s="104">
        <v>15172</v>
      </c>
      <c r="D9" s="104">
        <v>0</v>
      </c>
      <c r="E9" s="104">
        <v>15172</v>
      </c>
      <c r="F9" s="115">
        <v>16759</v>
      </c>
      <c r="G9" s="115">
        <v>0</v>
      </c>
      <c r="H9" s="115">
        <v>16759</v>
      </c>
      <c r="I9" s="104">
        <v>13699</v>
      </c>
      <c r="J9" s="104">
        <v>0</v>
      </c>
      <c r="K9" s="104">
        <v>13699</v>
      </c>
      <c r="L9" s="126">
        <v>0.10460058001581851</v>
      </c>
      <c r="M9" s="126"/>
      <c r="N9" s="126">
        <v>0.10460058001581851</v>
      </c>
      <c r="O9" s="121">
        <v>-0.18258845993197681</v>
      </c>
      <c r="P9" s="121"/>
      <c r="Q9" s="121">
        <v>-0.18258845993197681</v>
      </c>
    </row>
    <row r="10" spans="2:17">
      <c r="B10" s="130" t="s">
        <v>106</v>
      </c>
      <c r="C10" s="104">
        <v>15653</v>
      </c>
      <c r="D10" s="104">
        <v>0</v>
      </c>
      <c r="E10" s="104">
        <v>15653</v>
      </c>
      <c r="F10" s="115">
        <v>14574</v>
      </c>
      <c r="G10" s="115">
        <v>0</v>
      </c>
      <c r="H10" s="115">
        <v>14574</v>
      </c>
      <c r="I10" s="104"/>
      <c r="J10" s="104"/>
      <c r="K10" s="104"/>
      <c r="L10" s="126">
        <v>-6.8932473008369022E-2</v>
      </c>
      <c r="M10" s="126"/>
      <c r="N10" s="126">
        <v>-6.8932473008369022E-2</v>
      </c>
      <c r="O10" s="121"/>
      <c r="P10" s="121"/>
      <c r="Q10" s="121"/>
    </row>
    <row r="11" spans="2:17">
      <c r="B11" s="130" t="s">
        <v>91</v>
      </c>
      <c r="C11" s="104">
        <v>13079</v>
      </c>
      <c r="D11" s="104">
        <v>0</v>
      </c>
      <c r="E11" s="104">
        <v>13079</v>
      </c>
      <c r="F11" s="115">
        <v>12595</v>
      </c>
      <c r="G11" s="115">
        <v>0</v>
      </c>
      <c r="H11" s="115">
        <v>12595</v>
      </c>
      <c r="I11" s="104"/>
      <c r="J11" s="104"/>
      <c r="K11" s="104"/>
      <c r="L11" s="126">
        <v>-3.7005887300252338E-2</v>
      </c>
      <c r="M11" s="126"/>
      <c r="N11" s="126">
        <v>-3.7005887300252338E-2</v>
      </c>
      <c r="O11" s="121"/>
      <c r="P11" s="121"/>
      <c r="Q11" s="121"/>
    </row>
    <row r="12" spans="2:17">
      <c r="B12" s="130" t="s">
        <v>108</v>
      </c>
      <c r="C12" s="104">
        <v>13474</v>
      </c>
      <c r="D12" s="104">
        <v>0</v>
      </c>
      <c r="E12" s="104">
        <v>13474</v>
      </c>
      <c r="F12" s="115">
        <v>12407</v>
      </c>
      <c r="G12" s="115">
        <v>0</v>
      </c>
      <c r="H12" s="115">
        <v>12407</v>
      </c>
      <c r="I12" s="104"/>
      <c r="J12" s="104"/>
      <c r="K12" s="104"/>
      <c r="L12" s="126">
        <v>-7.918955024491614E-2</v>
      </c>
      <c r="M12" s="126"/>
      <c r="N12" s="126">
        <v>-7.918955024491614E-2</v>
      </c>
      <c r="O12" s="121"/>
      <c r="P12" s="121"/>
      <c r="Q12" s="121"/>
    </row>
    <row r="13" spans="2:17">
      <c r="B13" s="130" t="s">
        <v>109</v>
      </c>
      <c r="C13" s="104">
        <v>12750</v>
      </c>
      <c r="D13" s="104">
        <v>0</v>
      </c>
      <c r="E13" s="104">
        <v>12750</v>
      </c>
      <c r="F13" s="115">
        <v>12682</v>
      </c>
      <c r="G13" s="115">
        <v>0</v>
      </c>
      <c r="H13" s="115">
        <v>12682</v>
      </c>
      <c r="I13" s="104"/>
      <c r="J13" s="104"/>
      <c r="K13" s="104"/>
      <c r="L13" s="126">
        <v>-5.3333333333333011E-3</v>
      </c>
      <c r="M13" s="126"/>
      <c r="N13" s="126">
        <v>-5.3333333333333011E-3</v>
      </c>
      <c r="O13" s="121"/>
      <c r="P13" s="121"/>
      <c r="Q13" s="121"/>
    </row>
    <row r="14" spans="2:17">
      <c r="B14" s="130" t="s">
        <v>110</v>
      </c>
      <c r="C14" s="104">
        <v>11890</v>
      </c>
      <c r="D14" s="104">
        <v>0</v>
      </c>
      <c r="E14" s="104">
        <v>11890</v>
      </c>
      <c r="F14" s="115">
        <v>10611</v>
      </c>
      <c r="G14" s="115">
        <v>0</v>
      </c>
      <c r="H14" s="115">
        <v>10611</v>
      </c>
      <c r="I14" s="104"/>
      <c r="J14" s="104"/>
      <c r="K14" s="104"/>
      <c r="L14" s="126">
        <v>-0.10756938603868793</v>
      </c>
      <c r="M14" s="126"/>
      <c r="N14" s="126">
        <v>-0.10756938603868793</v>
      </c>
      <c r="O14" s="121"/>
      <c r="P14" s="121"/>
      <c r="Q14" s="121"/>
    </row>
    <row r="15" spans="2:17">
      <c r="B15" s="130" t="s">
        <v>111</v>
      </c>
      <c r="C15" s="104">
        <v>7777</v>
      </c>
      <c r="D15" s="104">
        <v>0</v>
      </c>
      <c r="E15" s="104">
        <v>7777</v>
      </c>
      <c r="F15" s="115">
        <v>9789</v>
      </c>
      <c r="G15" s="115">
        <v>0</v>
      </c>
      <c r="H15" s="115">
        <v>9789</v>
      </c>
      <c r="I15" s="104"/>
      <c r="J15" s="104"/>
      <c r="K15" s="104"/>
      <c r="L15" s="126">
        <v>0.25871158544425876</v>
      </c>
      <c r="M15" s="126"/>
      <c r="N15" s="126">
        <v>0.25871158544425876</v>
      </c>
      <c r="O15" s="121"/>
      <c r="P15" s="121"/>
      <c r="Q15" s="121"/>
    </row>
    <row r="16" spans="2:17">
      <c r="B16" s="130" t="s">
        <v>112</v>
      </c>
      <c r="C16" s="104">
        <v>11123</v>
      </c>
      <c r="D16" s="104">
        <v>0</v>
      </c>
      <c r="E16" s="104">
        <v>11123</v>
      </c>
      <c r="F16" s="115">
        <v>10456</v>
      </c>
      <c r="G16" s="115">
        <v>0</v>
      </c>
      <c r="H16" s="115">
        <v>10456</v>
      </c>
      <c r="I16" s="104"/>
      <c r="J16" s="104"/>
      <c r="K16" s="104"/>
      <c r="L16" s="126">
        <v>-5.9965836554886298E-2</v>
      </c>
      <c r="M16" s="126"/>
      <c r="N16" s="126">
        <v>-5.9965836554886298E-2</v>
      </c>
      <c r="O16" s="121"/>
      <c r="P16" s="121"/>
      <c r="Q16" s="121"/>
    </row>
    <row r="17" spans="2:17">
      <c r="B17" s="130" t="s">
        <v>113</v>
      </c>
      <c r="C17" s="104">
        <v>12809</v>
      </c>
      <c r="D17" s="104">
        <v>0</v>
      </c>
      <c r="E17" s="104">
        <v>12809</v>
      </c>
      <c r="F17" s="115">
        <v>13885</v>
      </c>
      <c r="G17" s="115">
        <v>0</v>
      </c>
      <c r="H17" s="115">
        <v>13885</v>
      </c>
      <c r="I17" s="104"/>
      <c r="J17" s="104"/>
      <c r="K17" s="104"/>
      <c r="L17" s="126">
        <v>8.4003435084706091E-2</v>
      </c>
      <c r="M17" s="126"/>
      <c r="N17" s="126">
        <v>8.4003435084706091E-2</v>
      </c>
      <c r="O17" s="121"/>
      <c r="P17" s="121"/>
      <c r="Q17" s="121"/>
    </row>
    <row r="18" spans="2:17">
      <c r="B18" s="130" t="s">
        <v>114</v>
      </c>
      <c r="C18" s="104">
        <v>13990</v>
      </c>
      <c r="D18" s="104">
        <v>0</v>
      </c>
      <c r="E18" s="104">
        <v>13990</v>
      </c>
      <c r="F18" s="115">
        <v>15073</v>
      </c>
      <c r="G18" s="115">
        <v>0</v>
      </c>
      <c r="H18" s="115">
        <v>15073</v>
      </c>
      <c r="I18" s="104"/>
      <c r="J18" s="104"/>
      <c r="K18" s="104"/>
      <c r="L18" s="126">
        <v>7.7412437455325334E-2</v>
      </c>
      <c r="M18" s="126"/>
      <c r="N18" s="126">
        <v>7.7412437455325334E-2</v>
      </c>
      <c r="O18" s="121"/>
      <c r="P18" s="121"/>
      <c r="Q18" s="121"/>
    </row>
    <row r="19" spans="2:17">
      <c r="B19" s="130" t="s">
        <v>115</v>
      </c>
      <c r="C19" s="104">
        <v>13086</v>
      </c>
      <c r="D19" s="104">
        <v>0</v>
      </c>
      <c r="E19" s="104">
        <v>13086</v>
      </c>
      <c r="F19" s="115">
        <v>13448</v>
      </c>
      <c r="G19" s="115">
        <v>0</v>
      </c>
      <c r="H19" s="115">
        <v>13448</v>
      </c>
      <c r="I19" s="104"/>
      <c r="J19" s="104"/>
      <c r="K19" s="104"/>
      <c r="L19" s="126">
        <v>2.7663151459575097E-2</v>
      </c>
      <c r="M19" s="126"/>
      <c r="N19" s="126">
        <v>2.7663151459575097E-2</v>
      </c>
      <c r="O19" s="121"/>
      <c r="P19" s="121"/>
      <c r="Q19" s="121"/>
    </row>
    <row r="20" spans="2:17">
      <c r="B20" s="131" t="s">
        <v>144</v>
      </c>
      <c r="C20" s="133">
        <v>154373</v>
      </c>
      <c r="D20" s="133">
        <v>0</v>
      </c>
      <c r="E20" s="133">
        <v>154373</v>
      </c>
      <c r="F20" s="133">
        <v>155467</v>
      </c>
      <c r="G20" s="133">
        <v>0</v>
      </c>
      <c r="H20" s="133">
        <v>155467</v>
      </c>
      <c r="I20" s="133">
        <v>26307</v>
      </c>
      <c r="J20" s="133">
        <v>0</v>
      </c>
      <c r="K20" s="133">
        <v>26307</v>
      </c>
      <c r="L20" s="132">
        <v>7.0867314880191934E-3</v>
      </c>
      <c r="M20" s="132"/>
      <c r="N20" s="132">
        <v>7.0867314880191934E-3</v>
      </c>
      <c r="O20" s="132"/>
      <c r="P20" s="132"/>
      <c r="Q20" s="132"/>
    </row>
    <row r="21" spans="2:17" ht="15" customHeight="1">
      <c r="B21" s="348" t="s">
        <v>125</v>
      </c>
      <c r="C21" s="348"/>
      <c r="D21" s="348"/>
      <c r="E21" s="348"/>
      <c r="F21" s="348"/>
      <c r="G21" s="348"/>
      <c r="H21" s="348"/>
      <c r="I21" s="348"/>
      <c r="J21" s="348"/>
      <c r="K21" s="348"/>
      <c r="L21" s="348"/>
      <c r="M21" s="348"/>
      <c r="N21" s="348"/>
      <c r="O21" s="348"/>
      <c r="P21" s="348"/>
      <c r="Q21" s="348"/>
    </row>
    <row r="22" spans="2:17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</row>
    <row r="23" spans="2:17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</row>
    <row r="24" spans="2:17" ht="24.75" customHeight="1">
      <c r="B24" s="344" t="s">
        <v>145</v>
      </c>
      <c r="C24" s="344"/>
      <c r="D24" s="344"/>
      <c r="E24" s="344"/>
      <c r="F24" s="344"/>
      <c r="G24" s="344"/>
      <c r="H24" s="344"/>
      <c r="I24" s="344"/>
      <c r="J24" s="344"/>
      <c r="K24" s="344"/>
      <c r="L24" s="344"/>
      <c r="M24" s="344"/>
      <c r="N24" s="344"/>
      <c r="O24" s="344"/>
      <c r="P24" s="344"/>
      <c r="Q24" s="344"/>
    </row>
    <row r="25" spans="2:17" ht="15" customHeight="1">
      <c r="B25" s="134"/>
      <c r="C25" s="349">
        <v>2009</v>
      </c>
      <c r="D25" s="349"/>
      <c r="E25" s="349"/>
      <c r="F25" s="350">
        <v>2010</v>
      </c>
      <c r="G25" s="350"/>
      <c r="H25" s="350"/>
      <c r="I25" s="349">
        <v>2011</v>
      </c>
      <c r="J25" s="349"/>
      <c r="K25" s="349"/>
      <c r="L25" s="350" t="s">
        <v>146</v>
      </c>
      <c r="M25" s="350"/>
      <c r="N25" s="350"/>
      <c r="O25" s="351" t="s">
        <v>147</v>
      </c>
      <c r="P25" s="351"/>
      <c r="Q25" s="351"/>
    </row>
    <row r="26" spans="2:17" ht="38.25">
      <c r="B26" s="134"/>
      <c r="C26" s="120" t="s">
        <v>78</v>
      </c>
      <c r="D26" s="120" t="s">
        <v>148</v>
      </c>
      <c r="E26" s="120" t="s">
        <v>80</v>
      </c>
      <c r="F26" s="118" t="s">
        <v>78</v>
      </c>
      <c r="G26" s="118" t="s">
        <v>148</v>
      </c>
      <c r="H26" s="118" t="s">
        <v>80</v>
      </c>
      <c r="I26" s="120" t="s">
        <v>78</v>
      </c>
      <c r="J26" s="120" t="s">
        <v>148</v>
      </c>
      <c r="K26" s="120" t="s">
        <v>80</v>
      </c>
      <c r="L26" s="118" t="s">
        <v>149</v>
      </c>
      <c r="M26" s="118" t="s">
        <v>150</v>
      </c>
      <c r="N26" s="118" t="s">
        <v>151</v>
      </c>
      <c r="O26" s="135" t="s">
        <v>149</v>
      </c>
      <c r="P26" s="135" t="s">
        <v>150</v>
      </c>
      <c r="Q26" s="135" t="s">
        <v>151</v>
      </c>
    </row>
    <row r="27" spans="2:17">
      <c r="B27" s="130" t="s">
        <v>104</v>
      </c>
      <c r="C27" s="104">
        <v>212522</v>
      </c>
      <c r="D27" s="104">
        <v>168208</v>
      </c>
      <c r="E27" s="104">
        <v>380730</v>
      </c>
      <c r="F27" s="115">
        <v>226497</v>
      </c>
      <c r="G27" s="115">
        <v>155740</v>
      </c>
      <c r="H27" s="115">
        <v>382237</v>
      </c>
      <c r="I27" s="104">
        <v>240856</v>
      </c>
      <c r="J27" s="104">
        <v>144704</v>
      </c>
      <c r="K27" s="104">
        <v>385560</v>
      </c>
      <c r="L27" s="126">
        <v>6.5757898005853521E-2</v>
      </c>
      <c r="M27" s="126">
        <v>-7.4122514981451504E-2</v>
      </c>
      <c r="N27" s="126">
        <v>3.9581855908386032E-3</v>
      </c>
      <c r="O27" s="121">
        <v>6.3395983169755032E-2</v>
      </c>
      <c r="P27" s="121">
        <v>-7.0861692564530676E-2</v>
      </c>
      <c r="Q27" s="121">
        <v>8.69355923157622E-3</v>
      </c>
    </row>
    <row r="28" spans="2:17">
      <c r="B28" s="130" t="s">
        <v>105</v>
      </c>
      <c r="C28" s="104">
        <v>223867</v>
      </c>
      <c r="D28" s="104">
        <v>161715</v>
      </c>
      <c r="E28" s="104">
        <v>385582</v>
      </c>
      <c r="F28" s="115">
        <v>223216</v>
      </c>
      <c r="G28" s="115">
        <v>146331</v>
      </c>
      <c r="H28" s="115">
        <v>369547</v>
      </c>
      <c r="I28" s="104">
        <v>254981</v>
      </c>
      <c r="J28" s="104">
        <v>162648</v>
      </c>
      <c r="K28" s="104">
        <v>417629</v>
      </c>
      <c r="L28" s="126">
        <v>-2.9079766111128613E-3</v>
      </c>
      <c r="M28" s="126">
        <v>-9.5130321862535894E-2</v>
      </c>
      <c r="N28" s="126">
        <v>-4.1586484846284355E-2</v>
      </c>
      <c r="O28" s="121">
        <v>0.14230610708909763</v>
      </c>
      <c r="P28" s="121">
        <v>0.11150747278430417</v>
      </c>
      <c r="Q28" s="121">
        <v>0.13011064898375579</v>
      </c>
    </row>
    <row r="29" spans="2:17">
      <c r="B29" s="130" t="s">
        <v>106</v>
      </c>
      <c r="C29" s="104">
        <v>230133</v>
      </c>
      <c r="D29" s="104">
        <v>179375</v>
      </c>
      <c r="E29" s="104">
        <v>409508</v>
      </c>
      <c r="F29" s="115">
        <v>239927</v>
      </c>
      <c r="G29" s="115">
        <v>164434</v>
      </c>
      <c r="H29" s="115">
        <v>404361</v>
      </c>
      <c r="I29" s="104"/>
      <c r="J29" s="104"/>
      <c r="K29" s="104"/>
      <c r="L29" s="126">
        <v>4.2557999070103048E-2</v>
      </c>
      <c r="M29" s="126">
        <v>-8.3294773519163812E-2</v>
      </c>
      <c r="N29" s="126">
        <v>-1.2568741025816399E-2</v>
      </c>
      <c r="O29" s="121"/>
      <c r="P29" s="121"/>
      <c r="Q29" s="121"/>
    </row>
    <row r="30" spans="2:17">
      <c r="B30" s="130" t="s">
        <v>91</v>
      </c>
      <c r="C30" s="104">
        <v>253066</v>
      </c>
      <c r="D30" s="104">
        <v>165364</v>
      </c>
      <c r="E30" s="104">
        <v>418430</v>
      </c>
      <c r="F30" s="115">
        <v>258952</v>
      </c>
      <c r="G30" s="115">
        <v>163597</v>
      </c>
      <c r="H30" s="115">
        <v>422549</v>
      </c>
      <c r="I30" s="104"/>
      <c r="J30" s="104"/>
      <c r="K30" s="104"/>
      <c r="L30" s="126">
        <v>2.3258754633178613E-2</v>
      </c>
      <c r="M30" s="126">
        <v>-1.0685518008756389E-2</v>
      </c>
      <c r="N30" s="126">
        <v>9.8439404440409106E-3</v>
      </c>
      <c r="O30" s="121"/>
      <c r="P30" s="121"/>
      <c r="Q30" s="121"/>
    </row>
    <row r="31" spans="2:17">
      <c r="B31" s="130" t="s">
        <v>108</v>
      </c>
      <c r="C31" s="104">
        <v>217112</v>
      </c>
      <c r="D31" s="104">
        <v>133181</v>
      </c>
      <c r="E31" s="104">
        <v>350293</v>
      </c>
      <c r="F31" s="115">
        <v>233329</v>
      </c>
      <c r="G31" s="115">
        <v>127968</v>
      </c>
      <c r="H31" s="115">
        <v>361297</v>
      </c>
      <c r="I31" s="104"/>
      <c r="J31" s="104"/>
      <c r="K31" s="104"/>
      <c r="L31" s="126">
        <v>7.4694167065846306E-2</v>
      </c>
      <c r="M31" s="126">
        <v>-3.9142219986334381E-2</v>
      </c>
      <c r="N31" s="126">
        <v>3.1413702243550334E-2</v>
      </c>
      <c r="O31" s="121"/>
      <c r="P31" s="121"/>
      <c r="Q31" s="121"/>
    </row>
    <row r="32" spans="2:17">
      <c r="B32" s="130" t="s">
        <v>109</v>
      </c>
      <c r="C32" s="104">
        <v>213715</v>
      </c>
      <c r="D32" s="104">
        <v>136143</v>
      </c>
      <c r="E32" s="104">
        <v>349858</v>
      </c>
      <c r="F32" s="115">
        <v>230853</v>
      </c>
      <c r="G32" s="115">
        <v>144090</v>
      </c>
      <c r="H32" s="115">
        <v>374943</v>
      </c>
      <c r="I32" s="104"/>
      <c r="J32" s="104"/>
      <c r="K32" s="104"/>
      <c r="L32" s="126">
        <v>8.0190908452846044E-2</v>
      </c>
      <c r="M32" s="126">
        <v>5.8372446618628837E-2</v>
      </c>
      <c r="N32" s="126">
        <v>7.1700518496075505E-2</v>
      </c>
      <c r="O32" s="121"/>
      <c r="P32" s="121"/>
      <c r="Q32" s="121"/>
    </row>
    <row r="33" spans="2:17">
      <c r="B33" s="130" t="s">
        <v>110</v>
      </c>
      <c r="C33" s="104">
        <v>255405</v>
      </c>
      <c r="D33" s="104">
        <v>178790</v>
      </c>
      <c r="E33" s="104">
        <v>434195</v>
      </c>
      <c r="F33" s="115">
        <v>265054</v>
      </c>
      <c r="G33" s="115">
        <v>186205</v>
      </c>
      <c r="H33" s="115">
        <v>451259</v>
      </c>
      <c r="I33" s="104"/>
      <c r="J33" s="104"/>
      <c r="K33" s="104"/>
      <c r="L33" s="126">
        <v>3.7779213406158751E-2</v>
      </c>
      <c r="M33" s="126">
        <v>4.1473236758208021E-2</v>
      </c>
      <c r="N33" s="126">
        <v>3.9300314374877576E-2</v>
      </c>
      <c r="O33" s="121"/>
      <c r="P33" s="121"/>
      <c r="Q33" s="121"/>
    </row>
    <row r="34" spans="2:17">
      <c r="B34" s="130" t="s">
        <v>111</v>
      </c>
      <c r="C34" s="104">
        <v>270226</v>
      </c>
      <c r="D34" s="104">
        <v>197556</v>
      </c>
      <c r="E34" s="104">
        <v>467782</v>
      </c>
      <c r="F34" s="115">
        <v>283306</v>
      </c>
      <c r="G34" s="115">
        <v>181892</v>
      </c>
      <c r="H34" s="115">
        <v>465198</v>
      </c>
      <c r="I34" s="104"/>
      <c r="J34" s="104"/>
      <c r="K34" s="104"/>
      <c r="L34" s="126">
        <v>4.8403928563498733E-2</v>
      </c>
      <c r="M34" s="126">
        <v>-7.9288910486140618E-2</v>
      </c>
      <c r="N34" s="126">
        <v>-5.5239406390156232E-3</v>
      </c>
      <c r="O34" s="121"/>
      <c r="P34" s="121"/>
      <c r="Q34" s="121"/>
    </row>
    <row r="35" spans="2:17">
      <c r="B35" s="130" t="s">
        <v>112</v>
      </c>
      <c r="C35" s="104">
        <v>213848</v>
      </c>
      <c r="D35" s="104">
        <v>140366</v>
      </c>
      <c r="E35" s="104">
        <v>354214</v>
      </c>
      <c r="F35" s="115">
        <v>230546</v>
      </c>
      <c r="G35" s="115">
        <v>133127</v>
      </c>
      <c r="H35" s="115">
        <v>363673</v>
      </c>
      <c r="I35" s="104"/>
      <c r="J35" s="104"/>
      <c r="K35" s="104"/>
      <c r="L35" s="126">
        <v>7.808349855972474E-2</v>
      </c>
      <c r="M35" s="126">
        <v>-5.1572318082726554E-2</v>
      </c>
      <c r="N35" s="126">
        <v>2.6704195768659567E-2</v>
      </c>
      <c r="O35" s="121"/>
      <c r="P35" s="121"/>
      <c r="Q35" s="121"/>
    </row>
    <row r="36" spans="2:17">
      <c r="B36" s="130" t="s">
        <v>113</v>
      </c>
      <c r="C36" s="104">
        <v>240086</v>
      </c>
      <c r="D36" s="104">
        <v>164785</v>
      </c>
      <c r="E36" s="104">
        <v>404871</v>
      </c>
      <c r="F36" s="115">
        <v>269266</v>
      </c>
      <c r="G36" s="115">
        <v>164341</v>
      </c>
      <c r="H36" s="115">
        <v>433607</v>
      </c>
      <c r="I36" s="104"/>
      <c r="J36" s="104"/>
      <c r="K36" s="104"/>
      <c r="L36" s="126">
        <v>0.12153978157826772</v>
      </c>
      <c r="M36" s="126">
        <v>-2.6944200018205189E-3</v>
      </c>
      <c r="N36" s="126">
        <v>7.0975693492495218E-2</v>
      </c>
      <c r="O36" s="121"/>
      <c r="P36" s="121"/>
      <c r="Q36" s="121"/>
    </row>
    <row r="37" spans="2:17">
      <c r="B37" s="130" t="s">
        <v>114</v>
      </c>
      <c r="C37" s="104">
        <v>225248</v>
      </c>
      <c r="D37" s="104">
        <v>146554</v>
      </c>
      <c r="E37" s="104">
        <v>371802</v>
      </c>
      <c r="F37" s="115">
        <v>236808</v>
      </c>
      <c r="G37" s="115">
        <v>159831</v>
      </c>
      <c r="H37" s="115">
        <v>396639</v>
      </c>
      <c r="I37" s="104"/>
      <c r="J37" s="104"/>
      <c r="K37" s="104"/>
      <c r="L37" s="126">
        <v>5.1321210399204453E-2</v>
      </c>
      <c r="M37" s="126">
        <v>9.059459311925977E-2</v>
      </c>
      <c r="N37" s="126">
        <v>6.6801684767698877E-2</v>
      </c>
      <c r="O37" s="121"/>
      <c r="P37" s="121"/>
      <c r="Q37" s="121"/>
    </row>
    <row r="38" spans="2:17">
      <c r="B38" s="130" t="s">
        <v>115</v>
      </c>
      <c r="C38" s="104">
        <v>226348</v>
      </c>
      <c r="D38" s="104">
        <v>154169</v>
      </c>
      <c r="E38" s="104">
        <v>380517</v>
      </c>
      <c r="F38" s="115">
        <v>240455</v>
      </c>
      <c r="G38" s="115">
        <v>165560</v>
      </c>
      <c r="H38" s="115">
        <v>406015</v>
      </c>
      <c r="I38" s="104"/>
      <c r="J38" s="104"/>
      <c r="K38" s="104"/>
      <c r="L38" s="126">
        <v>6.2324385459557874E-2</v>
      </c>
      <c r="M38" s="126">
        <v>7.388644928617305E-2</v>
      </c>
      <c r="N38" s="126">
        <v>6.7008832719694489E-2</v>
      </c>
      <c r="O38" s="121"/>
      <c r="P38" s="121"/>
      <c r="Q38" s="121"/>
    </row>
    <row r="39" spans="2:17">
      <c r="B39" s="131" t="s">
        <v>144</v>
      </c>
      <c r="C39" s="133">
        <v>2781576</v>
      </c>
      <c r="D39" s="133">
        <v>1926206</v>
      </c>
      <c r="E39" s="133">
        <v>4707782</v>
      </c>
      <c r="F39" s="133">
        <v>2938209</v>
      </c>
      <c r="G39" s="133">
        <v>1893116</v>
      </c>
      <c r="H39" s="133">
        <v>4831325</v>
      </c>
      <c r="I39" s="133">
        <v>495837</v>
      </c>
      <c r="J39" s="133">
        <v>307352</v>
      </c>
      <c r="K39" s="133">
        <v>803189</v>
      </c>
      <c r="L39" s="132">
        <v>5.6310882751361202E-2</v>
      </c>
      <c r="M39" s="132">
        <v>-1.7178847952918797E-2</v>
      </c>
      <c r="N39" s="132">
        <v>2.6242294141912259E-2</v>
      </c>
      <c r="O39" s="132"/>
      <c r="P39" s="132"/>
      <c r="Q39" s="132"/>
    </row>
    <row r="40" spans="2:17" ht="15" customHeight="1">
      <c r="B40" s="348" t="s">
        <v>125</v>
      </c>
      <c r="C40" s="348"/>
      <c r="D40" s="348"/>
      <c r="E40" s="348"/>
      <c r="F40" s="348"/>
      <c r="G40" s="348"/>
      <c r="H40" s="348"/>
      <c r="I40" s="348"/>
      <c r="J40" s="348"/>
      <c r="K40" s="348"/>
      <c r="L40" s="348"/>
      <c r="M40" s="348"/>
      <c r="N40" s="348"/>
      <c r="O40" s="348"/>
      <c r="P40" s="348"/>
      <c r="Q40" s="348"/>
    </row>
  </sheetData>
  <mergeCells count="14">
    <mergeCell ref="B5:Q5"/>
    <mergeCell ref="C6:E6"/>
    <mergeCell ref="F6:H6"/>
    <mergeCell ref="I6:K6"/>
    <mergeCell ref="L6:N6"/>
    <mergeCell ref="O6:Q6"/>
    <mergeCell ref="B40:Q40"/>
    <mergeCell ref="B21:Q21"/>
    <mergeCell ref="B24:Q24"/>
    <mergeCell ref="C25:E25"/>
    <mergeCell ref="F25:H25"/>
    <mergeCell ref="I25:K25"/>
    <mergeCell ref="L25:N25"/>
    <mergeCell ref="O25:Q2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75" orientation="landscape" r:id="rId1"/>
  <headerFooter scaleWithDoc="0" alignWithMargins="0">
    <oddHeader>&amp;RTurismo en Cifras SANTA CRUZ (acumulado junio 2010)</oddHeader>
    <oddFooter>&amp;CTurismo de Tenerife&amp;R&amp;P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68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D3" sqref="D3"/>
    </sheetView>
  </sheetViews>
  <sheetFormatPr baseColWidth="10" defaultRowHeight="12.75"/>
  <cols>
    <col min="1" max="1" width="15.7109375" style="11" customWidth="1"/>
    <col min="2" max="2" width="23.7109375" style="11" customWidth="1"/>
    <col min="3" max="3" width="11.140625" style="11" customWidth="1"/>
    <col min="4" max="4" width="10.7109375" style="11" customWidth="1"/>
    <col min="5" max="5" width="11.140625" style="11" customWidth="1"/>
    <col min="6" max="8" width="10.7109375" style="11" customWidth="1"/>
    <col min="9" max="15" width="11.42578125" style="11"/>
    <col min="16" max="16" width="13.85546875" style="11" customWidth="1"/>
    <col min="17" max="257" width="11.42578125" style="11"/>
    <col min="258" max="258" width="28.85546875" style="11" customWidth="1"/>
    <col min="259" max="263" width="11.7109375" style="11" customWidth="1"/>
    <col min="264" max="264" width="10.7109375" style="11" customWidth="1"/>
    <col min="265" max="271" width="11.42578125" style="11"/>
    <col min="272" max="272" width="13.85546875" style="11" customWidth="1"/>
    <col min="273" max="513" width="11.42578125" style="11"/>
    <col min="514" max="514" width="28.85546875" style="11" customWidth="1"/>
    <col min="515" max="519" width="11.7109375" style="11" customWidth="1"/>
    <col min="520" max="520" width="10.7109375" style="11" customWidth="1"/>
    <col min="521" max="527" width="11.42578125" style="11"/>
    <col min="528" max="528" width="13.85546875" style="11" customWidth="1"/>
    <col min="529" max="769" width="11.42578125" style="11"/>
    <col min="770" max="770" width="28.85546875" style="11" customWidth="1"/>
    <col min="771" max="775" width="11.7109375" style="11" customWidth="1"/>
    <col min="776" max="776" width="10.7109375" style="11" customWidth="1"/>
    <col min="777" max="783" width="11.42578125" style="11"/>
    <col min="784" max="784" width="13.85546875" style="11" customWidth="1"/>
    <col min="785" max="1025" width="11.42578125" style="11"/>
    <col min="1026" max="1026" width="28.85546875" style="11" customWidth="1"/>
    <col min="1027" max="1031" width="11.7109375" style="11" customWidth="1"/>
    <col min="1032" max="1032" width="10.7109375" style="11" customWidth="1"/>
    <col min="1033" max="1039" width="11.42578125" style="11"/>
    <col min="1040" max="1040" width="13.85546875" style="11" customWidth="1"/>
    <col min="1041" max="1281" width="11.42578125" style="11"/>
    <col min="1282" max="1282" width="28.85546875" style="11" customWidth="1"/>
    <col min="1283" max="1287" width="11.7109375" style="11" customWidth="1"/>
    <col min="1288" max="1288" width="10.7109375" style="11" customWidth="1"/>
    <col min="1289" max="1295" width="11.42578125" style="11"/>
    <col min="1296" max="1296" width="13.85546875" style="11" customWidth="1"/>
    <col min="1297" max="1537" width="11.42578125" style="11"/>
    <col min="1538" max="1538" width="28.85546875" style="11" customWidth="1"/>
    <col min="1539" max="1543" width="11.7109375" style="11" customWidth="1"/>
    <col min="1544" max="1544" width="10.7109375" style="11" customWidth="1"/>
    <col min="1545" max="1551" width="11.42578125" style="11"/>
    <col min="1552" max="1552" width="13.85546875" style="11" customWidth="1"/>
    <col min="1553" max="1793" width="11.42578125" style="11"/>
    <col min="1794" max="1794" width="28.85546875" style="11" customWidth="1"/>
    <col min="1795" max="1799" width="11.7109375" style="11" customWidth="1"/>
    <col min="1800" max="1800" width="10.7109375" style="11" customWidth="1"/>
    <col min="1801" max="1807" width="11.42578125" style="11"/>
    <col min="1808" max="1808" width="13.85546875" style="11" customWidth="1"/>
    <col min="1809" max="2049" width="11.42578125" style="11"/>
    <col min="2050" max="2050" width="28.85546875" style="11" customWidth="1"/>
    <col min="2051" max="2055" width="11.7109375" style="11" customWidth="1"/>
    <col min="2056" max="2056" width="10.7109375" style="11" customWidth="1"/>
    <col min="2057" max="2063" width="11.42578125" style="11"/>
    <col min="2064" max="2064" width="13.85546875" style="11" customWidth="1"/>
    <col min="2065" max="2305" width="11.42578125" style="11"/>
    <col min="2306" max="2306" width="28.85546875" style="11" customWidth="1"/>
    <col min="2307" max="2311" width="11.7109375" style="11" customWidth="1"/>
    <col min="2312" max="2312" width="10.7109375" style="11" customWidth="1"/>
    <col min="2313" max="2319" width="11.42578125" style="11"/>
    <col min="2320" max="2320" width="13.85546875" style="11" customWidth="1"/>
    <col min="2321" max="2561" width="11.42578125" style="11"/>
    <col min="2562" max="2562" width="28.85546875" style="11" customWidth="1"/>
    <col min="2563" max="2567" width="11.7109375" style="11" customWidth="1"/>
    <col min="2568" max="2568" width="10.7109375" style="11" customWidth="1"/>
    <col min="2569" max="2575" width="11.42578125" style="11"/>
    <col min="2576" max="2576" width="13.85546875" style="11" customWidth="1"/>
    <col min="2577" max="2817" width="11.42578125" style="11"/>
    <col min="2818" max="2818" width="28.85546875" style="11" customWidth="1"/>
    <col min="2819" max="2823" width="11.7109375" style="11" customWidth="1"/>
    <col min="2824" max="2824" width="10.7109375" style="11" customWidth="1"/>
    <col min="2825" max="2831" width="11.42578125" style="11"/>
    <col min="2832" max="2832" width="13.85546875" style="11" customWidth="1"/>
    <col min="2833" max="3073" width="11.42578125" style="11"/>
    <col min="3074" max="3074" width="28.85546875" style="11" customWidth="1"/>
    <col min="3075" max="3079" width="11.7109375" style="11" customWidth="1"/>
    <col min="3080" max="3080" width="10.7109375" style="11" customWidth="1"/>
    <col min="3081" max="3087" width="11.42578125" style="11"/>
    <col min="3088" max="3088" width="13.85546875" style="11" customWidth="1"/>
    <col min="3089" max="3329" width="11.42578125" style="11"/>
    <col min="3330" max="3330" width="28.85546875" style="11" customWidth="1"/>
    <col min="3331" max="3335" width="11.7109375" style="11" customWidth="1"/>
    <col min="3336" max="3336" width="10.7109375" style="11" customWidth="1"/>
    <col min="3337" max="3343" width="11.42578125" style="11"/>
    <col min="3344" max="3344" width="13.85546875" style="11" customWidth="1"/>
    <col min="3345" max="3585" width="11.42578125" style="11"/>
    <col min="3586" max="3586" width="28.85546875" style="11" customWidth="1"/>
    <col min="3587" max="3591" width="11.7109375" style="11" customWidth="1"/>
    <col min="3592" max="3592" width="10.7109375" style="11" customWidth="1"/>
    <col min="3593" max="3599" width="11.42578125" style="11"/>
    <col min="3600" max="3600" width="13.85546875" style="11" customWidth="1"/>
    <col min="3601" max="3841" width="11.42578125" style="11"/>
    <col min="3842" max="3842" width="28.85546875" style="11" customWidth="1"/>
    <col min="3843" max="3847" width="11.7109375" style="11" customWidth="1"/>
    <col min="3848" max="3848" width="10.7109375" style="11" customWidth="1"/>
    <col min="3849" max="3855" width="11.42578125" style="11"/>
    <col min="3856" max="3856" width="13.85546875" style="11" customWidth="1"/>
    <col min="3857" max="4097" width="11.42578125" style="11"/>
    <col min="4098" max="4098" width="28.85546875" style="11" customWidth="1"/>
    <col min="4099" max="4103" width="11.7109375" style="11" customWidth="1"/>
    <col min="4104" max="4104" width="10.7109375" style="11" customWidth="1"/>
    <col min="4105" max="4111" width="11.42578125" style="11"/>
    <col min="4112" max="4112" width="13.85546875" style="11" customWidth="1"/>
    <col min="4113" max="4353" width="11.42578125" style="11"/>
    <col min="4354" max="4354" width="28.85546875" style="11" customWidth="1"/>
    <col min="4355" max="4359" width="11.7109375" style="11" customWidth="1"/>
    <col min="4360" max="4360" width="10.7109375" style="11" customWidth="1"/>
    <col min="4361" max="4367" width="11.42578125" style="11"/>
    <col min="4368" max="4368" width="13.85546875" style="11" customWidth="1"/>
    <col min="4369" max="4609" width="11.42578125" style="11"/>
    <col min="4610" max="4610" width="28.85546875" style="11" customWidth="1"/>
    <col min="4611" max="4615" width="11.7109375" style="11" customWidth="1"/>
    <col min="4616" max="4616" width="10.7109375" style="11" customWidth="1"/>
    <col min="4617" max="4623" width="11.42578125" style="11"/>
    <col min="4624" max="4624" width="13.85546875" style="11" customWidth="1"/>
    <col min="4625" max="4865" width="11.42578125" style="11"/>
    <col min="4866" max="4866" width="28.85546875" style="11" customWidth="1"/>
    <col min="4867" max="4871" width="11.7109375" style="11" customWidth="1"/>
    <col min="4872" max="4872" width="10.7109375" style="11" customWidth="1"/>
    <col min="4873" max="4879" width="11.42578125" style="11"/>
    <col min="4880" max="4880" width="13.85546875" style="11" customWidth="1"/>
    <col min="4881" max="5121" width="11.42578125" style="11"/>
    <col min="5122" max="5122" width="28.85546875" style="11" customWidth="1"/>
    <col min="5123" max="5127" width="11.7109375" style="11" customWidth="1"/>
    <col min="5128" max="5128" width="10.7109375" style="11" customWidth="1"/>
    <col min="5129" max="5135" width="11.42578125" style="11"/>
    <col min="5136" max="5136" width="13.85546875" style="11" customWidth="1"/>
    <col min="5137" max="5377" width="11.42578125" style="11"/>
    <col min="5378" max="5378" width="28.85546875" style="11" customWidth="1"/>
    <col min="5379" max="5383" width="11.7109375" style="11" customWidth="1"/>
    <col min="5384" max="5384" width="10.7109375" style="11" customWidth="1"/>
    <col min="5385" max="5391" width="11.42578125" style="11"/>
    <col min="5392" max="5392" width="13.85546875" style="11" customWidth="1"/>
    <col min="5393" max="5633" width="11.42578125" style="11"/>
    <col min="5634" max="5634" width="28.85546875" style="11" customWidth="1"/>
    <col min="5635" max="5639" width="11.7109375" style="11" customWidth="1"/>
    <col min="5640" max="5640" width="10.7109375" style="11" customWidth="1"/>
    <col min="5641" max="5647" width="11.42578125" style="11"/>
    <col min="5648" max="5648" width="13.85546875" style="11" customWidth="1"/>
    <col min="5649" max="5889" width="11.42578125" style="11"/>
    <col min="5890" max="5890" width="28.85546875" style="11" customWidth="1"/>
    <col min="5891" max="5895" width="11.7109375" style="11" customWidth="1"/>
    <col min="5896" max="5896" width="10.7109375" style="11" customWidth="1"/>
    <col min="5897" max="5903" width="11.42578125" style="11"/>
    <col min="5904" max="5904" width="13.85546875" style="11" customWidth="1"/>
    <col min="5905" max="6145" width="11.42578125" style="11"/>
    <col min="6146" max="6146" width="28.85546875" style="11" customWidth="1"/>
    <col min="6147" max="6151" width="11.7109375" style="11" customWidth="1"/>
    <col min="6152" max="6152" width="10.7109375" style="11" customWidth="1"/>
    <col min="6153" max="6159" width="11.42578125" style="11"/>
    <col min="6160" max="6160" width="13.85546875" style="11" customWidth="1"/>
    <col min="6161" max="6401" width="11.42578125" style="11"/>
    <col min="6402" max="6402" width="28.85546875" style="11" customWidth="1"/>
    <col min="6403" max="6407" width="11.7109375" style="11" customWidth="1"/>
    <col min="6408" max="6408" width="10.7109375" style="11" customWidth="1"/>
    <col min="6409" max="6415" width="11.42578125" style="11"/>
    <col min="6416" max="6416" width="13.85546875" style="11" customWidth="1"/>
    <col min="6417" max="6657" width="11.42578125" style="11"/>
    <col min="6658" max="6658" width="28.85546875" style="11" customWidth="1"/>
    <col min="6659" max="6663" width="11.7109375" style="11" customWidth="1"/>
    <col min="6664" max="6664" width="10.7109375" style="11" customWidth="1"/>
    <col min="6665" max="6671" width="11.42578125" style="11"/>
    <col min="6672" max="6672" width="13.85546875" style="11" customWidth="1"/>
    <col min="6673" max="6913" width="11.42578125" style="11"/>
    <col min="6914" max="6914" width="28.85546875" style="11" customWidth="1"/>
    <col min="6915" max="6919" width="11.7109375" style="11" customWidth="1"/>
    <col min="6920" max="6920" width="10.7109375" style="11" customWidth="1"/>
    <col min="6921" max="6927" width="11.42578125" style="11"/>
    <col min="6928" max="6928" width="13.85546875" style="11" customWidth="1"/>
    <col min="6929" max="7169" width="11.42578125" style="11"/>
    <col min="7170" max="7170" width="28.85546875" style="11" customWidth="1"/>
    <col min="7171" max="7175" width="11.7109375" style="11" customWidth="1"/>
    <col min="7176" max="7176" width="10.7109375" style="11" customWidth="1"/>
    <col min="7177" max="7183" width="11.42578125" style="11"/>
    <col min="7184" max="7184" width="13.85546875" style="11" customWidth="1"/>
    <col min="7185" max="7425" width="11.42578125" style="11"/>
    <col min="7426" max="7426" width="28.85546875" style="11" customWidth="1"/>
    <col min="7427" max="7431" width="11.7109375" style="11" customWidth="1"/>
    <col min="7432" max="7432" width="10.7109375" style="11" customWidth="1"/>
    <col min="7433" max="7439" width="11.42578125" style="11"/>
    <col min="7440" max="7440" width="13.85546875" style="11" customWidth="1"/>
    <col min="7441" max="7681" width="11.42578125" style="11"/>
    <col min="7682" max="7682" width="28.85546875" style="11" customWidth="1"/>
    <col min="7683" max="7687" width="11.7109375" style="11" customWidth="1"/>
    <col min="7688" max="7688" width="10.7109375" style="11" customWidth="1"/>
    <col min="7689" max="7695" width="11.42578125" style="11"/>
    <col min="7696" max="7696" width="13.85546875" style="11" customWidth="1"/>
    <col min="7697" max="7937" width="11.42578125" style="11"/>
    <col min="7938" max="7938" width="28.85546875" style="11" customWidth="1"/>
    <col min="7939" max="7943" width="11.7109375" style="11" customWidth="1"/>
    <col min="7944" max="7944" width="10.7109375" style="11" customWidth="1"/>
    <col min="7945" max="7951" width="11.42578125" style="11"/>
    <col min="7952" max="7952" width="13.85546875" style="11" customWidth="1"/>
    <col min="7953" max="8193" width="11.42578125" style="11"/>
    <col min="8194" max="8194" width="28.85546875" style="11" customWidth="1"/>
    <col min="8195" max="8199" width="11.7109375" style="11" customWidth="1"/>
    <col min="8200" max="8200" width="10.7109375" style="11" customWidth="1"/>
    <col min="8201" max="8207" width="11.42578125" style="11"/>
    <col min="8208" max="8208" width="13.85546875" style="11" customWidth="1"/>
    <col min="8209" max="8449" width="11.42578125" style="11"/>
    <col min="8450" max="8450" width="28.85546875" style="11" customWidth="1"/>
    <col min="8451" max="8455" width="11.7109375" style="11" customWidth="1"/>
    <col min="8456" max="8456" width="10.7109375" style="11" customWidth="1"/>
    <col min="8457" max="8463" width="11.42578125" style="11"/>
    <col min="8464" max="8464" width="13.85546875" style="11" customWidth="1"/>
    <col min="8465" max="8705" width="11.42578125" style="11"/>
    <col min="8706" max="8706" width="28.85546875" style="11" customWidth="1"/>
    <col min="8707" max="8711" width="11.7109375" style="11" customWidth="1"/>
    <col min="8712" max="8712" width="10.7109375" style="11" customWidth="1"/>
    <col min="8713" max="8719" width="11.42578125" style="11"/>
    <col min="8720" max="8720" width="13.85546875" style="11" customWidth="1"/>
    <col min="8721" max="8961" width="11.42578125" style="11"/>
    <col min="8962" max="8962" width="28.85546875" style="11" customWidth="1"/>
    <col min="8963" max="8967" width="11.7109375" style="11" customWidth="1"/>
    <col min="8968" max="8968" width="10.7109375" style="11" customWidth="1"/>
    <col min="8969" max="8975" width="11.42578125" style="11"/>
    <col min="8976" max="8976" width="13.85546875" style="11" customWidth="1"/>
    <col min="8977" max="9217" width="11.42578125" style="11"/>
    <col min="9218" max="9218" width="28.85546875" style="11" customWidth="1"/>
    <col min="9219" max="9223" width="11.7109375" style="11" customWidth="1"/>
    <col min="9224" max="9224" width="10.7109375" style="11" customWidth="1"/>
    <col min="9225" max="9231" width="11.42578125" style="11"/>
    <col min="9232" max="9232" width="13.85546875" style="11" customWidth="1"/>
    <col min="9233" max="9473" width="11.42578125" style="11"/>
    <col min="9474" max="9474" width="28.85546875" style="11" customWidth="1"/>
    <col min="9475" max="9479" width="11.7109375" style="11" customWidth="1"/>
    <col min="9480" max="9480" width="10.7109375" style="11" customWidth="1"/>
    <col min="9481" max="9487" width="11.42578125" style="11"/>
    <col min="9488" max="9488" width="13.85546875" style="11" customWidth="1"/>
    <col min="9489" max="9729" width="11.42578125" style="11"/>
    <col min="9730" max="9730" width="28.85546875" style="11" customWidth="1"/>
    <col min="9731" max="9735" width="11.7109375" style="11" customWidth="1"/>
    <col min="9736" max="9736" width="10.7109375" style="11" customWidth="1"/>
    <col min="9737" max="9743" width="11.42578125" style="11"/>
    <col min="9744" max="9744" width="13.85546875" style="11" customWidth="1"/>
    <col min="9745" max="9985" width="11.42578125" style="11"/>
    <col min="9986" max="9986" width="28.85546875" style="11" customWidth="1"/>
    <col min="9987" max="9991" width="11.7109375" style="11" customWidth="1"/>
    <col min="9992" max="9992" width="10.7109375" style="11" customWidth="1"/>
    <col min="9993" max="9999" width="11.42578125" style="11"/>
    <col min="10000" max="10000" width="13.85546875" style="11" customWidth="1"/>
    <col min="10001" max="10241" width="11.42578125" style="11"/>
    <col min="10242" max="10242" width="28.85546875" style="11" customWidth="1"/>
    <col min="10243" max="10247" width="11.7109375" style="11" customWidth="1"/>
    <col min="10248" max="10248" width="10.7109375" style="11" customWidth="1"/>
    <col min="10249" max="10255" width="11.42578125" style="11"/>
    <col min="10256" max="10256" width="13.85546875" style="11" customWidth="1"/>
    <col min="10257" max="10497" width="11.42578125" style="11"/>
    <col min="10498" max="10498" width="28.85546875" style="11" customWidth="1"/>
    <col min="10499" max="10503" width="11.7109375" style="11" customWidth="1"/>
    <col min="10504" max="10504" width="10.7109375" style="11" customWidth="1"/>
    <col min="10505" max="10511" width="11.42578125" style="11"/>
    <col min="10512" max="10512" width="13.85546875" style="11" customWidth="1"/>
    <col min="10513" max="10753" width="11.42578125" style="11"/>
    <col min="10754" max="10754" width="28.85546875" style="11" customWidth="1"/>
    <col min="10755" max="10759" width="11.7109375" style="11" customWidth="1"/>
    <col min="10760" max="10760" width="10.7109375" style="11" customWidth="1"/>
    <col min="10761" max="10767" width="11.42578125" style="11"/>
    <col min="10768" max="10768" width="13.85546875" style="11" customWidth="1"/>
    <col min="10769" max="11009" width="11.42578125" style="11"/>
    <col min="11010" max="11010" width="28.85546875" style="11" customWidth="1"/>
    <col min="11011" max="11015" width="11.7109375" style="11" customWidth="1"/>
    <col min="11016" max="11016" width="10.7109375" style="11" customWidth="1"/>
    <col min="11017" max="11023" width="11.42578125" style="11"/>
    <col min="11024" max="11024" width="13.85546875" style="11" customWidth="1"/>
    <col min="11025" max="11265" width="11.42578125" style="11"/>
    <col min="11266" max="11266" width="28.85546875" style="11" customWidth="1"/>
    <col min="11267" max="11271" width="11.7109375" style="11" customWidth="1"/>
    <col min="11272" max="11272" width="10.7109375" style="11" customWidth="1"/>
    <col min="11273" max="11279" width="11.42578125" style="11"/>
    <col min="11280" max="11280" width="13.85546875" style="11" customWidth="1"/>
    <col min="11281" max="11521" width="11.42578125" style="11"/>
    <col min="11522" max="11522" width="28.85546875" style="11" customWidth="1"/>
    <col min="11523" max="11527" width="11.7109375" style="11" customWidth="1"/>
    <col min="11528" max="11528" width="10.7109375" style="11" customWidth="1"/>
    <col min="11529" max="11535" width="11.42578125" style="11"/>
    <col min="11536" max="11536" width="13.85546875" style="11" customWidth="1"/>
    <col min="11537" max="11777" width="11.42578125" style="11"/>
    <col min="11778" max="11778" width="28.85546875" style="11" customWidth="1"/>
    <col min="11779" max="11783" width="11.7109375" style="11" customWidth="1"/>
    <col min="11784" max="11784" width="10.7109375" style="11" customWidth="1"/>
    <col min="11785" max="11791" width="11.42578125" style="11"/>
    <col min="11792" max="11792" width="13.85546875" style="11" customWidth="1"/>
    <col min="11793" max="12033" width="11.42578125" style="11"/>
    <col min="12034" max="12034" width="28.85546875" style="11" customWidth="1"/>
    <col min="12035" max="12039" width="11.7109375" style="11" customWidth="1"/>
    <col min="12040" max="12040" width="10.7109375" style="11" customWidth="1"/>
    <col min="12041" max="12047" width="11.42578125" style="11"/>
    <col min="12048" max="12048" width="13.85546875" style="11" customWidth="1"/>
    <col min="12049" max="12289" width="11.42578125" style="11"/>
    <col min="12290" max="12290" width="28.85546875" style="11" customWidth="1"/>
    <col min="12291" max="12295" width="11.7109375" style="11" customWidth="1"/>
    <col min="12296" max="12296" width="10.7109375" style="11" customWidth="1"/>
    <col min="12297" max="12303" width="11.42578125" style="11"/>
    <col min="12304" max="12304" width="13.85546875" style="11" customWidth="1"/>
    <col min="12305" max="12545" width="11.42578125" style="11"/>
    <col min="12546" max="12546" width="28.85546875" style="11" customWidth="1"/>
    <col min="12547" max="12551" width="11.7109375" style="11" customWidth="1"/>
    <col min="12552" max="12552" width="10.7109375" style="11" customWidth="1"/>
    <col min="12553" max="12559" width="11.42578125" style="11"/>
    <col min="12560" max="12560" width="13.85546875" style="11" customWidth="1"/>
    <col min="12561" max="12801" width="11.42578125" style="11"/>
    <col min="12802" max="12802" width="28.85546875" style="11" customWidth="1"/>
    <col min="12803" max="12807" width="11.7109375" style="11" customWidth="1"/>
    <col min="12808" max="12808" width="10.7109375" style="11" customWidth="1"/>
    <col min="12809" max="12815" width="11.42578125" style="11"/>
    <col min="12816" max="12816" width="13.85546875" style="11" customWidth="1"/>
    <col min="12817" max="13057" width="11.42578125" style="11"/>
    <col min="13058" max="13058" width="28.85546875" style="11" customWidth="1"/>
    <col min="13059" max="13063" width="11.7109375" style="11" customWidth="1"/>
    <col min="13064" max="13064" width="10.7109375" style="11" customWidth="1"/>
    <col min="13065" max="13071" width="11.42578125" style="11"/>
    <col min="13072" max="13072" width="13.85546875" style="11" customWidth="1"/>
    <col min="13073" max="13313" width="11.42578125" style="11"/>
    <col min="13314" max="13314" width="28.85546875" style="11" customWidth="1"/>
    <col min="13315" max="13319" width="11.7109375" style="11" customWidth="1"/>
    <col min="13320" max="13320" width="10.7109375" style="11" customWidth="1"/>
    <col min="13321" max="13327" width="11.42578125" style="11"/>
    <col min="13328" max="13328" width="13.85546875" style="11" customWidth="1"/>
    <col min="13329" max="13569" width="11.42578125" style="11"/>
    <col min="13570" max="13570" width="28.85546875" style="11" customWidth="1"/>
    <col min="13571" max="13575" width="11.7109375" style="11" customWidth="1"/>
    <col min="13576" max="13576" width="10.7109375" style="11" customWidth="1"/>
    <col min="13577" max="13583" width="11.42578125" style="11"/>
    <col min="13584" max="13584" width="13.85546875" style="11" customWidth="1"/>
    <col min="13585" max="13825" width="11.42578125" style="11"/>
    <col min="13826" max="13826" width="28.85546875" style="11" customWidth="1"/>
    <col min="13827" max="13831" width="11.7109375" style="11" customWidth="1"/>
    <col min="13832" max="13832" width="10.7109375" style="11" customWidth="1"/>
    <col min="13833" max="13839" width="11.42578125" style="11"/>
    <col min="13840" max="13840" width="13.85546875" style="11" customWidth="1"/>
    <col min="13841" max="14081" width="11.42578125" style="11"/>
    <col min="14082" max="14082" width="28.85546875" style="11" customWidth="1"/>
    <col min="14083" max="14087" width="11.7109375" style="11" customWidth="1"/>
    <col min="14088" max="14088" width="10.7109375" style="11" customWidth="1"/>
    <col min="14089" max="14095" width="11.42578125" style="11"/>
    <col min="14096" max="14096" width="13.85546875" style="11" customWidth="1"/>
    <col min="14097" max="14337" width="11.42578125" style="11"/>
    <col min="14338" max="14338" width="28.85546875" style="11" customWidth="1"/>
    <col min="14339" max="14343" width="11.7109375" style="11" customWidth="1"/>
    <col min="14344" max="14344" width="10.7109375" style="11" customWidth="1"/>
    <col min="14345" max="14351" width="11.42578125" style="11"/>
    <col min="14352" max="14352" width="13.85546875" style="11" customWidth="1"/>
    <col min="14353" max="14593" width="11.42578125" style="11"/>
    <col min="14594" max="14594" width="28.85546875" style="11" customWidth="1"/>
    <col min="14595" max="14599" width="11.7109375" style="11" customWidth="1"/>
    <col min="14600" max="14600" width="10.7109375" style="11" customWidth="1"/>
    <col min="14601" max="14607" width="11.42578125" style="11"/>
    <col min="14608" max="14608" width="13.85546875" style="11" customWidth="1"/>
    <col min="14609" max="14849" width="11.42578125" style="11"/>
    <col min="14850" max="14850" width="28.85546875" style="11" customWidth="1"/>
    <col min="14851" max="14855" width="11.7109375" style="11" customWidth="1"/>
    <col min="14856" max="14856" width="10.7109375" style="11" customWidth="1"/>
    <col min="14857" max="14863" width="11.42578125" style="11"/>
    <col min="14864" max="14864" width="13.85546875" style="11" customWidth="1"/>
    <col min="14865" max="15105" width="11.42578125" style="11"/>
    <col min="15106" max="15106" width="28.85546875" style="11" customWidth="1"/>
    <col min="15107" max="15111" width="11.7109375" style="11" customWidth="1"/>
    <col min="15112" max="15112" width="10.7109375" style="11" customWidth="1"/>
    <col min="15113" max="15119" width="11.42578125" style="11"/>
    <col min="15120" max="15120" width="13.85546875" style="11" customWidth="1"/>
    <col min="15121" max="15361" width="11.42578125" style="11"/>
    <col min="15362" max="15362" width="28.85546875" style="11" customWidth="1"/>
    <col min="15363" max="15367" width="11.7109375" style="11" customWidth="1"/>
    <col min="15368" max="15368" width="10.7109375" style="11" customWidth="1"/>
    <col min="15369" max="15375" width="11.42578125" style="11"/>
    <col min="15376" max="15376" width="13.85546875" style="11" customWidth="1"/>
    <col min="15377" max="15617" width="11.42578125" style="11"/>
    <col min="15618" max="15618" width="28.85546875" style="11" customWidth="1"/>
    <col min="15619" max="15623" width="11.7109375" style="11" customWidth="1"/>
    <col min="15624" max="15624" width="10.7109375" style="11" customWidth="1"/>
    <col min="15625" max="15631" width="11.42578125" style="11"/>
    <col min="15632" max="15632" width="13.85546875" style="11" customWidth="1"/>
    <col min="15633" max="15873" width="11.42578125" style="11"/>
    <col min="15874" max="15874" width="28.85546875" style="11" customWidth="1"/>
    <col min="15875" max="15879" width="11.7109375" style="11" customWidth="1"/>
    <col min="15880" max="15880" width="10.7109375" style="11" customWidth="1"/>
    <col min="15881" max="15887" width="11.42578125" style="11"/>
    <col min="15888" max="15888" width="13.85546875" style="11" customWidth="1"/>
    <col min="15889" max="16129" width="11.42578125" style="11"/>
    <col min="16130" max="16130" width="28.85546875" style="11" customWidth="1"/>
    <col min="16131" max="16135" width="11.7109375" style="11" customWidth="1"/>
    <col min="16136" max="16136" width="10.7109375" style="11" customWidth="1"/>
    <col min="16137" max="16143" width="11.42578125" style="11"/>
    <col min="16144" max="16144" width="13.85546875" style="11" customWidth="1"/>
    <col min="16145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352" t="s">
        <v>152</v>
      </c>
      <c r="C5" s="352"/>
      <c r="D5" s="352"/>
      <c r="E5" s="352"/>
      <c r="F5" s="352"/>
      <c r="G5" s="352"/>
    </row>
    <row r="6" spans="2:7" ht="30" customHeight="1">
      <c r="B6" s="38" t="s">
        <v>153</v>
      </c>
      <c r="C6" s="40" t="str">
        <f>actualizaciones!A3</f>
        <v>acumulado febrero 2010</v>
      </c>
      <c r="D6" s="39" t="s">
        <v>71</v>
      </c>
      <c r="E6" s="40" t="str">
        <f>actualizaciones!A2</f>
        <v xml:space="preserve">acumulado febrero 2011 </v>
      </c>
      <c r="F6" s="39" t="s">
        <v>71</v>
      </c>
      <c r="G6" s="41" t="s">
        <v>72</v>
      </c>
    </row>
    <row r="7" spans="2:7" ht="15" customHeight="1">
      <c r="B7" s="92" t="s">
        <v>154</v>
      </c>
      <c r="C7" s="93"/>
      <c r="D7" s="93"/>
      <c r="E7" s="93"/>
      <c r="F7" s="93"/>
      <c r="G7" s="93"/>
    </row>
    <row r="8" spans="2:7" ht="15" customHeight="1">
      <c r="B8" s="94" t="s">
        <v>155</v>
      </c>
      <c r="C8" s="107">
        <v>29947</v>
      </c>
      <c r="D8" s="44">
        <f>C8/$C$8</f>
        <v>1</v>
      </c>
      <c r="E8" s="107">
        <v>26307</v>
      </c>
      <c r="F8" s="44">
        <f>E8/$E$8</f>
        <v>1</v>
      </c>
      <c r="G8" s="44">
        <f>(E8-C8)/C8</f>
        <v>-0.12154806825391525</v>
      </c>
    </row>
    <row r="9" spans="2:7" ht="15" customHeight="1">
      <c r="B9" s="92" t="s">
        <v>156</v>
      </c>
      <c r="C9" s="93"/>
      <c r="D9" s="93"/>
      <c r="E9" s="93"/>
      <c r="F9" s="93"/>
      <c r="G9" s="95"/>
    </row>
    <row r="10" spans="2:7" ht="15" customHeight="1">
      <c r="B10" s="136" t="s">
        <v>157</v>
      </c>
      <c r="C10" s="137">
        <v>29947</v>
      </c>
      <c r="D10" s="138">
        <f>C10/$C$8</f>
        <v>1</v>
      </c>
      <c r="E10" s="137">
        <v>26307</v>
      </c>
      <c r="F10" s="138">
        <f>E10/$E$8</f>
        <v>1</v>
      </c>
      <c r="G10" s="138">
        <f>(E10-C10)/C10</f>
        <v>-0.12154806825391525</v>
      </c>
    </row>
    <row r="11" spans="2:7" ht="15" customHeight="1">
      <c r="B11" s="96" t="s">
        <v>158</v>
      </c>
      <c r="C11" s="46">
        <v>9943</v>
      </c>
      <c r="D11" s="47">
        <f>C11/$C$8</f>
        <v>0.33201990182656027</v>
      </c>
      <c r="E11" s="46">
        <v>8168</v>
      </c>
      <c r="F11" s="47">
        <f>E11/$E$8</f>
        <v>0.31048770289276617</v>
      </c>
      <c r="G11" s="48">
        <f>(E11-C11)/C11</f>
        <v>-0.17851755003520065</v>
      </c>
    </row>
    <row r="12" spans="2:7" ht="15" customHeight="1">
      <c r="B12" s="96" t="s">
        <v>159</v>
      </c>
      <c r="C12" s="46">
        <v>8669</v>
      </c>
      <c r="D12" s="47">
        <f>C12/$C$8</f>
        <v>0.28947807793768993</v>
      </c>
      <c r="E12" s="46">
        <v>8193</v>
      </c>
      <c r="F12" s="47">
        <f>E12/$E$8</f>
        <v>0.31143802029877982</v>
      </c>
      <c r="G12" s="48">
        <f>(E12-C12)/C12</f>
        <v>-5.4908293920867456E-2</v>
      </c>
    </row>
    <row r="13" spans="2:7" ht="15" customHeight="1">
      <c r="B13" s="96" t="s">
        <v>160</v>
      </c>
      <c r="C13" s="46">
        <v>9397</v>
      </c>
      <c r="D13" s="47">
        <f>C13/$C$8</f>
        <v>0.31378769158847297</v>
      </c>
      <c r="E13" s="46">
        <v>8485</v>
      </c>
      <c r="F13" s="47">
        <f>E13/$E$8</f>
        <v>0.32253772760101873</v>
      </c>
      <c r="G13" s="48">
        <f>(E13-C13)/C13</f>
        <v>-9.7052250718314359E-2</v>
      </c>
    </row>
    <row r="14" spans="2:7" ht="15" customHeight="1">
      <c r="B14" s="96" t="s">
        <v>161</v>
      </c>
      <c r="C14" s="46">
        <v>1938</v>
      </c>
      <c r="D14" s="47">
        <f>C14/$C$8</f>
        <v>6.4714328647276859E-2</v>
      </c>
      <c r="E14" s="46">
        <v>1461</v>
      </c>
      <c r="F14" s="47">
        <f>E14/$E$8</f>
        <v>5.5536549207435282E-2</v>
      </c>
      <c r="G14" s="48">
        <f>(E14-C14)/C14</f>
        <v>-0.24613003095975233</v>
      </c>
    </row>
    <row r="15" spans="2:7" ht="15" customHeight="1">
      <c r="B15" s="92" t="s">
        <v>162</v>
      </c>
      <c r="C15" s="93"/>
      <c r="D15" s="93"/>
      <c r="E15" s="93"/>
      <c r="F15" s="93"/>
      <c r="G15" s="95"/>
    </row>
    <row r="16" spans="2:7" ht="15" customHeight="1">
      <c r="B16" s="136" t="s">
        <v>163</v>
      </c>
      <c r="C16" s="137">
        <v>0</v>
      </c>
      <c r="D16" s="138">
        <f>C16/$C$8</f>
        <v>0</v>
      </c>
      <c r="E16" s="137">
        <v>0</v>
      </c>
      <c r="F16" s="138">
        <f>E16/$E$8</f>
        <v>0</v>
      </c>
      <c r="G16" s="138" t="s">
        <v>64</v>
      </c>
    </row>
    <row r="17" spans="2:12" ht="15" customHeight="1">
      <c r="B17" s="353" t="s">
        <v>67</v>
      </c>
      <c r="C17" s="353"/>
      <c r="D17" s="353"/>
      <c r="E17" s="353"/>
      <c r="F17" s="353"/>
      <c r="G17" s="353"/>
    </row>
    <row r="18" spans="2:12" ht="15" customHeight="1" thickBot="1"/>
    <row r="19" spans="2:12" ht="30" customHeight="1" thickBot="1">
      <c r="G19" s="72" t="s">
        <v>95</v>
      </c>
    </row>
    <row r="25" spans="2:12"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</row>
  </sheetData>
  <mergeCells count="2">
    <mergeCell ref="B5:G5"/>
    <mergeCell ref="B17:G17"/>
  </mergeCells>
  <hyperlinks>
    <hyperlink ref="G19" location="'Gráfica alojados tipolog y ca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69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L18" sqref="L18"/>
    </sheetView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5" customHeight="1" thickBot="1"/>
    <row r="30" spans="2:12" ht="30" customHeight="1" thickBot="1">
      <c r="I30" s="72" t="s">
        <v>97</v>
      </c>
    </row>
  </sheetData>
  <hyperlinks>
    <hyperlink ref="I30" location="'alojados tipolog y cat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26">
    <tabColor rgb="FF000099"/>
    <pageSetUpPr fitToPage="1"/>
  </sheetPr>
  <dimension ref="B1:T87"/>
  <sheetViews>
    <sheetView tabSelected="1" topLeftCell="A10" zoomScaleNormal="100" workbookViewId="0">
      <selection activeCell="N18" sqref="N18"/>
    </sheetView>
  </sheetViews>
  <sheetFormatPr baseColWidth="10" defaultRowHeight="15" outlineLevelRow="1"/>
  <cols>
    <col min="1" max="1" width="15.7109375" customWidth="1"/>
    <col min="2" max="2" width="13" customWidth="1"/>
    <col min="3" max="12" width="9.7109375" customWidth="1"/>
    <col min="14" max="14" width="12.85546875" customWidth="1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 thickBot="1">
      <c r="B5" s="354" t="s">
        <v>164</v>
      </c>
      <c r="C5" s="354"/>
      <c r="D5" s="354"/>
      <c r="E5" s="354"/>
      <c r="F5" s="354"/>
      <c r="G5" s="354"/>
      <c r="H5" s="354"/>
      <c r="I5" s="354"/>
      <c r="J5" s="354"/>
      <c r="K5" s="354"/>
      <c r="L5" s="354"/>
    </row>
    <row r="6" spans="2:20" ht="30" customHeight="1" thickBot="1">
      <c r="B6" s="139"/>
      <c r="C6" s="118" t="s">
        <v>165</v>
      </c>
      <c r="D6" s="118" t="s">
        <v>82</v>
      </c>
      <c r="E6" s="120" t="s">
        <v>166</v>
      </c>
      <c r="F6" s="120" t="s">
        <v>82</v>
      </c>
      <c r="G6" s="118" t="s">
        <v>167</v>
      </c>
      <c r="H6" s="118" t="s">
        <v>82</v>
      </c>
      <c r="I6" s="120" t="s">
        <v>168</v>
      </c>
      <c r="J6" s="120" t="s">
        <v>82</v>
      </c>
      <c r="K6" s="118" t="s">
        <v>78</v>
      </c>
      <c r="L6" s="118" t="s">
        <v>82</v>
      </c>
      <c r="N6" s="72" t="s">
        <v>169</v>
      </c>
      <c r="O6" s="72" t="s">
        <v>170</v>
      </c>
    </row>
    <row r="7" spans="2:20" ht="15.75" thickBot="1">
      <c r="B7" s="55" t="s">
        <v>93</v>
      </c>
      <c r="C7" s="115">
        <v>774</v>
      </c>
      <c r="D7" s="105">
        <f t="shared" ref="D7:D8" si="0">C7/C20-1</f>
        <v>-0.38178913738019171</v>
      </c>
      <c r="E7" s="104">
        <v>4600</v>
      </c>
      <c r="F7" s="140">
        <f t="shared" ref="F7:F8" si="1">E7/E20-1</f>
        <v>-0.1369606003752345</v>
      </c>
      <c r="G7" s="115">
        <v>4461</v>
      </c>
      <c r="H7" s="105">
        <f t="shared" ref="H7:H8" si="2">G7/G20-1</f>
        <v>-3.8163001293661014E-2</v>
      </c>
      <c r="I7" s="104">
        <v>3864</v>
      </c>
      <c r="J7" s="140">
        <f t="shared" ref="J7:J8" si="3">I7/I20-1</f>
        <v>-0.30240115544322077</v>
      </c>
      <c r="K7" s="115">
        <v>13699</v>
      </c>
      <c r="L7" s="105">
        <f t="shared" ref="L7:L8" si="4">K7/K20-1</f>
        <v>-0.18258845993197681</v>
      </c>
      <c r="N7" s="392" t="s">
        <v>347</v>
      </c>
    </row>
    <row r="8" spans="2:20" ht="16.5" thickBot="1">
      <c r="B8" s="55" t="s">
        <v>94</v>
      </c>
      <c r="C8" s="115">
        <v>687</v>
      </c>
      <c r="D8" s="105">
        <f t="shared" si="0"/>
        <v>1.4577259475219151E-3</v>
      </c>
      <c r="E8" s="104">
        <v>3885</v>
      </c>
      <c r="F8" s="140">
        <f t="shared" si="1"/>
        <v>-4.4750430292598953E-2</v>
      </c>
      <c r="G8" s="115">
        <v>3732</v>
      </c>
      <c r="H8" s="105">
        <f t="shared" si="2"/>
        <v>-7.4175142644505088E-2</v>
      </c>
      <c r="I8" s="104">
        <v>4304</v>
      </c>
      <c r="J8" s="140">
        <f t="shared" si="3"/>
        <v>-2.2706630336058131E-2</v>
      </c>
      <c r="K8" s="115">
        <v>12608</v>
      </c>
      <c r="L8" s="105">
        <f t="shared" si="4"/>
        <v>-4.3979375189566294E-2</v>
      </c>
      <c r="N8" s="383"/>
      <c r="Q8" t="s">
        <v>334</v>
      </c>
      <c r="S8" s="379">
        <v>42251</v>
      </c>
      <c r="T8" s="381">
        <f>S8/Q21-1</f>
        <v>0.21669642342913087</v>
      </c>
    </row>
    <row r="9" spans="2:20" ht="30" customHeight="1">
      <c r="B9" s="106" t="str">
        <f>actualizaciones!$A$2</f>
        <v xml:space="preserve">acumulado febrero 2011 </v>
      </c>
      <c r="C9" s="107">
        <v>1461</v>
      </c>
      <c r="D9" s="108">
        <v>-0.24613003095975228</v>
      </c>
      <c r="E9" s="107">
        <v>8485</v>
      </c>
      <c r="F9" s="108">
        <v>-9.7052250718314359E-2</v>
      </c>
      <c r="G9" s="107">
        <v>8193</v>
      </c>
      <c r="H9" s="108">
        <v>-5.490829392086749E-2</v>
      </c>
      <c r="I9" s="107">
        <v>8168</v>
      </c>
      <c r="J9" s="108">
        <v>-0.17851755003520065</v>
      </c>
      <c r="K9" s="107">
        <v>26307</v>
      </c>
      <c r="L9" s="108">
        <v>-0.12154806825391529</v>
      </c>
      <c r="Q9" t="s">
        <v>335</v>
      </c>
      <c r="T9" s="381">
        <f>S8/Q21-1</f>
        <v>0.21669642342913087</v>
      </c>
    </row>
    <row r="10" spans="2:20" outlineLevel="1">
      <c r="B10" s="55" t="s">
        <v>83</v>
      </c>
      <c r="C10" s="115">
        <v>926</v>
      </c>
      <c r="D10" s="105">
        <f>C10/C23-1</f>
        <v>0.16919191919191912</v>
      </c>
      <c r="E10" s="104">
        <v>4717</v>
      </c>
      <c r="F10" s="140">
        <f>E10/E23-1</f>
        <v>-1.0488777008600847E-2</v>
      </c>
      <c r="G10" s="115">
        <v>4027</v>
      </c>
      <c r="H10" s="105">
        <f t="shared" ref="H10:H61" si="5">G10/G23-1</f>
        <v>4.1914618369987E-2</v>
      </c>
      <c r="I10" s="104">
        <v>3778</v>
      </c>
      <c r="J10" s="140">
        <f t="shared" ref="J10:J61" si="6">I10/I23-1</f>
        <v>3.1676679410158393E-2</v>
      </c>
      <c r="K10" s="115">
        <v>13448</v>
      </c>
      <c r="L10" s="105">
        <f t="shared" ref="L10:L61" si="7">K10/K23-1</f>
        <v>2.7663151459575097E-2</v>
      </c>
      <c r="M10" s="389">
        <f>AVERAGE(J18:J21,J23:J34,J36:J47)</f>
        <v>3.755516925750661E-3</v>
      </c>
      <c r="N10" s="383" t="s">
        <v>346</v>
      </c>
    </row>
    <row r="11" spans="2:20" outlineLevel="1">
      <c r="B11" s="55" t="s">
        <v>84</v>
      </c>
      <c r="C11" s="115">
        <v>653</v>
      </c>
      <c r="D11" s="105">
        <f t="shared" ref="D11:F26" si="8">C11/C24-1</f>
        <v>-0.14973958333333337</v>
      </c>
      <c r="E11" s="104">
        <v>5253</v>
      </c>
      <c r="F11" s="140">
        <f t="shared" si="8"/>
        <v>0.17202141900937074</v>
      </c>
      <c r="G11" s="115">
        <v>4485</v>
      </c>
      <c r="H11" s="105">
        <f t="shared" si="5"/>
        <v>3.7954177273779255E-2</v>
      </c>
      <c r="I11" s="104">
        <v>4682</v>
      </c>
      <c r="J11" s="140">
        <f t="shared" si="6"/>
        <v>5.9515727540167429E-2</v>
      </c>
      <c r="K11" s="115">
        <v>15073</v>
      </c>
      <c r="L11" s="105">
        <f t="shared" si="7"/>
        <v>7.7412437455325334E-2</v>
      </c>
      <c r="N11" s="383"/>
    </row>
    <row r="12" spans="2:20" outlineLevel="1">
      <c r="B12" s="55" t="s">
        <v>85</v>
      </c>
      <c r="C12" s="115">
        <v>570</v>
      </c>
      <c r="D12" s="105">
        <f t="shared" si="8"/>
        <v>-0.10094637223974767</v>
      </c>
      <c r="E12" s="104">
        <v>4841</v>
      </c>
      <c r="F12" s="140">
        <f t="shared" si="8"/>
        <v>0.24096385542168686</v>
      </c>
      <c r="G12" s="115">
        <v>4179</v>
      </c>
      <c r="H12" s="105">
        <f t="shared" si="5"/>
        <v>4.3706293706293753E-2</v>
      </c>
      <c r="I12" s="104">
        <v>4295</v>
      </c>
      <c r="J12" s="140">
        <f t="shared" si="6"/>
        <v>5.8548009367680454E-3</v>
      </c>
      <c r="K12" s="115">
        <v>13885</v>
      </c>
      <c r="L12" s="105">
        <f t="shared" si="7"/>
        <v>8.4003435084706091E-2</v>
      </c>
      <c r="N12" s="383"/>
    </row>
    <row r="13" spans="2:20" outlineLevel="1">
      <c r="B13" s="55" t="s">
        <v>86</v>
      </c>
      <c r="C13" s="115">
        <v>436</v>
      </c>
      <c r="D13" s="105">
        <f t="shared" si="8"/>
        <v>-0.33536585365853655</v>
      </c>
      <c r="E13" s="104">
        <v>3628</v>
      </c>
      <c r="F13" s="140">
        <f t="shared" si="8"/>
        <v>0.13198127925117009</v>
      </c>
      <c r="G13" s="115">
        <v>3092</v>
      </c>
      <c r="H13" s="105">
        <f t="shared" si="5"/>
        <v>-0.10402781802376126</v>
      </c>
      <c r="I13" s="104">
        <v>3300</v>
      </c>
      <c r="J13" s="140">
        <f t="shared" si="6"/>
        <v>-0.13408554185253219</v>
      </c>
      <c r="K13" s="115">
        <v>10456</v>
      </c>
      <c r="L13" s="105">
        <f t="shared" si="7"/>
        <v>-5.9965836554886298E-2</v>
      </c>
    </row>
    <row r="14" spans="2:20" outlineLevel="1">
      <c r="B14" s="55" t="s">
        <v>87</v>
      </c>
      <c r="C14" s="115">
        <v>405</v>
      </c>
      <c r="D14" s="105">
        <f t="shared" si="8"/>
        <v>-0.29809358752166382</v>
      </c>
      <c r="E14" s="104">
        <v>2943</v>
      </c>
      <c r="F14" s="140">
        <f t="shared" si="8"/>
        <v>0.20862422997946606</v>
      </c>
      <c r="G14" s="115">
        <v>2715</v>
      </c>
      <c r="H14" s="105">
        <f t="shared" si="5"/>
        <v>0.17481609692773681</v>
      </c>
      <c r="I14" s="104">
        <v>3726</v>
      </c>
      <c r="J14" s="140">
        <f t="shared" si="6"/>
        <v>0.51833740831295838</v>
      </c>
      <c r="K14" s="115">
        <v>9789</v>
      </c>
      <c r="L14" s="105">
        <f t="shared" si="7"/>
        <v>0.25871158544425876</v>
      </c>
    </row>
    <row r="15" spans="2:20" outlineLevel="1">
      <c r="B15" s="55" t="s">
        <v>88</v>
      </c>
      <c r="C15" s="115">
        <v>507</v>
      </c>
      <c r="D15" s="105">
        <f t="shared" si="8"/>
        <v>-0.31393775372124488</v>
      </c>
      <c r="E15" s="104">
        <v>3520</v>
      </c>
      <c r="F15" s="140">
        <f t="shared" si="8"/>
        <v>-5.9326563335114879E-2</v>
      </c>
      <c r="G15" s="115">
        <v>3110</v>
      </c>
      <c r="H15" s="105">
        <f t="shared" si="5"/>
        <v>-0.12443693693693691</v>
      </c>
      <c r="I15" s="104">
        <v>3474</v>
      </c>
      <c r="J15" s="140">
        <f t="shared" si="6"/>
        <v>-9.9299974073113861E-2</v>
      </c>
      <c r="K15" s="115">
        <v>10611</v>
      </c>
      <c r="L15" s="105">
        <f t="shared" si="7"/>
        <v>-0.10756938603868793</v>
      </c>
    </row>
    <row r="16" spans="2:20" outlineLevel="1">
      <c r="B16" s="55" t="s">
        <v>89</v>
      </c>
      <c r="C16" s="115">
        <v>517</v>
      </c>
      <c r="D16" s="105">
        <f t="shared" si="8"/>
        <v>-0.35776397515527947</v>
      </c>
      <c r="E16" s="104">
        <v>4291</v>
      </c>
      <c r="F16" s="140">
        <f t="shared" si="8"/>
        <v>0.11454545454545451</v>
      </c>
      <c r="G16" s="115">
        <v>4146</v>
      </c>
      <c r="H16" s="105">
        <f t="shared" si="5"/>
        <v>0.19757365684575401</v>
      </c>
      <c r="I16" s="104">
        <v>3728</v>
      </c>
      <c r="J16" s="140">
        <f t="shared" si="6"/>
        <v>-0.19533779408590546</v>
      </c>
      <c r="K16" s="115">
        <v>12682</v>
      </c>
      <c r="L16" s="105">
        <f t="shared" si="7"/>
        <v>-5.3333333333333011E-3</v>
      </c>
      <c r="M16" t="s">
        <v>348</v>
      </c>
    </row>
    <row r="17" spans="2:20" outlineLevel="1">
      <c r="B17" s="55" t="s">
        <v>90</v>
      </c>
      <c r="C17" s="390">
        <v>558</v>
      </c>
      <c r="D17" s="391">
        <f t="shared" si="8"/>
        <v>-0.36374002280501705</v>
      </c>
      <c r="E17" s="390">
        <v>4094</v>
      </c>
      <c r="F17" s="391">
        <f t="shared" si="8"/>
        <v>-3.3065658951346277E-2</v>
      </c>
      <c r="G17" s="390">
        <v>3845</v>
      </c>
      <c r="H17" s="391">
        <f t="shared" si="5"/>
        <v>-2.6828650974436874E-2</v>
      </c>
      <c r="I17" s="390">
        <v>3910</v>
      </c>
      <c r="J17" s="391">
        <f t="shared" si="6"/>
        <v>-0.11378059836808707</v>
      </c>
      <c r="K17" s="390">
        <v>12407</v>
      </c>
      <c r="L17" s="391">
        <f t="shared" si="7"/>
        <v>-7.918955024491614E-2</v>
      </c>
      <c r="M17" s="389">
        <f>AVERAGE(J17:J21,J23:J34,J36:J43)</f>
        <v>-1.1407602337453868E-2</v>
      </c>
      <c r="N17" s="389">
        <f>AVERAGE(J10:J21,J23:J34,J36:J47)</f>
        <v>4.9454217150397828E-3</v>
      </c>
      <c r="O17" s="389">
        <f>AVERAGE(J17:J21,J23:J34)</f>
        <v>-0.14573915800644818</v>
      </c>
      <c r="P17" s="389"/>
    </row>
    <row r="18" spans="2:20" ht="75" outlineLevel="1">
      <c r="B18" s="55" t="s">
        <v>91</v>
      </c>
      <c r="C18" s="115">
        <v>597</v>
      </c>
      <c r="D18" s="105">
        <f t="shared" si="8"/>
        <v>-0.43358633776091082</v>
      </c>
      <c r="E18" s="104">
        <v>3980</v>
      </c>
      <c r="F18" s="140">
        <f t="shared" si="8"/>
        <v>-8.799266727772681E-2</v>
      </c>
      <c r="G18" s="115">
        <v>3782</v>
      </c>
      <c r="H18" s="105">
        <f t="shared" si="5"/>
        <v>4.0440165061898181E-2</v>
      </c>
      <c r="I18" s="104">
        <v>4236</v>
      </c>
      <c r="J18" s="140">
        <f t="shared" si="6"/>
        <v>5.216095380029806E-2</v>
      </c>
      <c r="K18" s="115">
        <v>12595</v>
      </c>
      <c r="L18" s="105">
        <f t="shared" si="7"/>
        <v>-3.7005887300252338E-2</v>
      </c>
      <c r="T18" s="382" t="s">
        <v>337</v>
      </c>
    </row>
    <row r="19" spans="2:20" outlineLevel="1">
      <c r="B19" s="55" t="s">
        <v>92</v>
      </c>
      <c r="C19" s="115">
        <v>831</v>
      </c>
      <c r="D19" s="105">
        <f t="shared" si="8"/>
        <v>-0.22408963585434172</v>
      </c>
      <c r="E19" s="104">
        <v>4541</v>
      </c>
      <c r="F19" s="140">
        <f t="shared" si="8"/>
        <v>-0.12454212454212454</v>
      </c>
      <c r="G19" s="115">
        <v>4088</v>
      </c>
      <c r="H19" s="105">
        <f t="shared" si="5"/>
        <v>-6.9852104664391401E-2</v>
      </c>
      <c r="I19" s="104">
        <v>5114</v>
      </c>
      <c r="J19" s="140">
        <f t="shared" si="6"/>
        <v>2.2799999999999931E-2</v>
      </c>
      <c r="K19" s="115">
        <v>14574</v>
      </c>
      <c r="L19" s="105">
        <f t="shared" si="7"/>
        <v>-6.8932473008369022E-2</v>
      </c>
    </row>
    <row r="20" spans="2:20" ht="120" outlineLevel="1">
      <c r="B20" s="55" t="s">
        <v>93</v>
      </c>
      <c r="C20" s="115">
        <v>1252</v>
      </c>
      <c r="D20" s="105">
        <f t="shared" si="8"/>
        <v>-5.3665910808767925E-2</v>
      </c>
      <c r="E20" s="104">
        <v>5330</v>
      </c>
      <c r="F20" s="140">
        <f t="shared" si="8"/>
        <v>0.14377682403433467</v>
      </c>
      <c r="G20" s="115">
        <v>4638</v>
      </c>
      <c r="H20" s="105">
        <f t="shared" si="5"/>
        <v>0.17955239064089512</v>
      </c>
      <c r="I20" s="104">
        <v>5539</v>
      </c>
      <c r="J20" s="140">
        <f t="shared" si="6"/>
        <v>5.3642762031576918E-2</v>
      </c>
      <c r="K20" s="115">
        <v>16759</v>
      </c>
      <c r="L20" s="105">
        <f t="shared" si="7"/>
        <v>0.10460058001581851</v>
      </c>
      <c r="M20" t="s">
        <v>333</v>
      </c>
      <c r="Q20" s="119" t="s">
        <v>336</v>
      </c>
    </row>
    <row r="21" spans="2:20" outlineLevel="1">
      <c r="B21" s="55" t="s">
        <v>94</v>
      </c>
      <c r="C21" s="115">
        <v>686</v>
      </c>
      <c r="D21" s="105">
        <f t="shared" si="8"/>
        <v>-0.33783783783783783</v>
      </c>
      <c r="E21" s="104">
        <v>4067</v>
      </c>
      <c r="F21" s="140">
        <f t="shared" si="8"/>
        <v>7.6808721506442801E-3</v>
      </c>
      <c r="G21" s="115">
        <v>4031</v>
      </c>
      <c r="H21" s="105">
        <f t="shared" si="5"/>
        <v>0.12976457399103136</v>
      </c>
      <c r="I21" s="104">
        <v>4404</v>
      </c>
      <c r="J21" s="140">
        <f t="shared" si="6"/>
        <v>-0.10669371196754562</v>
      </c>
      <c r="K21" s="115">
        <v>13188</v>
      </c>
      <c r="L21" s="105">
        <f t="shared" si="7"/>
        <v>-2.8150331613854052E-2</v>
      </c>
      <c r="O21" s="60">
        <f>SUM(K19:K21)</f>
        <v>44521</v>
      </c>
      <c r="Q21" s="380">
        <v>34726</v>
      </c>
    </row>
    <row r="22" spans="2:20" ht="15" customHeight="1">
      <c r="B22" s="141">
        <v>2010</v>
      </c>
      <c r="C22" s="110">
        <v>7938</v>
      </c>
      <c r="D22" s="111">
        <f t="shared" si="8"/>
        <v>-0.23170731707317072</v>
      </c>
      <c r="E22" s="110">
        <v>51205</v>
      </c>
      <c r="F22" s="111">
        <f t="shared" si="8"/>
        <v>4.7929926529275635E-2</v>
      </c>
      <c r="G22" s="110">
        <v>46138</v>
      </c>
      <c r="H22" s="111">
        <f t="shared" si="5"/>
        <v>3.8045312394537234E-2</v>
      </c>
      <c r="I22" s="110">
        <v>50186</v>
      </c>
      <c r="J22" s="111">
        <f t="shared" si="6"/>
        <v>-1.0742938242888966E-2</v>
      </c>
      <c r="K22" s="110">
        <v>155467</v>
      </c>
      <c r="L22" s="111">
        <f t="shared" si="7"/>
        <v>7.0867314880191934E-3</v>
      </c>
    </row>
    <row r="23" spans="2:20" outlineLevel="1">
      <c r="B23" s="55" t="s">
        <v>83</v>
      </c>
      <c r="C23" s="115">
        <v>792</v>
      </c>
      <c r="D23" s="105">
        <f t="shared" si="8"/>
        <v>-0.53191489361702127</v>
      </c>
      <c r="E23" s="104">
        <v>4767</v>
      </c>
      <c r="F23" s="140">
        <f t="shared" si="8"/>
        <v>-0.20257611241217799</v>
      </c>
      <c r="G23" s="115">
        <v>3865</v>
      </c>
      <c r="H23" s="105">
        <f t="shared" si="5"/>
        <v>5.2846635794061569E-2</v>
      </c>
      <c r="I23" s="104">
        <v>3662</v>
      </c>
      <c r="J23" s="140">
        <f t="shared" si="6"/>
        <v>-0.23565017741598826</v>
      </c>
      <c r="K23" s="115">
        <v>13086</v>
      </c>
      <c r="L23" s="105">
        <f t="shared" si="7"/>
        <v>-0.18881725762459711</v>
      </c>
    </row>
    <row r="24" spans="2:20" outlineLevel="1">
      <c r="B24" s="55" t="s">
        <v>84</v>
      </c>
      <c r="C24" s="115">
        <v>768</v>
      </c>
      <c r="D24" s="105">
        <f t="shared" si="8"/>
        <v>-0.50863723608445299</v>
      </c>
      <c r="E24" s="104">
        <v>4482</v>
      </c>
      <c r="F24" s="140">
        <f t="shared" si="8"/>
        <v>-0.2942843646669816</v>
      </c>
      <c r="G24" s="115">
        <v>4321</v>
      </c>
      <c r="H24" s="105">
        <f t="shared" si="5"/>
        <v>9.8153774246318992E-3</v>
      </c>
      <c r="I24" s="104">
        <v>4419</v>
      </c>
      <c r="J24" s="140">
        <f t="shared" si="6"/>
        <v>-0.21787610619469022</v>
      </c>
      <c r="K24" s="115">
        <v>13990</v>
      </c>
      <c r="L24" s="105">
        <f t="shared" si="7"/>
        <v>-0.21593902370677576</v>
      </c>
    </row>
    <row r="25" spans="2:20" outlineLevel="1">
      <c r="B25" s="55" t="s">
        <v>85</v>
      </c>
      <c r="C25" s="115">
        <v>634</v>
      </c>
      <c r="D25" s="105">
        <f t="shared" si="8"/>
        <v>-0.64738598442714124</v>
      </c>
      <c r="E25" s="104">
        <v>3901</v>
      </c>
      <c r="F25" s="140">
        <f t="shared" si="8"/>
        <v>-0.43488338403592641</v>
      </c>
      <c r="G25" s="115">
        <v>4004</v>
      </c>
      <c r="H25" s="105">
        <f t="shared" si="5"/>
        <v>-0.11883802816901412</v>
      </c>
      <c r="I25" s="104">
        <v>4270</v>
      </c>
      <c r="J25" s="140">
        <f t="shared" si="6"/>
        <v>-0.21809192455594217</v>
      </c>
      <c r="K25" s="115">
        <v>12809</v>
      </c>
      <c r="L25" s="105">
        <f t="shared" si="7"/>
        <v>-0.31524644499091203</v>
      </c>
    </row>
    <row r="26" spans="2:20" outlineLevel="1">
      <c r="B26" s="55" t="s">
        <v>86</v>
      </c>
      <c r="C26" s="115">
        <v>656</v>
      </c>
      <c r="D26" s="105">
        <f t="shared" si="8"/>
        <v>-0.5304223335719398</v>
      </c>
      <c r="E26" s="104">
        <v>3205</v>
      </c>
      <c r="F26" s="140">
        <f t="shared" si="8"/>
        <v>-0.3973298232418202</v>
      </c>
      <c r="G26" s="115">
        <v>3451</v>
      </c>
      <c r="H26" s="105">
        <f t="shared" si="5"/>
        <v>-0.12743362831858407</v>
      </c>
      <c r="I26" s="104">
        <v>3811</v>
      </c>
      <c r="J26" s="140">
        <f t="shared" si="6"/>
        <v>-0.14628136200716846</v>
      </c>
      <c r="K26" s="115">
        <v>11123</v>
      </c>
      <c r="L26" s="105">
        <f t="shared" si="7"/>
        <v>-0.2650323774283071</v>
      </c>
    </row>
    <row r="27" spans="2:20" outlineLevel="1">
      <c r="B27" s="55" t="s">
        <v>87</v>
      </c>
      <c r="C27" s="115">
        <v>577</v>
      </c>
      <c r="D27" s="105">
        <f t="shared" ref="D27:F42" si="9">C27/C40-1</f>
        <v>-0.54815974941268597</v>
      </c>
      <c r="E27" s="104">
        <v>2435</v>
      </c>
      <c r="F27" s="140">
        <f t="shared" si="9"/>
        <v>-0.33360700602079918</v>
      </c>
      <c r="G27" s="115">
        <v>2311</v>
      </c>
      <c r="H27" s="105">
        <f t="shared" si="5"/>
        <v>-0.22319327731092442</v>
      </c>
      <c r="I27" s="104">
        <v>2454</v>
      </c>
      <c r="J27" s="140">
        <f t="shared" si="6"/>
        <v>-0.44252612448886874</v>
      </c>
      <c r="K27" s="115">
        <v>7777</v>
      </c>
      <c r="L27" s="105">
        <f t="shared" si="7"/>
        <v>-0.36813454663633405</v>
      </c>
    </row>
    <row r="28" spans="2:20" outlineLevel="1">
      <c r="B28" s="55" t="s">
        <v>88</v>
      </c>
      <c r="C28" s="115">
        <v>739</v>
      </c>
      <c r="D28" s="105">
        <f t="shared" si="9"/>
        <v>-0.3683760683760684</v>
      </c>
      <c r="E28" s="104">
        <v>3742</v>
      </c>
      <c r="F28" s="140">
        <f t="shared" si="9"/>
        <v>-0.37319932998324956</v>
      </c>
      <c r="G28" s="115">
        <v>3552</v>
      </c>
      <c r="H28" s="105">
        <f t="shared" si="5"/>
        <v>-1.442841287458374E-2</v>
      </c>
      <c r="I28" s="104">
        <v>3857</v>
      </c>
      <c r="J28" s="140">
        <f t="shared" si="6"/>
        <v>-0.31038798498122655</v>
      </c>
      <c r="K28" s="115">
        <v>11890</v>
      </c>
      <c r="L28" s="105">
        <f t="shared" si="7"/>
        <v>-0.27220419905735449</v>
      </c>
    </row>
    <row r="29" spans="2:20" outlineLevel="1">
      <c r="B29" s="55" t="s">
        <v>89</v>
      </c>
      <c r="C29" s="115">
        <v>805</v>
      </c>
      <c r="D29" s="105">
        <f t="shared" si="9"/>
        <v>-0.25874769797421726</v>
      </c>
      <c r="E29" s="104">
        <v>3850</v>
      </c>
      <c r="F29" s="140">
        <f t="shared" si="9"/>
        <v>-0.32609837213373005</v>
      </c>
      <c r="G29" s="115">
        <v>3462</v>
      </c>
      <c r="H29" s="105">
        <f t="shared" si="5"/>
        <v>-3.1066330814441656E-2</v>
      </c>
      <c r="I29" s="104">
        <v>4633</v>
      </c>
      <c r="J29" s="140">
        <f t="shared" si="6"/>
        <v>-8.5832675611681175E-2</v>
      </c>
      <c r="K29" s="115">
        <v>12750</v>
      </c>
      <c r="L29" s="105">
        <f t="shared" si="7"/>
        <v>-0.17422279792746109</v>
      </c>
    </row>
    <row r="30" spans="2:20" outlineLevel="1">
      <c r="B30" s="55" t="s">
        <v>90</v>
      </c>
      <c r="C30" s="115">
        <v>877</v>
      </c>
      <c r="D30" s="105">
        <f t="shared" si="9"/>
        <v>-0.36403190717911527</v>
      </c>
      <c r="E30" s="104">
        <v>4234</v>
      </c>
      <c r="F30" s="140">
        <f t="shared" si="9"/>
        <v>-0.34121674187023499</v>
      </c>
      <c r="G30" s="115">
        <v>3951</v>
      </c>
      <c r="H30" s="105">
        <f t="shared" si="5"/>
        <v>4.2480211081794117E-2</v>
      </c>
      <c r="I30" s="104">
        <v>4412</v>
      </c>
      <c r="J30" s="140">
        <f t="shared" si="6"/>
        <v>-0.24464988871768534</v>
      </c>
      <c r="K30" s="115">
        <v>13474</v>
      </c>
      <c r="L30" s="105">
        <f t="shared" si="7"/>
        <v>-0.22727533405975797</v>
      </c>
    </row>
    <row r="31" spans="2:20" outlineLevel="1">
      <c r="B31" s="55" t="s">
        <v>91</v>
      </c>
      <c r="C31" s="115">
        <v>1054</v>
      </c>
      <c r="D31" s="105">
        <f t="shared" si="9"/>
        <v>-0.23678493845039827</v>
      </c>
      <c r="E31" s="104">
        <v>4364</v>
      </c>
      <c r="F31" s="140">
        <f t="shared" si="9"/>
        <v>-0.33384216150206081</v>
      </c>
      <c r="G31" s="115">
        <v>3635</v>
      </c>
      <c r="H31" s="105">
        <f t="shared" si="5"/>
        <v>-0.12493981704381318</v>
      </c>
      <c r="I31" s="104">
        <v>4026</v>
      </c>
      <c r="J31" s="140">
        <f t="shared" si="6"/>
        <v>-0.26893045215180678</v>
      </c>
      <c r="K31" s="115">
        <v>13079</v>
      </c>
      <c r="L31" s="105">
        <f t="shared" si="7"/>
        <v>-0.25657932132097994</v>
      </c>
    </row>
    <row r="32" spans="2:20" outlineLevel="1">
      <c r="B32" s="55" t="s">
        <v>92</v>
      </c>
      <c r="C32" s="115">
        <v>1071</v>
      </c>
      <c r="D32" s="105">
        <f t="shared" si="9"/>
        <v>-0.2831325301204819</v>
      </c>
      <c r="E32" s="104">
        <v>5187</v>
      </c>
      <c r="F32" s="140">
        <f t="shared" si="9"/>
        <v>-0.17272727272727273</v>
      </c>
      <c r="G32" s="115">
        <v>4395</v>
      </c>
      <c r="H32" s="105">
        <f t="shared" si="5"/>
        <v>0.12808008213552369</v>
      </c>
      <c r="I32" s="104">
        <v>5000</v>
      </c>
      <c r="J32" s="140">
        <f t="shared" si="6"/>
        <v>2.2285831118380672E-2</v>
      </c>
      <c r="K32" s="115">
        <v>15653</v>
      </c>
      <c r="L32" s="105">
        <f t="shared" si="7"/>
        <v>-5.4256540390308694E-2</v>
      </c>
    </row>
    <row r="33" spans="2:17" outlineLevel="1">
      <c r="B33" s="55" t="s">
        <v>93</v>
      </c>
      <c r="C33" s="115">
        <v>1323</v>
      </c>
      <c r="D33" s="105">
        <f t="shared" si="9"/>
        <v>-0.21343638525564801</v>
      </c>
      <c r="E33" s="104">
        <v>4660</v>
      </c>
      <c r="F33" s="140">
        <f t="shared" si="9"/>
        <v>-0.35865675750068815</v>
      </c>
      <c r="G33" s="115">
        <v>3932</v>
      </c>
      <c r="H33" s="105">
        <f t="shared" si="5"/>
        <v>-7.4823529411764733E-2</v>
      </c>
      <c r="I33" s="104">
        <v>5257</v>
      </c>
      <c r="J33" s="140">
        <f t="shared" si="6"/>
        <v>-0.14617508526879974</v>
      </c>
      <c r="K33" s="115">
        <v>15172</v>
      </c>
      <c r="L33" s="105">
        <f t="shared" si="7"/>
        <v>-0.21611986566778607</v>
      </c>
    </row>
    <row r="34" spans="2:17" outlineLevel="1">
      <c r="B34" s="55" t="s">
        <v>94</v>
      </c>
      <c r="C34" s="115">
        <v>1036</v>
      </c>
      <c r="D34" s="105">
        <f t="shared" si="9"/>
        <v>-0.29857819905213268</v>
      </c>
      <c r="E34" s="104">
        <v>4036</v>
      </c>
      <c r="F34" s="140">
        <f t="shared" si="9"/>
        <v>-0.35049887351142583</v>
      </c>
      <c r="G34" s="115">
        <v>3568</v>
      </c>
      <c r="H34" s="105">
        <f t="shared" si="5"/>
        <v>-7.660455486542439E-2</v>
      </c>
      <c r="I34" s="104">
        <v>4930</v>
      </c>
      <c r="J34" s="140">
        <f t="shared" si="6"/>
        <v>-9.1579141330385139E-2</v>
      </c>
      <c r="K34" s="115">
        <v>13570</v>
      </c>
      <c r="L34" s="105">
        <f t="shared" si="7"/>
        <v>-0.20091861971499236</v>
      </c>
    </row>
    <row r="35" spans="2:17">
      <c r="B35" s="142">
        <v>2009</v>
      </c>
      <c r="C35" s="113">
        <v>10332</v>
      </c>
      <c r="D35" s="114">
        <f t="shared" si="9"/>
        <v>-0.40607036100252936</v>
      </c>
      <c r="E35" s="113">
        <v>48863</v>
      </c>
      <c r="F35" s="114">
        <f t="shared" si="9"/>
        <v>-0.32709495283343659</v>
      </c>
      <c r="G35" s="113">
        <v>44447</v>
      </c>
      <c r="H35" s="114">
        <f t="shared" si="5"/>
        <v>-4.5279776608312727E-2</v>
      </c>
      <c r="I35" s="113">
        <v>50731</v>
      </c>
      <c r="J35" s="114">
        <f t="shared" si="6"/>
        <v>-0.19795421488648579</v>
      </c>
      <c r="K35" s="113">
        <v>154373</v>
      </c>
      <c r="L35" s="114">
        <f t="shared" si="7"/>
        <v>-0.22743196308640867</v>
      </c>
      <c r="O35">
        <f>O21*22%</f>
        <v>9794.6200000000008</v>
      </c>
      <c r="Q35" s="60">
        <f>Q21-O21</f>
        <v>-9795</v>
      </c>
    </row>
    <row r="36" spans="2:17" outlineLevel="1">
      <c r="B36" s="55" t="s">
        <v>83</v>
      </c>
      <c r="C36" s="115">
        <v>1692</v>
      </c>
      <c r="D36" s="105">
        <f t="shared" si="9"/>
        <v>6.2814070351758788E-2</v>
      </c>
      <c r="E36" s="104">
        <v>5978</v>
      </c>
      <c r="F36" s="140">
        <f t="shared" si="9"/>
        <v>-0.10522376889687168</v>
      </c>
      <c r="G36" s="115">
        <v>3671</v>
      </c>
      <c r="H36" s="105">
        <f t="shared" si="5"/>
        <v>-0.14983788791106989</v>
      </c>
      <c r="I36" s="104">
        <v>4791</v>
      </c>
      <c r="J36" s="140">
        <f t="shared" si="6"/>
        <v>0.1134092493609109</v>
      </c>
      <c r="K36" s="115">
        <v>16132</v>
      </c>
      <c r="L36" s="105">
        <f t="shared" si="7"/>
        <v>-4.5104770924588644E-2</v>
      </c>
    </row>
    <row r="37" spans="2:17" outlineLevel="1">
      <c r="B37" s="55" t="s">
        <v>84</v>
      </c>
      <c r="C37" s="115">
        <v>1563</v>
      </c>
      <c r="D37" s="105">
        <f t="shared" si="9"/>
        <v>-3.8153846153846205E-2</v>
      </c>
      <c r="E37" s="104">
        <v>6351</v>
      </c>
      <c r="F37" s="140">
        <f t="shared" si="9"/>
        <v>-0.14024637877352109</v>
      </c>
      <c r="G37" s="115">
        <v>4279</v>
      </c>
      <c r="H37" s="105">
        <f t="shared" si="5"/>
        <v>-0.17932489451476796</v>
      </c>
      <c r="I37" s="104">
        <v>5650</v>
      </c>
      <c r="J37" s="140">
        <f t="shared" si="6"/>
        <v>0.2064915652359598</v>
      </c>
      <c r="K37" s="115">
        <v>17843</v>
      </c>
      <c r="L37" s="105">
        <f t="shared" si="7"/>
        <v>-5.6375271034956875E-2</v>
      </c>
    </row>
    <row r="38" spans="2:17" outlineLevel="1">
      <c r="B38" s="55" t="s">
        <v>85</v>
      </c>
      <c r="C38" s="115">
        <v>1798</v>
      </c>
      <c r="D38" s="105">
        <f t="shared" si="9"/>
        <v>0.17824377457404972</v>
      </c>
      <c r="E38" s="104">
        <v>6903</v>
      </c>
      <c r="F38" s="140">
        <f t="shared" si="9"/>
        <v>9.8010532475132361E-3</v>
      </c>
      <c r="G38" s="115">
        <v>4544</v>
      </c>
      <c r="H38" s="105">
        <f t="shared" si="5"/>
        <v>-4.2965459140690831E-2</v>
      </c>
      <c r="I38" s="104">
        <v>5461</v>
      </c>
      <c r="J38" s="140">
        <f t="shared" si="6"/>
        <v>0.28918791312559011</v>
      </c>
      <c r="K38" s="115">
        <v>18706</v>
      </c>
      <c r="L38" s="105">
        <f t="shared" si="7"/>
        <v>7.8404243053153522E-2</v>
      </c>
    </row>
    <row r="39" spans="2:17" outlineLevel="1">
      <c r="B39" s="55" t="s">
        <v>86</v>
      </c>
      <c r="C39" s="115">
        <v>1397</v>
      </c>
      <c r="D39" s="105">
        <f t="shared" si="9"/>
        <v>4.8798798798798781E-2</v>
      </c>
      <c r="E39" s="104">
        <v>5318</v>
      </c>
      <c r="F39" s="140">
        <f t="shared" si="9"/>
        <v>-5.5081734186211762E-2</v>
      </c>
      <c r="G39" s="115">
        <v>3955</v>
      </c>
      <c r="H39" s="105">
        <f t="shared" si="5"/>
        <v>5.0464807436918946E-2</v>
      </c>
      <c r="I39" s="104">
        <v>4464</v>
      </c>
      <c r="J39" s="140">
        <f t="shared" si="6"/>
        <v>0.33652694610778444</v>
      </c>
      <c r="K39" s="115">
        <v>15134</v>
      </c>
      <c r="L39" s="105">
        <f t="shared" si="7"/>
        <v>7.6004265908282909E-2</v>
      </c>
    </row>
    <row r="40" spans="2:17" outlineLevel="1">
      <c r="B40" s="55" t="s">
        <v>87</v>
      </c>
      <c r="C40" s="115">
        <v>1277</v>
      </c>
      <c r="D40" s="105">
        <f t="shared" si="9"/>
        <v>1.8341307814992103E-2</v>
      </c>
      <c r="E40" s="104">
        <v>3654</v>
      </c>
      <c r="F40" s="140">
        <f t="shared" si="9"/>
        <v>9.139784946236551E-2</v>
      </c>
      <c r="G40" s="115">
        <v>2975</v>
      </c>
      <c r="H40" s="105">
        <f t="shared" si="5"/>
        <v>5.2352316943756527E-2</v>
      </c>
      <c r="I40" s="104">
        <v>4402</v>
      </c>
      <c r="J40" s="140">
        <f t="shared" si="6"/>
        <v>0.73443656422379822</v>
      </c>
      <c r="K40" s="115">
        <v>12308</v>
      </c>
      <c r="L40" s="105">
        <f t="shared" si="7"/>
        <v>0.23487508778970612</v>
      </c>
    </row>
    <row r="41" spans="2:17" outlineLevel="1">
      <c r="B41" s="55" t="s">
        <v>88</v>
      </c>
      <c r="C41" s="115">
        <v>1170</v>
      </c>
      <c r="D41" s="105">
        <f t="shared" si="9"/>
        <v>-0.20785375761679081</v>
      </c>
      <c r="E41" s="104">
        <v>5970</v>
      </c>
      <c r="F41" s="140">
        <f t="shared" si="9"/>
        <v>0.32050431320504313</v>
      </c>
      <c r="G41" s="115">
        <v>3604</v>
      </c>
      <c r="H41" s="105">
        <f t="shared" si="5"/>
        <v>-0.10836219693221183</v>
      </c>
      <c r="I41" s="104">
        <v>5593</v>
      </c>
      <c r="J41" s="140">
        <f t="shared" si="6"/>
        <v>0.29467592592592595</v>
      </c>
      <c r="K41" s="115">
        <v>16337</v>
      </c>
      <c r="L41" s="105">
        <f t="shared" si="7"/>
        <v>0.13767409470752079</v>
      </c>
    </row>
    <row r="42" spans="2:17" outlineLevel="1">
      <c r="B42" s="55" t="s">
        <v>89</v>
      </c>
      <c r="C42" s="115">
        <v>1086</v>
      </c>
      <c r="D42" s="105">
        <f t="shared" si="9"/>
        <v>-0.22428571428571431</v>
      </c>
      <c r="E42" s="104">
        <v>5713</v>
      </c>
      <c r="F42" s="140">
        <f t="shared" si="9"/>
        <v>0.96120837624442146</v>
      </c>
      <c r="G42" s="115">
        <v>3573</v>
      </c>
      <c r="H42" s="105">
        <f t="shared" si="5"/>
        <v>-7.1465696465696449E-2</v>
      </c>
      <c r="I42" s="104">
        <v>5068</v>
      </c>
      <c r="J42" s="140">
        <f t="shared" si="6"/>
        <v>1.1576846307385313E-2</v>
      </c>
      <c r="K42" s="115">
        <v>15440</v>
      </c>
      <c r="L42" s="105">
        <f t="shared" si="7"/>
        <v>0.17227241667299364</v>
      </c>
    </row>
    <row r="43" spans="2:17" outlineLevel="1">
      <c r="B43" s="55" t="s">
        <v>90</v>
      </c>
      <c r="C43" s="115">
        <v>1379</v>
      </c>
      <c r="D43" s="105">
        <f t="shared" ref="D43:D61" si="10">C43/C56-1</f>
        <v>-3.0239099859353025E-2</v>
      </c>
      <c r="E43" s="104">
        <v>6427</v>
      </c>
      <c r="F43" s="140">
        <f t="shared" ref="F43:F61" si="11">E43/E56-1</f>
        <v>0.38782120492334271</v>
      </c>
      <c r="G43" s="115">
        <v>3790</v>
      </c>
      <c r="H43" s="105">
        <f t="shared" si="5"/>
        <v>-1.0443864229765065E-2</v>
      </c>
      <c r="I43" s="104">
        <v>5841</v>
      </c>
      <c r="J43" s="140">
        <f t="shared" si="6"/>
        <v>0.20607061738591792</v>
      </c>
      <c r="K43" s="115">
        <v>17437</v>
      </c>
      <c r="L43" s="105">
        <f t="shared" si="7"/>
        <v>0.18409615645796551</v>
      </c>
    </row>
    <row r="44" spans="2:17" outlineLevel="1">
      <c r="B44" s="55" t="s">
        <v>91</v>
      </c>
      <c r="C44" s="115">
        <v>1381</v>
      </c>
      <c r="D44" s="105">
        <f t="shared" si="10"/>
        <v>-8.8448844884488453E-2</v>
      </c>
      <c r="E44" s="104">
        <v>6551</v>
      </c>
      <c r="F44" s="140">
        <f t="shared" si="11"/>
        <v>0.36110533970496572</v>
      </c>
      <c r="G44" s="115">
        <v>4154</v>
      </c>
      <c r="H44" s="105">
        <f t="shared" si="5"/>
        <v>-1.0009532888465178E-2</v>
      </c>
      <c r="I44" s="104">
        <v>5507</v>
      </c>
      <c r="J44" s="140">
        <f t="shared" si="6"/>
        <v>0.10849436392914646</v>
      </c>
      <c r="K44" s="115">
        <v>17593</v>
      </c>
      <c r="L44" s="105">
        <f t="shared" si="7"/>
        <v>0.13561838368190027</v>
      </c>
    </row>
    <row r="45" spans="2:17" outlineLevel="1">
      <c r="B45" s="55" t="s">
        <v>92</v>
      </c>
      <c r="C45" s="115">
        <v>1494</v>
      </c>
      <c r="D45" s="105">
        <f t="shared" si="10"/>
        <v>-0.19763694951664879</v>
      </c>
      <c r="E45" s="104">
        <v>6270</v>
      </c>
      <c r="F45" s="140">
        <f t="shared" si="11"/>
        <v>-3.9816232771822335E-2</v>
      </c>
      <c r="G45" s="115">
        <v>3896</v>
      </c>
      <c r="H45" s="105">
        <f t="shared" si="5"/>
        <v>-0.16412786955588932</v>
      </c>
      <c r="I45" s="104">
        <v>4891</v>
      </c>
      <c r="J45" s="140">
        <f t="shared" si="6"/>
        <v>-0.1783974466655468</v>
      </c>
      <c r="K45" s="115">
        <v>16551</v>
      </c>
      <c r="L45" s="105">
        <f t="shared" si="7"/>
        <v>-0.12916973587288227</v>
      </c>
    </row>
    <row r="46" spans="2:17" outlineLevel="1">
      <c r="B46" s="55" t="s">
        <v>93</v>
      </c>
      <c r="C46" s="115">
        <v>1682</v>
      </c>
      <c r="D46" s="105">
        <f t="shared" si="10"/>
        <v>-2.1524141942990127E-2</v>
      </c>
      <c r="E46" s="104">
        <v>7266</v>
      </c>
      <c r="F46" s="140">
        <f t="shared" si="11"/>
        <v>0.47144592952612396</v>
      </c>
      <c r="G46" s="115">
        <v>4250</v>
      </c>
      <c r="H46" s="105">
        <f t="shared" si="5"/>
        <v>0.15144947168788936</v>
      </c>
      <c r="I46" s="104">
        <v>6157</v>
      </c>
      <c r="J46" s="140">
        <f t="shared" si="6"/>
        <v>0.26323348379154687</v>
      </c>
      <c r="K46" s="115">
        <v>19355</v>
      </c>
      <c r="L46" s="105">
        <f t="shared" si="7"/>
        <v>0.27151491262646177</v>
      </c>
    </row>
    <row r="47" spans="2:17" outlineLevel="1">
      <c r="B47" s="55" t="s">
        <v>94</v>
      </c>
      <c r="C47" s="115">
        <v>1477</v>
      </c>
      <c r="D47" s="105">
        <f t="shared" si="10"/>
        <v>-5.6832694763729208E-2</v>
      </c>
      <c r="E47" s="104">
        <v>6214</v>
      </c>
      <c r="F47" s="140">
        <f t="shared" si="11"/>
        <v>0.36811977102597981</v>
      </c>
      <c r="G47" s="115">
        <v>3864</v>
      </c>
      <c r="H47" s="105">
        <f t="shared" si="5"/>
        <v>0.14015933903806443</v>
      </c>
      <c r="I47" s="104">
        <v>5427</v>
      </c>
      <c r="J47" s="140">
        <f t="shared" si="6"/>
        <v>8.3233532934131826E-2</v>
      </c>
      <c r="K47" s="115">
        <v>16982</v>
      </c>
      <c r="L47" s="105">
        <f t="shared" si="7"/>
        <v>0.17060729303095057</v>
      </c>
    </row>
    <row r="48" spans="2:17">
      <c r="B48" s="142">
        <v>2008</v>
      </c>
      <c r="C48" s="113">
        <v>17396</v>
      </c>
      <c r="D48" s="114">
        <f t="shared" si="10"/>
        <v>-4.8879168944778617E-2</v>
      </c>
      <c r="E48" s="113">
        <v>72615</v>
      </c>
      <c r="F48" s="114">
        <f t="shared" si="11"/>
        <v>0.15687930155493235</v>
      </c>
      <c r="G48" s="113">
        <v>46555</v>
      </c>
      <c r="H48" s="114">
        <f t="shared" si="5"/>
        <v>-4.067670877207441E-2</v>
      </c>
      <c r="I48" s="113">
        <v>63252</v>
      </c>
      <c r="J48" s="114">
        <f t="shared" si="6"/>
        <v>0.1696438477754354</v>
      </c>
      <c r="K48" s="113">
        <v>199818</v>
      </c>
      <c r="L48" s="114">
        <f t="shared" si="7"/>
        <v>8.7948166498788449E-2</v>
      </c>
      <c r="O48" s="60">
        <f>O21-O35</f>
        <v>34726.379999999997</v>
      </c>
    </row>
    <row r="49" spans="2:12" hidden="1" outlineLevel="1">
      <c r="B49" s="55" t="s">
        <v>83</v>
      </c>
      <c r="C49" s="115">
        <v>1592</v>
      </c>
      <c r="D49" s="105">
        <f t="shared" si="10"/>
        <v>6.9892473118279508E-2</v>
      </c>
      <c r="E49" s="104">
        <v>6681</v>
      </c>
      <c r="F49" s="140">
        <f t="shared" si="11"/>
        <v>7.0330022428708672E-2</v>
      </c>
      <c r="G49" s="115">
        <v>4318</v>
      </c>
      <c r="H49" s="105">
        <f t="shared" si="5"/>
        <v>0.1601289629231597</v>
      </c>
      <c r="I49" s="104">
        <v>4303</v>
      </c>
      <c r="J49" s="140">
        <f t="shared" si="6"/>
        <v>-0.19973963176492471</v>
      </c>
      <c r="K49" s="115">
        <v>16894</v>
      </c>
      <c r="L49" s="105">
        <f t="shared" si="7"/>
        <v>3.8623804147601692E-3</v>
      </c>
    </row>
    <row r="50" spans="2:12" hidden="1" outlineLevel="1">
      <c r="B50" s="55" t="s">
        <v>84</v>
      </c>
      <c r="C50" s="115">
        <v>1625</v>
      </c>
      <c r="D50" s="105">
        <f t="shared" si="10"/>
        <v>9.9458728010825448E-2</v>
      </c>
      <c r="E50" s="104">
        <v>7387</v>
      </c>
      <c r="F50" s="140">
        <f t="shared" si="11"/>
        <v>0.13698630136986312</v>
      </c>
      <c r="G50" s="115">
        <v>5214</v>
      </c>
      <c r="H50" s="105">
        <f t="shared" si="5"/>
        <v>0.34416086620262965</v>
      </c>
      <c r="I50" s="104">
        <v>4683</v>
      </c>
      <c r="J50" s="140">
        <f t="shared" si="6"/>
        <v>-0.24867639980747636</v>
      </c>
      <c r="K50" s="115">
        <v>18909</v>
      </c>
      <c r="L50" s="105">
        <f t="shared" si="7"/>
        <v>4.5447006137004475E-2</v>
      </c>
    </row>
    <row r="51" spans="2:12" hidden="1" outlineLevel="1">
      <c r="B51" s="55" t="s">
        <v>85</v>
      </c>
      <c r="C51" s="115">
        <v>1526</v>
      </c>
      <c r="D51" s="105">
        <f t="shared" si="10"/>
        <v>-0.10182460270747495</v>
      </c>
      <c r="E51" s="104">
        <v>6836</v>
      </c>
      <c r="F51" s="140">
        <f t="shared" si="11"/>
        <v>0.20436927413671602</v>
      </c>
      <c r="G51" s="115">
        <v>4748</v>
      </c>
      <c r="H51" s="105">
        <f t="shared" si="5"/>
        <v>0.64632454923717053</v>
      </c>
      <c r="I51" s="104">
        <v>4236</v>
      </c>
      <c r="J51" s="140">
        <f t="shared" si="6"/>
        <v>-0.22587719298245612</v>
      </c>
      <c r="K51" s="115">
        <v>17346</v>
      </c>
      <c r="L51" s="105">
        <f t="shared" si="7"/>
        <v>0.10266353060835298</v>
      </c>
    </row>
    <row r="52" spans="2:12" hidden="1" outlineLevel="1">
      <c r="B52" s="55" t="s">
        <v>86</v>
      </c>
      <c r="C52" s="115">
        <v>1332</v>
      </c>
      <c r="D52" s="105">
        <f t="shared" si="10"/>
        <v>-5.7991513437057995E-2</v>
      </c>
      <c r="E52" s="104">
        <v>5628</v>
      </c>
      <c r="F52" s="140">
        <f t="shared" si="11"/>
        <v>0.12989359566352143</v>
      </c>
      <c r="G52" s="115">
        <v>3765</v>
      </c>
      <c r="H52" s="105">
        <f t="shared" si="5"/>
        <v>0.27281947261663286</v>
      </c>
      <c r="I52" s="104">
        <v>3340</v>
      </c>
      <c r="J52" s="140">
        <f t="shared" si="6"/>
        <v>-0.33861386138613858</v>
      </c>
      <c r="K52" s="115">
        <v>14065</v>
      </c>
      <c r="L52" s="105">
        <f t="shared" si="7"/>
        <v>-2.3467333194473361E-2</v>
      </c>
    </row>
    <row r="53" spans="2:12" hidden="1" outlineLevel="1">
      <c r="B53" s="55" t="s">
        <v>87</v>
      </c>
      <c r="C53" s="115">
        <v>1254</v>
      </c>
      <c r="D53" s="105">
        <f t="shared" si="10"/>
        <v>-8.7999999999999967E-2</v>
      </c>
      <c r="E53" s="104">
        <v>3348</v>
      </c>
      <c r="F53" s="140">
        <f t="shared" si="11"/>
        <v>-0.23735763097949891</v>
      </c>
      <c r="G53" s="115">
        <v>2827</v>
      </c>
      <c r="H53" s="105">
        <f t="shared" si="5"/>
        <v>0.4029776674937966</v>
      </c>
      <c r="I53" s="104">
        <v>2538</v>
      </c>
      <c r="J53" s="140">
        <f t="shared" si="6"/>
        <v>-0.2645609968125181</v>
      </c>
      <c r="K53" s="115">
        <v>9967</v>
      </c>
      <c r="L53" s="105">
        <f t="shared" si="7"/>
        <v>-0.1125456326239872</v>
      </c>
    </row>
    <row r="54" spans="2:12" hidden="1" outlineLevel="1">
      <c r="B54" s="55" t="s">
        <v>88</v>
      </c>
      <c r="C54" s="115">
        <v>1477</v>
      </c>
      <c r="D54" s="105">
        <f t="shared" si="10"/>
        <v>4.761904761904745E-3</v>
      </c>
      <c r="E54" s="104">
        <v>4521</v>
      </c>
      <c r="F54" s="140">
        <f t="shared" si="11"/>
        <v>-0.13622468475353455</v>
      </c>
      <c r="G54" s="115">
        <v>4042</v>
      </c>
      <c r="H54" s="105">
        <f t="shared" si="5"/>
        <v>0.31191171697500808</v>
      </c>
      <c r="I54" s="104">
        <v>4320</v>
      </c>
      <c r="J54" s="140">
        <f t="shared" si="6"/>
        <v>-0.1313090689724512</v>
      </c>
      <c r="K54" s="115">
        <v>14360</v>
      </c>
      <c r="L54" s="105">
        <f t="shared" si="7"/>
        <v>-2.6968423905678329E-2</v>
      </c>
    </row>
    <row r="55" spans="2:12" hidden="1" outlineLevel="1">
      <c r="B55" s="55" t="s">
        <v>89</v>
      </c>
      <c r="C55" s="115">
        <v>1400</v>
      </c>
      <c r="D55" s="105">
        <f t="shared" si="10"/>
        <v>3.5842293906809264E-3</v>
      </c>
      <c r="E55" s="104">
        <v>2913</v>
      </c>
      <c r="F55" s="140">
        <f t="shared" si="11"/>
        <v>-0.40246153846153843</v>
      </c>
      <c r="G55" s="115">
        <v>3848</v>
      </c>
      <c r="H55" s="105">
        <f t="shared" si="5"/>
        <v>-4.4924298833457388E-2</v>
      </c>
      <c r="I55" s="104">
        <v>5010</v>
      </c>
      <c r="J55" s="140">
        <f t="shared" si="6"/>
        <v>-8.0396475770925124E-2</v>
      </c>
      <c r="K55" s="115">
        <v>13171</v>
      </c>
      <c r="L55" s="105">
        <f t="shared" si="7"/>
        <v>-0.1635867149298279</v>
      </c>
    </row>
    <row r="56" spans="2:12" hidden="1" outlineLevel="1">
      <c r="B56" s="55" t="s">
        <v>90</v>
      </c>
      <c r="C56" s="115">
        <v>1422</v>
      </c>
      <c r="D56" s="105">
        <f t="shared" si="10"/>
        <v>0.5</v>
      </c>
      <c r="E56" s="104">
        <v>4631</v>
      </c>
      <c r="F56" s="140">
        <f t="shared" si="11"/>
        <v>-4.6727048167970353E-2</v>
      </c>
      <c r="G56" s="115">
        <v>3830</v>
      </c>
      <c r="H56" s="105">
        <f t="shared" si="5"/>
        <v>-7.8267675450038876E-4</v>
      </c>
      <c r="I56" s="104">
        <v>4843</v>
      </c>
      <c r="J56" s="140">
        <f t="shared" si="6"/>
        <v>-5.2621283255086082E-2</v>
      </c>
      <c r="K56" s="115">
        <v>14726</v>
      </c>
      <c r="L56" s="105">
        <f t="shared" si="7"/>
        <v>-1.6948003525184552E-3</v>
      </c>
    </row>
    <row r="57" spans="2:12" hidden="1" outlineLevel="1">
      <c r="B57" s="55" t="s">
        <v>91</v>
      </c>
      <c r="C57" s="115">
        <v>1515</v>
      </c>
      <c r="D57" s="105">
        <f t="shared" si="10"/>
        <v>1.1956521739130435</v>
      </c>
      <c r="E57" s="104">
        <v>4813</v>
      </c>
      <c r="F57" s="140">
        <f t="shared" si="11"/>
        <v>5.966534566270365E-2</v>
      </c>
      <c r="G57" s="115">
        <v>4196</v>
      </c>
      <c r="H57" s="105">
        <f t="shared" si="5"/>
        <v>0.12222519390211284</v>
      </c>
      <c r="I57" s="104">
        <v>4968</v>
      </c>
      <c r="J57" s="140">
        <f t="shared" si="6"/>
        <v>1.8450184501844991E-2</v>
      </c>
      <c r="K57" s="115">
        <v>15492</v>
      </c>
      <c r="L57" s="105">
        <f t="shared" si="7"/>
        <v>0.11863672467326158</v>
      </c>
    </row>
    <row r="58" spans="2:12" hidden="1" outlineLevel="1">
      <c r="B58" s="55" t="s">
        <v>92</v>
      </c>
      <c r="C58" s="115">
        <v>1862</v>
      </c>
      <c r="D58" s="105">
        <f t="shared" si="10"/>
        <v>0.73532152842497678</v>
      </c>
      <c r="E58" s="104">
        <v>6530</v>
      </c>
      <c r="F58" s="140">
        <f t="shared" si="11"/>
        <v>0.13683844011142066</v>
      </c>
      <c r="G58" s="115">
        <v>4661</v>
      </c>
      <c r="H58" s="105">
        <f t="shared" si="5"/>
        <v>3.8084632516703687E-2</v>
      </c>
      <c r="I58" s="104">
        <v>5953</v>
      </c>
      <c r="J58" s="140">
        <f t="shared" si="6"/>
        <v>-2.7605357726233293E-2</v>
      </c>
      <c r="K58" s="115">
        <v>19006</v>
      </c>
      <c r="L58" s="105">
        <f t="shared" si="7"/>
        <v>9.0481381605370448E-2</v>
      </c>
    </row>
    <row r="59" spans="2:12" hidden="1" outlineLevel="1">
      <c r="B59" s="55" t="s">
        <v>93</v>
      </c>
      <c r="C59" s="115">
        <v>1719</v>
      </c>
      <c r="D59" s="105">
        <f t="shared" si="10"/>
        <v>0.6721789883268483</v>
      </c>
      <c r="E59" s="104">
        <v>4938</v>
      </c>
      <c r="F59" s="140">
        <f t="shared" si="11"/>
        <v>-6.4772727272727315E-2</v>
      </c>
      <c r="G59" s="115">
        <v>3691</v>
      </c>
      <c r="H59" s="105">
        <f t="shared" si="5"/>
        <v>-3.9302446642373812E-2</v>
      </c>
      <c r="I59" s="104">
        <v>4874</v>
      </c>
      <c r="J59" s="140">
        <f t="shared" si="6"/>
        <v>-0.12053410321183688</v>
      </c>
      <c r="K59" s="115">
        <v>15222</v>
      </c>
      <c r="L59" s="105">
        <f t="shared" si="7"/>
        <v>-2.9951567677797608E-2</v>
      </c>
    </row>
    <row r="60" spans="2:12" hidden="1" outlineLevel="1">
      <c r="B60" s="55" t="s">
        <v>94</v>
      </c>
      <c r="C60" s="115">
        <v>1566</v>
      </c>
      <c r="D60" s="105">
        <f t="shared" si="10"/>
        <v>0.55511420059582917</v>
      </c>
      <c r="E60" s="104">
        <v>4542</v>
      </c>
      <c r="F60" s="140">
        <f t="shared" si="11"/>
        <v>-3.7507946598855701E-2</v>
      </c>
      <c r="G60" s="115">
        <v>3389</v>
      </c>
      <c r="H60" s="105">
        <f t="shared" si="5"/>
        <v>-5.5725828921705189E-2</v>
      </c>
      <c r="I60" s="104">
        <v>5010</v>
      </c>
      <c r="J60" s="140">
        <f t="shared" si="6"/>
        <v>1.1916784487982168E-2</v>
      </c>
      <c r="K60" s="115">
        <v>14507</v>
      </c>
      <c r="L60" s="105">
        <f t="shared" si="7"/>
        <v>1.6893312771624869E-2</v>
      </c>
    </row>
    <row r="61" spans="2:12" collapsed="1">
      <c r="B61" s="142">
        <v>2007</v>
      </c>
      <c r="C61" s="113">
        <v>18290</v>
      </c>
      <c r="D61" s="114">
        <f t="shared" si="10"/>
        <v>0.21407235313640882</v>
      </c>
      <c r="E61" s="113">
        <v>62768</v>
      </c>
      <c r="F61" s="114">
        <f t="shared" si="11"/>
        <v>-4.2831308099876564E-3</v>
      </c>
      <c r="G61" s="113">
        <v>48529</v>
      </c>
      <c r="H61" s="114">
        <f t="shared" si="5"/>
        <v>0.15377665771141924</v>
      </c>
      <c r="I61" s="113">
        <v>54078</v>
      </c>
      <c r="J61" s="114">
        <f t="shared" si="6"/>
        <v>-0.13625836541072367</v>
      </c>
      <c r="K61" s="113">
        <v>183665</v>
      </c>
      <c r="L61" s="114">
        <f t="shared" si="7"/>
        <v>4.8803707330951074E-3</v>
      </c>
    </row>
    <row r="62" spans="2:12" hidden="1" outlineLevel="1">
      <c r="B62" s="55" t="s">
        <v>83</v>
      </c>
      <c r="C62" s="115">
        <v>1488</v>
      </c>
      <c r="D62" s="115"/>
      <c r="E62" s="104">
        <v>6242</v>
      </c>
      <c r="F62" s="104"/>
      <c r="G62" s="115">
        <v>3722</v>
      </c>
      <c r="H62" s="115"/>
      <c r="I62" s="104">
        <v>5377</v>
      </c>
      <c r="J62" s="104"/>
      <c r="K62" s="115">
        <v>16829</v>
      </c>
      <c r="L62" s="115"/>
    </row>
    <row r="63" spans="2:12" hidden="1" outlineLevel="1">
      <c r="B63" s="55" t="s">
        <v>84</v>
      </c>
      <c r="C63" s="115">
        <v>1478</v>
      </c>
      <c r="D63" s="115"/>
      <c r="E63" s="104">
        <v>6497</v>
      </c>
      <c r="F63" s="104"/>
      <c r="G63" s="115">
        <v>3879</v>
      </c>
      <c r="H63" s="115"/>
      <c r="I63" s="104">
        <v>6233</v>
      </c>
      <c r="J63" s="104"/>
      <c r="K63" s="115">
        <v>18087</v>
      </c>
      <c r="L63" s="115"/>
    </row>
    <row r="64" spans="2:12" hidden="1" outlineLevel="1">
      <c r="B64" s="55" t="s">
        <v>85</v>
      </c>
      <c r="C64" s="115">
        <v>1699</v>
      </c>
      <c r="D64" s="115"/>
      <c r="E64" s="104">
        <v>5676</v>
      </c>
      <c r="F64" s="104"/>
      <c r="G64" s="115">
        <v>2884</v>
      </c>
      <c r="H64" s="115"/>
      <c r="I64" s="104">
        <v>5472</v>
      </c>
      <c r="J64" s="104"/>
      <c r="K64" s="115">
        <v>15731</v>
      </c>
      <c r="L64" s="115"/>
    </row>
    <row r="65" spans="2:17" hidden="1" outlineLevel="1">
      <c r="B65" s="55" t="s">
        <v>86</v>
      </c>
      <c r="C65" s="115">
        <v>1414</v>
      </c>
      <c r="D65" s="115"/>
      <c r="E65" s="104">
        <v>4981</v>
      </c>
      <c r="F65" s="104"/>
      <c r="G65" s="115">
        <v>2958</v>
      </c>
      <c r="H65" s="115"/>
      <c r="I65" s="104">
        <v>5050</v>
      </c>
      <c r="J65" s="104"/>
      <c r="K65" s="115">
        <v>14403</v>
      </c>
      <c r="L65" s="115"/>
    </row>
    <row r="66" spans="2:17" hidden="1" outlineLevel="1">
      <c r="B66" s="55" t="s">
        <v>87</v>
      </c>
      <c r="C66" s="115">
        <v>1375</v>
      </c>
      <c r="D66" s="115"/>
      <c r="E66" s="104">
        <v>4390</v>
      </c>
      <c r="F66" s="104"/>
      <c r="G66" s="115">
        <v>2015</v>
      </c>
      <c r="H66" s="115"/>
      <c r="I66" s="104">
        <v>3451</v>
      </c>
      <c r="J66" s="104"/>
      <c r="K66" s="115">
        <v>11231</v>
      </c>
      <c r="L66" s="115"/>
    </row>
    <row r="67" spans="2:17" hidden="1" outlineLevel="1">
      <c r="B67" s="55" t="s">
        <v>88</v>
      </c>
      <c r="C67" s="115">
        <v>1470</v>
      </c>
      <c r="D67" s="115"/>
      <c r="E67" s="104">
        <v>5234</v>
      </c>
      <c r="F67" s="104"/>
      <c r="G67" s="115">
        <v>3081</v>
      </c>
      <c r="H67" s="115"/>
      <c r="I67" s="104">
        <v>4973</v>
      </c>
      <c r="J67" s="104"/>
      <c r="K67" s="115">
        <v>14758</v>
      </c>
      <c r="L67" s="115"/>
    </row>
    <row r="68" spans="2:17" hidden="1" outlineLevel="1">
      <c r="B68" s="55" t="s">
        <v>89</v>
      </c>
      <c r="C68" s="115">
        <v>1395</v>
      </c>
      <c r="D68" s="115"/>
      <c r="E68" s="104">
        <v>4875</v>
      </c>
      <c r="F68" s="104"/>
      <c r="G68" s="115">
        <v>4029</v>
      </c>
      <c r="H68" s="115"/>
      <c r="I68" s="104">
        <v>5448</v>
      </c>
      <c r="J68" s="104"/>
      <c r="K68" s="115">
        <v>15747</v>
      </c>
      <c r="L68" s="115"/>
    </row>
    <row r="69" spans="2:17" hidden="1" outlineLevel="1">
      <c r="B69" s="55" t="s">
        <v>90</v>
      </c>
      <c r="C69" s="115">
        <v>948</v>
      </c>
      <c r="D69" s="115"/>
      <c r="E69" s="104">
        <v>4858</v>
      </c>
      <c r="F69" s="104"/>
      <c r="G69" s="115">
        <v>3833</v>
      </c>
      <c r="H69" s="115"/>
      <c r="I69" s="104">
        <v>5112</v>
      </c>
      <c r="J69" s="104"/>
      <c r="K69" s="115">
        <v>14751</v>
      </c>
      <c r="L69" s="115"/>
    </row>
    <row r="70" spans="2:17" hidden="1" outlineLevel="1">
      <c r="B70" s="55" t="s">
        <v>91</v>
      </c>
      <c r="C70" s="115">
        <v>690</v>
      </c>
      <c r="D70" s="115"/>
      <c r="E70" s="104">
        <v>4542</v>
      </c>
      <c r="F70" s="104"/>
      <c r="G70" s="115">
        <v>3739</v>
      </c>
      <c r="H70" s="115"/>
      <c r="I70" s="104">
        <v>4878</v>
      </c>
      <c r="J70" s="104"/>
      <c r="K70" s="115">
        <v>13849</v>
      </c>
      <c r="L70" s="115"/>
    </row>
    <row r="71" spans="2:17" hidden="1" outlineLevel="1">
      <c r="B71" s="55" t="s">
        <v>92</v>
      </c>
      <c r="C71" s="115">
        <v>1073</v>
      </c>
      <c r="D71" s="115"/>
      <c r="E71" s="104">
        <v>5744</v>
      </c>
      <c r="F71" s="104"/>
      <c r="G71" s="115">
        <v>4490</v>
      </c>
      <c r="H71" s="115"/>
      <c r="I71" s="104">
        <v>6122</v>
      </c>
      <c r="J71" s="104"/>
      <c r="K71" s="115">
        <v>17429</v>
      </c>
      <c r="L71" s="115"/>
    </row>
    <row r="72" spans="2:17" hidden="1" outlineLevel="1">
      <c r="B72" s="55" t="s">
        <v>93</v>
      </c>
      <c r="C72" s="115">
        <v>1028</v>
      </c>
      <c r="D72" s="115"/>
      <c r="E72" s="104">
        <v>5280</v>
      </c>
      <c r="F72" s="104"/>
      <c r="G72" s="115">
        <v>3842</v>
      </c>
      <c r="H72" s="115"/>
      <c r="I72" s="104">
        <v>5542</v>
      </c>
      <c r="J72" s="104"/>
      <c r="K72" s="115">
        <v>15692</v>
      </c>
      <c r="L72" s="115"/>
    </row>
    <row r="73" spans="2:17" hidden="1" outlineLevel="1">
      <c r="B73" s="55" t="s">
        <v>94</v>
      </c>
      <c r="C73" s="115">
        <v>1007</v>
      </c>
      <c r="D73" s="115"/>
      <c r="E73" s="104">
        <v>4719</v>
      </c>
      <c r="F73" s="104"/>
      <c r="G73" s="115">
        <v>3589</v>
      </c>
      <c r="H73" s="115"/>
      <c r="I73" s="104">
        <v>4951</v>
      </c>
      <c r="J73" s="104"/>
      <c r="K73" s="115">
        <v>14266</v>
      </c>
      <c r="L73" s="115"/>
    </row>
    <row r="74" spans="2:17" collapsed="1">
      <c r="B74" s="142">
        <v>2006</v>
      </c>
      <c r="C74" s="113">
        <v>15065</v>
      </c>
      <c r="D74" s="113"/>
      <c r="E74" s="113">
        <v>63038</v>
      </c>
      <c r="F74" s="113"/>
      <c r="G74" s="113">
        <v>42061</v>
      </c>
      <c r="H74" s="113"/>
      <c r="I74" s="113">
        <v>62609</v>
      </c>
      <c r="J74" s="113"/>
      <c r="K74" s="113">
        <v>182773</v>
      </c>
      <c r="L74" s="113"/>
    </row>
    <row r="75" spans="2:17" ht="15" customHeight="1">
      <c r="B75" s="348" t="s">
        <v>76</v>
      </c>
      <c r="C75" s="348"/>
      <c r="D75" s="348"/>
      <c r="E75" s="348"/>
      <c r="F75" s="348"/>
      <c r="G75" s="348"/>
      <c r="H75" s="348"/>
      <c r="I75" s="348"/>
      <c r="J75" s="348"/>
      <c r="K75" s="348"/>
      <c r="L75" s="348"/>
    </row>
    <row r="80" spans="2:17">
      <c r="O80" s="383" t="s">
        <v>338</v>
      </c>
      <c r="P80" s="383"/>
      <c r="Q80">
        <v>557</v>
      </c>
    </row>
    <row r="81" spans="15:17" ht="38.25" customHeight="1">
      <c r="O81" s="384" t="s">
        <v>339</v>
      </c>
      <c r="P81" s="384"/>
      <c r="Q81">
        <v>2504</v>
      </c>
    </row>
    <row r="82" spans="15:17" ht="45" customHeight="1">
      <c r="O82" s="384" t="s">
        <v>345</v>
      </c>
      <c r="P82" s="384"/>
      <c r="Q82" s="52">
        <f>Q80/Q81</f>
        <v>0.222444089456869</v>
      </c>
    </row>
    <row r="83" spans="15:17" ht="51" customHeight="1">
      <c r="O83" s="384" t="s">
        <v>340</v>
      </c>
      <c r="P83" s="385"/>
      <c r="Q83" s="60">
        <v>44521</v>
      </c>
    </row>
    <row r="84" spans="15:17" ht="66" customHeight="1">
      <c r="O84" s="384" t="s">
        <v>342</v>
      </c>
      <c r="P84" s="384"/>
      <c r="Q84" s="386">
        <f>Q83*Q82</f>
        <v>9903.4333067092648</v>
      </c>
    </row>
    <row r="85" spans="15:17" ht="52.5" customHeight="1">
      <c r="O85" s="384" t="s">
        <v>343</v>
      </c>
      <c r="P85" s="384"/>
      <c r="Q85" s="60">
        <f>Q83-Q84</f>
        <v>34617.566693290733</v>
      </c>
    </row>
    <row r="86" spans="15:17">
      <c r="O86" t="s">
        <v>341</v>
      </c>
      <c r="Q86" s="60">
        <v>42251</v>
      </c>
    </row>
    <row r="87" spans="15:17" ht="34.5" customHeight="1">
      <c r="O87" s="387" t="s">
        <v>344</v>
      </c>
      <c r="P87" s="387"/>
      <c r="Q87" s="388">
        <f>Q86/Q85-1</f>
        <v>0.22050750632882332</v>
      </c>
    </row>
  </sheetData>
  <mergeCells count="11">
    <mergeCell ref="O84:P84"/>
    <mergeCell ref="O83:P83"/>
    <mergeCell ref="O85:P85"/>
    <mergeCell ref="O87:P87"/>
    <mergeCell ref="N10:N12"/>
    <mergeCell ref="B5:L5"/>
    <mergeCell ref="B75:L75"/>
    <mergeCell ref="O80:P80"/>
    <mergeCell ref="O81:P81"/>
    <mergeCell ref="O82:P82"/>
    <mergeCell ref="N7:N8"/>
  </mergeCells>
  <hyperlinks>
    <hyperlink ref="N6" location="'grafica evolucion por categoria'!A1" tooltip="GRAFICA" display="GRAFICA"/>
    <hyperlink ref="O6" location="'graf. dist cate ultimo año'!A1" tooltip="GRAFICA" display="GRAFICA II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>&amp;RTurismo en Cifras SANTA CRUZ (acumulado junio 2010)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27">
    <tabColor rgb="FF000099"/>
    <pageSetUpPr fitToPage="1"/>
  </sheetPr>
  <dimension ref="L2:L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4.28515625" customWidth="1"/>
  </cols>
  <sheetData>
    <row r="2" ht="42.75" customHeight="1"/>
    <row r="23" spans="12:12" ht="15.75" thickBot="1"/>
    <row r="24" spans="12:12" ht="30" customHeight="1" thickBot="1">
      <c r="L24" s="72" t="s">
        <v>97</v>
      </c>
    </row>
  </sheetData>
  <hyperlinks>
    <hyperlink ref="L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SANTA CRUZ (acumulado junio 2010)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128">
    <tabColor rgb="FF000099"/>
    <pageSetUpPr fitToPage="1"/>
  </sheetPr>
  <dimension ref="K2:K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72" t="s">
        <v>97</v>
      </c>
    </row>
  </sheetData>
  <hyperlinks>
    <hyperlink ref="K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SANTA CRUZ (acumulado junio 2010)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129">
    <tabColor rgb="FF000099"/>
    <pageSetUpPr fitToPage="1"/>
  </sheetPr>
  <dimension ref="K2:K24"/>
  <sheetViews>
    <sheetView showGridLines="0" showRowColHeaders="0" zoomScaleNormal="100" workbookViewId="0">
      <selection activeCell="L5" sqref="L5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72" t="s">
        <v>97</v>
      </c>
    </row>
  </sheetData>
  <hyperlinks>
    <hyperlink ref="K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SANTA CRUZ (acumulado junio 2010)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130">
    <tabColor rgb="FF000099"/>
    <pageSetUpPr fitToPage="1"/>
  </sheetPr>
  <dimension ref="B1:G62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344" t="s">
        <v>171</v>
      </c>
      <c r="C5" s="344"/>
      <c r="D5" s="344"/>
      <c r="E5" s="344"/>
      <c r="F5" s="344"/>
      <c r="G5" s="344"/>
    </row>
    <row r="6" spans="2:7">
      <c r="B6" s="139"/>
      <c r="C6" s="120" t="s">
        <v>165</v>
      </c>
      <c r="D6" s="120" t="s">
        <v>166</v>
      </c>
      <c r="E6" s="120" t="s">
        <v>167</v>
      </c>
      <c r="F6" s="120" t="s">
        <v>168</v>
      </c>
      <c r="G6" s="143" t="s">
        <v>80</v>
      </c>
    </row>
    <row r="7" spans="2:7">
      <c r="B7" s="55" t="s">
        <v>93</v>
      </c>
      <c r="C7" s="140">
        <f>IFERROR('tablas turistas por categorías '!C7/'tablas turistas por categorías '!C20-1,"-")</f>
        <v>-0.38178913738019171</v>
      </c>
      <c r="D7" s="140">
        <f>IFERROR('tablas turistas por categorías '!E7/'tablas turistas por categorías '!E20-1,"-")</f>
        <v>-0.1369606003752345</v>
      </c>
      <c r="E7" s="140">
        <f>IFERROR('tablas turistas por categorías '!G7/'tablas turistas por categorías '!G20-1,"-")</f>
        <v>-3.8163001293661014E-2</v>
      </c>
      <c r="F7" s="140">
        <f>IFERROR('tablas turistas por categorías '!I7/'tablas turistas por categorías '!I20-1,"-")</f>
        <v>-0.30240115544322077</v>
      </c>
      <c r="G7" s="105">
        <f>IFERROR('tablas turistas por categorías '!K7/'tablas turistas por categorías '!K20-1,"-")</f>
        <v>-0.18258845993197681</v>
      </c>
    </row>
    <row r="8" spans="2:7">
      <c r="B8" s="55" t="s">
        <v>94</v>
      </c>
      <c r="C8" s="140">
        <f>IFERROR('tablas turistas por categorías '!C8/'tablas turistas por categorías '!C21-1,"-")</f>
        <v>1.4577259475219151E-3</v>
      </c>
      <c r="D8" s="140">
        <f>IFERROR('tablas turistas por categorías '!E8/'tablas turistas por categorías '!E21-1,"-")</f>
        <v>-4.4750430292598953E-2</v>
      </c>
      <c r="E8" s="140">
        <f>IFERROR('tablas turistas por categorías '!G8/'tablas turistas por categorías '!G21-1,"-")</f>
        <v>-7.4175142644505088E-2</v>
      </c>
      <c r="F8" s="140">
        <f>IFERROR('tablas turistas por categorías '!I8/'tablas turistas por categorías '!I21-1,"-")</f>
        <v>-2.2706630336058131E-2</v>
      </c>
      <c r="G8" s="105">
        <f>IFERROR('tablas turistas por categorías '!K8/'tablas turistas por categorías '!K21-1,"-")</f>
        <v>-4.3979375189566294E-2</v>
      </c>
    </row>
    <row r="9" spans="2:7" ht="30" customHeight="1">
      <c r="B9" s="106" t="str">
        <f>actualizaciones!$A$2</f>
        <v xml:space="preserve">acumulado febrero 2011 </v>
      </c>
      <c r="C9" s="108">
        <v>-0.24613003095975228</v>
      </c>
      <c r="D9" s="108">
        <v>-9.7052250718314359E-2</v>
      </c>
      <c r="E9" s="108">
        <v>-5.490829392086749E-2</v>
      </c>
      <c r="F9" s="108">
        <v>-0.17851755003520065</v>
      </c>
      <c r="G9" s="108">
        <v>-0.12154806825391529</v>
      </c>
    </row>
    <row r="10" spans="2:7" outlineLevel="1">
      <c r="B10" s="55" t="s">
        <v>83</v>
      </c>
      <c r="C10" s="140">
        <f>IFERROR('tablas turistas por categorías '!C10/'tablas turistas por categorías '!C23-1,"-")</f>
        <v>0.16919191919191912</v>
      </c>
      <c r="D10" s="140">
        <f>IFERROR('tablas turistas por categorías '!E10/'tablas turistas por categorías '!E23-1,"-")</f>
        <v>-1.0488777008600847E-2</v>
      </c>
      <c r="E10" s="140">
        <f>IFERROR('tablas turistas por categorías '!G10/'tablas turistas por categorías '!G23-1,"-")</f>
        <v>4.1914618369987E-2</v>
      </c>
      <c r="F10" s="140">
        <f>IFERROR('tablas turistas por categorías '!I10/'tablas turistas por categorías '!I23-1,"-")</f>
        <v>3.1676679410158393E-2</v>
      </c>
      <c r="G10" s="105">
        <f>IFERROR('tablas turistas por categorías '!K10/'tablas turistas por categorías '!K23-1,"-")</f>
        <v>2.7663151459575097E-2</v>
      </c>
    </row>
    <row r="11" spans="2:7" outlineLevel="1">
      <c r="B11" s="55" t="s">
        <v>84</v>
      </c>
      <c r="C11" s="140">
        <f>IFERROR('tablas turistas por categorías '!C11/'tablas turistas por categorías '!C24-1,"-")</f>
        <v>-0.14973958333333337</v>
      </c>
      <c r="D11" s="140">
        <f>IFERROR('tablas turistas por categorías '!E11/'tablas turistas por categorías '!E24-1,"-")</f>
        <v>0.17202141900937074</v>
      </c>
      <c r="E11" s="140">
        <f>IFERROR('tablas turistas por categorías '!G11/'tablas turistas por categorías '!G24-1,"-")</f>
        <v>3.7954177273779255E-2</v>
      </c>
      <c r="F11" s="140">
        <f>IFERROR('tablas turistas por categorías '!I11/'tablas turistas por categorías '!I24-1,"-")</f>
        <v>5.9515727540167429E-2</v>
      </c>
      <c r="G11" s="105">
        <f>IFERROR('tablas turistas por categorías '!K11/'tablas turistas por categorías '!K24-1,"-")</f>
        <v>7.7412437455325334E-2</v>
      </c>
    </row>
    <row r="12" spans="2:7" outlineLevel="1">
      <c r="B12" s="55" t="s">
        <v>85</v>
      </c>
      <c r="C12" s="140">
        <f>IFERROR('tablas turistas por categorías '!C12/'tablas turistas por categorías '!C25-1,"-")</f>
        <v>-0.10094637223974767</v>
      </c>
      <c r="D12" s="140">
        <f>IFERROR('tablas turistas por categorías '!E12/'tablas turistas por categorías '!E25-1,"-")</f>
        <v>0.24096385542168686</v>
      </c>
      <c r="E12" s="140">
        <f>IFERROR('tablas turistas por categorías '!G12/'tablas turistas por categorías '!G25-1,"-")</f>
        <v>4.3706293706293753E-2</v>
      </c>
      <c r="F12" s="140">
        <f>IFERROR('tablas turistas por categorías '!I12/'tablas turistas por categorías '!I25-1,"-")</f>
        <v>5.8548009367680454E-3</v>
      </c>
      <c r="G12" s="105">
        <f>IFERROR('tablas turistas por categorías '!K12/'tablas turistas por categorías '!K25-1,"-")</f>
        <v>8.4003435084706091E-2</v>
      </c>
    </row>
    <row r="13" spans="2:7" outlineLevel="1">
      <c r="B13" s="55" t="s">
        <v>86</v>
      </c>
      <c r="C13" s="140">
        <f>IFERROR('tablas turistas por categorías '!C13/'tablas turistas por categorías '!C26-1,"-")</f>
        <v>-0.33536585365853655</v>
      </c>
      <c r="D13" s="140">
        <f>IFERROR('tablas turistas por categorías '!E13/'tablas turistas por categorías '!E26-1,"-")</f>
        <v>0.13198127925117009</v>
      </c>
      <c r="E13" s="140">
        <f>IFERROR('tablas turistas por categorías '!G13/'tablas turistas por categorías '!G26-1,"-")</f>
        <v>-0.10402781802376126</v>
      </c>
      <c r="F13" s="140">
        <f>IFERROR('tablas turistas por categorías '!I13/'tablas turistas por categorías '!I26-1,"-")</f>
        <v>-0.13408554185253219</v>
      </c>
      <c r="G13" s="105">
        <f>IFERROR('tablas turistas por categorías '!K13/'tablas turistas por categorías '!K26-1,"-")</f>
        <v>-5.9965836554886298E-2</v>
      </c>
    </row>
    <row r="14" spans="2:7" outlineLevel="1">
      <c r="B14" s="55" t="s">
        <v>87</v>
      </c>
      <c r="C14" s="140">
        <f>IFERROR('tablas turistas por categorías '!C14/'tablas turistas por categorías '!C27-1,"-")</f>
        <v>-0.29809358752166382</v>
      </c>
      <c r="D14" s="140">
        <f>IFERROR('tablas turistas por categorías '!E14/'tablas turistas por categorías '!E27-1,"-")</f>
        <v>0.20862422997946606</v>
      </c>
      <c r="E14" s="140">
        <f>IFERROR('tablas turistas por categorías '!G14/'tablas turistas por categorías '!G27-1,"-")</f>
        <v>0.17481609692773681</v>
      </c>
      <c r="F14" s="140">
        <f>IFERROR('tablas turistas por categorías '!I14/'tablas turistas por categorías '!I27-1,"-")</f>
        <v>0.51833740831295838</v>
      </c>
      <c r="G14" s="105">
        <f>IFERROR('tablas turistas por categorías '!K14/'tablas turistas por categorías '!K27-1,"-")</f>
        <v>0.25871158544425876</v>
      </c>
    </row>
    <row r="15" spans="2:7" outlineLevel="1">
      <c r="B15" s="55" t="s">
        <v>88</v>
      </c>
      <c r="C15" s="140">
        <f>IFERROR('tablas turistas por categorías '!C15/'tablas turistas por categorías '!C28-1,"-")</f>
        <v>-0.31393775372124488</v>
      </c>
      <c r="D15" s="140">
        <f>IFERROR('tablas turistas por categorías '!E15/'tablas turistas por categorías '!E28-1,"-")</f>
        <v>-5.9326563335114879E-2</v>
      </c>
      <c r="E15" s="140">
        <f>IFERROR('tablas turistas por categorías '!G15/'tablas turistas por categorías '!G28-1,"-")</f>
        <v>-0.12443693693693691</v>
      </c>
      <c r="F15" s="140">
        <f>IFERROR('tablas turistas por categorías '!I15/'tablas turistas por categorías '!I28-1,"-")</f>
        <v>-9.9299974073113861E-2</v>
      </c>
      <c r="G15" s="105">
        <f>IFERROR('tablas turistas por categorías '!K15/'tablas turistas por categorías '!K28-1,"-")</f>
        <v>-0.10756938603868793</v>
      </c>
    </row>
    <row r="16" spans="2:7" outlineLevel="1">
      <c r="B16" s="55" t="s">
        <v>89</v>
      </c>
      <c r="C16" s="140">
        <f>IFERROR('tablas turistas por categorías '!C16/'tablas turistas por categorías '!C29-1,"-")</f>
        <v>-0.35776397515527947</v>
      </c>
      <c r="D16" s="140">
        <f>IFERROR('tablas turistas por categorías '!E16/'tablas turistas por categorías '!E29-1,"-")</f>
        <v>0.11454545454545451</v>
      </c>
      <c r="E16" s="140">
        <f>IFERROR('tablas turistas por categorías '!G16/'tablas turistas por categorías '!G29-1,"-")</f>
        <v>0.19757365684575401</v>
      </c>
      <c r="F16" s="140">
        <f>IFERROR('tablas turistas por categorías '!I16/'tablas turistas por categorías '!I29-1,"-")</f>
        <v>-0.19533779408590546</v>
      </c>
      <c r="G16" s="105">
        <f>IFERROR('tablas turistas por categorías '!K16/'tablas turistas por categorías '!K29-1,"-")</f>
        <v>-5.3333333333333011E-3</v>
      </c>
    </row>
    <row r="17" spans="2:7" outlineLevel="1">
      <c r="B17" s="55" t="s">
        <v>90</v>
      </c>
      <c r="C17" s="140">
        <f>IFERROR('tablas turistas por categorías '!C17/'tablas turistas por categorías '!C30-1,"-")</f>
        <v>-0.36374002280501705</v>
      </c>
      <c r="D17" s="140">
        <f>IFERROR('tablas turistas por categorías '!E17/'tablas turistas por categorías '!E30-1,"-")</f>
        <v>-3.3065658951346277E-2</v>
      </c>
      <c r="E17" s="140">
        <f>IFERROR('tablas turistas por categorías '!G17/'tablas turistas por categorías '!G30-1,"-")</f>
        <v>-2.6828650974436874E-2</v>
      </c>
      <c r="F17" s="140">
        <f>IFERROR('tablas turistas por categorías '!I17/'tablas turistas por categorías '!I30-1,"-")</f>
        <v>-0.11378059836808707</v>
      </c>
      <c r="G17" s="105">
        <f>IFERROR('tablas turistas por categorías '!K17/'tablas turistas por categorías '!K30-1,"-")</f>
        <v>-7.918955024491614E-2</v>
      </c>
    </row>
    <row r="18" spans="2:7" outlineLevel="1">
      <c r="B18" s="55" t="s">
        <v>91</v>
      </c>
      <c r="C18" s="140">
        <f>IFERROR('tablas turistas por categorías '!C18/'tablas turistas por categorías '!C31-1,"-")</f>
        <v>-0.43358633776091082</v>
      </c>
      <c r="D18" s="140">
        <f>IFERROR('tablas turistas por categorías '!E18/'tablas turistas por categorías '!E31-1,"-")</f>
        <v>-8.799266727772681E-2</v>
      </c>
      <c r="E18" s="140">
        <f>IFERROR('tablas turistas por categorías '!G18/'tablas turistas por categorías '!G31-1,"-")</f>
        <v>4.0440165061898181E-2</v>
      </c>
      <c r="F18" s="140">
        <f>IFERROR('tablas turistas por categorías '!I18/'tablas turistas por categorías '!I31-1,"-")</f>
        <v>5.216095380029806E-2</v>
      </c>
      <c r="G18" s="105">
        <f>IFERROR('tablas turistas por categorías '!K18/'tablas turistas por categorías '!K31-1,"-")</f>
        <v>-3.7005887300252338E-2</v>
      </c>
    </row>
    <row r="19" spans="2:7" outlineLevel="1">
      <c r="B19" s="55" t="s">
        <v>92</v>
      </c>
      <c r="C19" s="140">
        <f>IFERROR('tablas turistas por categorías '!C19/'tablas turistas por categorías '!C32-1,"-")</f>
        <v>-0.22408963585434172</v>
      </c>
      <c r="D19" s="140">
        <f>IFERROR('tablas turistas por categorías '!E19/'tablas turistas por categorías '!E32-1,"-")</f>
        <v>-0.12454212454212454</v>
      </c>
      <c r="E19" s="140">
        <f>IFERROR('tablas turistas por categorías '!G19/'tablas turistas por categorías '!G32-1,"-")</f>
        <v>-6.9852104664391401E-2</v>
      </c>
      <c r="F19" s="140">
        <f>IFERROR('tablas turistas por categorías '!I19/'tablas turistas por categorías '!I32-1,"-")</f>
        <v>2.2799999999999931E-2</v>
      </c>
      <c r="G19" s="105">
        <f>IFERROR('tablas turistas por categorías '!K19/'tablas turistas por categorías '!K32-1,"-")</f>
        <v>-6.8932473008369022E-2</v>
      </c>
    </row>
    <row r="20" spans="2:7" outlineLevel="1">
      <c r="B20" s="55" t="s">
        <v>93</v>
      </c>
      <c r="C20" s="140">
        <f>IFERROR('tablas turistas por categorías '!C20/'tablas turistas por categorías '!C33-1,"-")</f>
        <v>-5.3665910808767925E-2</v>
      </c>
      <c r="D20" s="140">
        <f>IFERROR('tablas turistas por categorías '!E20/'tablas turistas por categorías '!E33-1,"-")</f>
        <v>0.14377682403433467</v>
      </c>
      <c r="E20" s="140">
        <f>IFERROR('tablas turistas por categorías '!G20/'tablas turistas por categorías '!G33-1,"-")</f>
        <v>0.17955239064089512</v>
      </c>
      <c r="F20" s="140">
        <f>IFERROR('tablas turistas por categorías '!I20/'tablas turistas por categorías '!I33-1,"-")</f>
        <v>5.3642762031576918E-2</v>
      </c>
      <c r="G20" s="105">
        <f>IFERROR('tablas turistas por categorías '!K20/'tablas turistas por categorías '!K33-1,"-")</f>
        <v>0.10460058001581851</v>
      </c>
    </row>
    <row r="21" spans="2:7" outlineLevel="1">
      <c r="B21" s="55" t="s">
        <v>94</v>
      </c>
      <c r="C21" s="140">
        <f>IFERROR('tablas turistas por categorías '!C21/'tablas turistas por categorías '!C34-1,"-")</f>
        <v>-0.33783783783783783</v>
      </c>
      <c r="D21" s="140">
        <f>IFERROR('tablas turistas por categorías '!E21/'tablas turistas por categorías '!E34-1,"-")</f>
        <v>7.6808721506442801E-3</v>
      </c>
      <c r="E21" s="140">
        <f>IFERROR('tablas turistas por categorías '!G21/'tablas turistas por categorías '!G34-1,"-")</f>
        <v>0.12976457399103136</v>
      </c>
      <c r="F21" s="140">
        <f>IFERROR('tablas turistas por categorías '!I21/'tablas turistas por categorías '!I34-1,"-")</f>
        <v>-0.10669371196754562</v>
      </c>
      <c r="G21" s="105">
        <f>IFERROR('tablas turistas por categorías '!K21/'tablas turistas por categorías '!K34-1,"-")</f>
        <v>-2.8150331613854052E-2</v>
      </c>
    </row>
    <row r="22" spans="2:7" ht="16.5" customHeight="1">
      <c r="B22" s="141">
        <v>2010</v>
      </c>
      <c r="C22" s="111">
        <f>IFERROR('tablas turistas por categorías '!C22/'tablas turistas por categorías '!C35-1,"-")</f>
        <v>-0.23170731707317072</v>
      </c>
      <c r="D22" s="111">
        <f>IFERROR('tablas turistas por categorías '!E22/'tablas turistas por categorías '!E35-1,"-")</f>
        <v>4.7929926529275635E-2</v>
      </c>
      <c r="E22" s="111">
        <f>IFERROR('tablas turistas por categorías '!G22/'tablas turistas por categorías '!G35-1,"-")</f>
        <v>3.8045312394537234E-2</v>
      </c>
      <c r="F22" s="111">
        <f>IFERROR('tablas turistas por categorías '!I22/'tablas turistas por categorías '!I35-1,"-")</f>
        <v>-1.0742938242888966E-2</v>
      </c>
      <c r="G22" s="111">
        <f>IFERROR('tablas turistas por categorías '!K22/'tablas turistas por categorías '!K35-1,"-")</f>
        <v>7.0867314880191934E-3</v>
      </c>
    </row>
    <row r="23" spans="2:7" ht="15" hidden="1" customHeight="1" outlineLevel="1">
      <c r="B23" s="55" t="s">
        <v>83</v>
      </c>
      <c r="C23" s="140">
        <f>IFERROR('tablas turistas por categorías '!C23/'tablas turistas por categorías '!C36-1,"-")</f>
        <v>-0.53191489361702127</v>
      </c>
      <c r="D23" s="140">
        <f>IFERROR('tablas turistas por categorías '!E23/'tablas turistas por categorías '!E36-1,"-")</f>
        <v>-0.20257611241217799</v>
      </c>
      <c r="E23" s="140">
        <f>IFERROR('tablas turistas por categorías '!G23/'tablas turistas por categorías '!G36-1,"-")</f>
        <v>5.2846635794061569E-2</v>
      </c>
      <c r="F23" s="140">
        <f>IFERROR('tablas turistas por categorías '!I23/'tablas turistas por categorías '!I36-1,"-")</f>
        <v>-0.23565017741598826</v>
      </c>
      <c r="G23" s="105">
        <f>IFERROR('tablas turistas por categorías '!K23/'tablas turistas por categorías '!K36-1,"-")</f>
        <v>-0.18881725762459711</v>
      </c>
    </row>
    <row r="24" spans="2:7" ht="15" hidden="1" customHeight="1" outlineLevel="1">
      <c r="B24" s="55" t="s">
        <v>84</v>
      </c>
      <c r="C24" s="140">
        <f>IFERROR('tablas turistas por categorías '!C24/'tablas turistas por categorías '!C37-1,"-")</f>
        <v>-0.50863723608445299</v>
      </c>
      <c r="D24" s="140">
        <f>IFERROR('tablas turistas por categorías '!E24/'tablas turistas por categorías '!E37-1,"-")</f>
        <v>-0.2942843646669816</v>
      </c>
      <c r="E24" s="140">
        <f>IFERROR('tablas turistas por categorías '!G24/'tablas turistas por categorías '!G37-1,"-")</f>
        <v>9.8153774246318992E-3</v>
      </c>
      <c r="F24" s="140">
        <f>IFERROR('tablas turistas por categorías '!I24/'tablas turistas por categorías '!I37-1,"-")</f>
        <v>-0.21787610619469022</v>
      </c>
      <c r="G24" s="105">
        <f>IFERROR('tablas turistas por categorías '!K24/'tablas turistas por categorías '!K37-1,"-")</f>
        <v>-0.21593902370677576</v>
      </c>
    </row>
    <row r="25" spans="2:7" ht="15" hidden="1" customHeight="1" outlineLevel="1">
      <c r="B25" s="55" t="s">
        <v>85</v>
      </c>
      <c r="C25" s="140">
        <f>IFERROR('tablas turistas por categorías '!C25/'tablas turistas por categorías '!C38-1,"-")</f>
        <v>-0.64738598442714124</v>
      </c>
      <c r="D25" s="140">
        <f>IFERROR('tablas turistas por categorías '!E25/'tablas turistas por categorías '!E38-1,"-")</f>
        <v>-0.43488338403592641</v>
      </c>
      <c r="E25" s="140">
        <f>IFERROR('tablas turistas por categorías '!G25/'tablas turistas por categorías '!G38-1,"-")</f>
        <v>-0.11883802816901412</v>
      </c>
      <c r="F25" s="140">
        <f>IFERROR('tablas turistas por categorías '!I25/'tablas turistas por categorías '!I38-1,"-")</f>
        <v>-0.21809192455594217</v>
      </c>
      <c r="G25" s="105">
        <f>IFERROR('tablas turistas por categorías '!K25/'tablas turistas por categorías '!K38-1,"-")</f>
        <v>-0.31524644499091203</v>
      </c>
    </row>
    <row r="26" spans="2:7" ht="15" hidden="1" customHeight="1" outlineLevel="1">
      <c r="B26" s="55" t="s">
        <v>86</v>
      </c>
      <c r="C26" s="140">
        <f>IFERROR('tablas turistas por categorías '!C26/'tablas turistas por categorías '!C39-1,"-")</f>
        <v>-0.5304223335719398</v>
      </c>
      <c r="D26" s="140">
        <f>IFERROR('tablas turistas por categorías '!E26/'tablas turistas por categorías '!E39-1,"-")</f>
        <v>-0.3973298232418202</v>
      </c>
      <c r="E26" s="140">
        <f>IFERROR('tablas turistas por categorías '!G26/'tablas turistas por categorías '!G39-1,"-")</f>
        <v>-0.12743362831858407</v>
      </c>
      <c r="F26" s="140">
        <f>IFERROR('tablas turistas por categorías '!I26/'tablas turistas por categorías '!I39-1,"-")</f>
        <v>-0.14628136200716846</v>
      </c>
      <c r="G26" s="105">
        <f>IFERROR('tablas turistas por categorías '!K26/'tablas turistas por categorías '!K39-1,"-")</f>
        <v>-0.2650323774283071</v>
      </c>
    </row>
    <row r="27" spans="2:7" ht="15" hidden="1" customHeight="1" outlineLevel="1">
      <c r="B27" s="55" t="s">
        <v>87</v>
      </c>
      <c r="C27" s="140">
        <f>IFERROR('tablas turistas por categorías '!C27/'tablas turistas por categorías '!C40-1,"-")</f>
        <v>-0.54815974941268597</v>
      </c>
      <c r="D27" s="140">
        <f>IFERROR('tablas turistas por categorías '!E27/'tablas turistas por categorías '!E40-1,"-")</f>
        <v>-0.33360700602079918</v>
      </c>
      <c r="E27" s="140">
        <f>IFERROR('tablas turistas por categorías '!G27/'tablas turistas por categorías '!G40-1,"-")</f>
        <v>-0.22319327731092442</v>
      </c>
      <c r="F27" s="140">
        <f>IFERROR('tablas turistas por categorías '!I27/'tablas turistas por categorías '!I40-1,"-")</f>
        <v>-0.44252612448886874</v>
      </c>
      <c r="G27" s="105">
        <f>IFERROR('tablas turistas por categorías '!K27/'tablas turistas por categorías '!K40-1,"-")</f>
        <v>-0.36813454663633405</v>
      </c>
    </row>
    <row r="28" spans="2:7" ht="15" hidden="1" customHeight="1" outlineLevel="1">
      <c r="B28" s="55" t="s">
        <v>88</v>
      </c>
      <c r="C28" s="140">
        <f>IFERROR('tablas turistas por categorías '!C28/'tablas turistas por categorías '!C41-1,"-")</f>
        <v>-0.3683760683760684</v>
      </c>
      <c r="D28" s="140">
        <f>IFERROR('tablas turistas por categorías '!E28/'tablas turistas por categorías '!E41-1,"-")</f>
        <v>-0.37319932998324956</v>
      </c>
      <c r="E28" s="140">
        <f>IFERROR('tablas turistas por categorías '!G28/'tablas turistas por categorías '!G41-1,"-")</f>
        <v>-1.442841287458374E-2</v>
      </c>
      <c r="F28" s="140">
        <f>IFERROR('tablas turistas por categorías '!I28/'tablas turistas por categorías '!I41-1,"-")</f>
        <v>-0.31038798498122655</v>
      </c>
      <c r="G28" s="105">
        <f>IFERROR('tablas turistas por categorías '!K28/'tablas turistas por categorías '!K41-1,"-")</f>
        <v>-0.27220419905735449</v>
      </c>
    </row>
    <row r="29" spans="2:7" ht="15" hidden="1" customHeight="1" outlineLevel="1">
      <c r="B29" s="55" t="s">
        <v>89</v>
      </c>
      <c r="C29" s="140">
        <f>IFERROR('tablas turistas por categorías '!C29/'tablas turistas por categorías '!C42-1,"-")</f>
        <v>-0.25874769797421726</v>
      </c>
      <c r="D29" s="140">
        <f>IFERROR('tablas turistas por categorías '!E29/'tablas turistas por categorías '!E42-1,"-")</f>
        <v>-0.32609837213373005</v>
      </c>
      <c r="E29" s="140">
        <f>IFERROR('tablas turistas por categorías '!G29/'tablas turistas por categorías '!G42-1,"-")</f>
        <v>-3.1066330814441656E-2</v>
      </c>
      <c r="F29" s="140">
        <f>IFERROR('tablas turistas por categorías '!I29/'tablas turistas por categorías '!I42-1,"-")</f>
        <v>-8.5832675611681175E-2</v>
      </c>
      <c r="G29" s="105">
        <f>IFERROR('tablas turistas por categorías '!K29/'tablas turistas por categorías '!K42-1,"-")</f>
        <v>-0.17422279792746109</v>
      </c>
    </row>
    <row r="30" spans="2:7" ht="15" hidden="1" customHeight="1" outlineLevel="1">
      <c r="B30" s="55" t="s">
        <v>90</v>
      </c>
      <c r="C30" s="140">
        <f>IFERROR('tablas turistas por categorías '!C30/'tablas turistas por categorías '!C43-1,"-")</f>
        <v>-0.36403190717911527</v>
      </c>
      <c r="D30" s="140">
        <f>IFERROR('tablas turistas por categorías '!E30/'tablas turistas por categorías '!E43-1,"-")</f>
        <v>-0.34121674187023499</v>
      </c>
      <c r="E30" s="140">
        <f>IFERROR('tablas turistas por categorías '!G30/'tablas turistas por categorías '!G43-1,"-")</f>
        <v>4.2480211081794117E-2</v>
      </c>
      <c r="F30" s="140">
        <f>IFERROR('tablas turistas por categorías '!I30/'tablas turistas por categorías '!I43-1,"-")</f>
        <v>-0.24464988871768534</v>
      </c>
      <c r="G30" s="105">
        <f>IFERROR('tablas turistas por categorías '!K30/'tablas turistas por categorías '!K43-1,"-")</f>
        <v>-0.22727533405975797</v>
      </c>
    </row>
    <row r="31" spans="2:7" ht="15" hidden="1" customHeight="1" outlineLevel="1">
      <c r="B31" s="55" t="s">
        <v>91</v>
      </c>
      <c r="C31" s="140">
        <f>IFERROR('tablas turistas por categorías '!C31/'tablas turistas por categorías '!C44-1,"-")</f>
        <v>-0.23678493845039827</v>
      </c>
      <c r="D31" s="140">
        <f>IFERROR('tablas turistas por categorías '!E31/'tablas turistas por categorías '!E44-1,"-")</f>
        <v>-0.33384216150206081</v>
      </c>
      <c r="E31" s="140">
        <f>IFERROR('tablas turistas por categorías '!G31/'tablas turistas por categorías '!G44-1,"-")</f>
        <v>-0.12493981704381318</v>
      </c>
      <c r="F31" s="140">
        <f>IFERROR('tablas turistas por categorías '!I31/'tablas turistas por categorías '!I44-1,"-")</f>
        <v>-0.26893045215180678</v>
      </c>
      <c r="G31" s="105">
        <f>IFERROR('tablas turistas por categorías '!K31/'tablas turistas por categorías '!K44-1,"-")</f>
        <v>-0.25657932132097994</v>
      </c>
    </row>
    <row r="32" spans="2:7" ht="15" hidden="1" customHeight="1" outlineLevel="1">
      <c r="B32" s="55" t="s">
        <v>92</v>
      </c>
      <c r="C32" s="140">
        <f>IFERROR('tablas turistas por categorías '!C32/'tablas turistas por categorías '!C45-1,"-")</f>
        <v>-0.2831325301204819</v>
      </c>
      <c r="D32" s="140">
        <f>IFERROR('tablas turistas por categorías '!E32/'tablas turistas por categorías '!E45-1,"-")</f>
        <v>-0.17272727272727273</v>
      </c>
      <c r="E32" s="140">
        <f>IFERROR('tablas turistas por categorías '!G32/'tablas turistas por categorías '!G45-1,"-")</f>
        <v>0.12808008213552369</v>
      </c>
      <c r="F32" s="140">
        <f>IFERROR('tablas turistas por categorías '!I32/'tablas turistas por categorías '!I45-1,"-")</f>
        <v>2.2285831118380672E-2</v>
      </c>
      <c r="G32" s="105">
        <f>IFERROR('tablas turistas por categorías '!K32/'tablas turistas por categorías '!K45-1,"-")</f>
        <v>-5.4256540390308694E-2</v>
      </c>
    </row>
    <row r="33" spans="2:7" ht="15" hidden="1" customHeight="1" outlineLevel="1">
      <c r="B33" s="55" t="s">
        <v>93</v>
      </c>
      <c r="C33" s="140">
        <f>IFERROR('tablas turistas por categorías '!C33/'tablas turistas por categorías '!C46-1,"-")</f>
        <v>-0.21343638525564801</v>
      </c>
      <c r="D33" s="140">
        <f>IFERROR('tablas turistas por categorías '!E33/'tablas turistas por categorías '!E46-1,"-")</f>
        <v>-0.35865675750068815</v>
      </c>
      <c r="E33" s="140">
        <f>IFERROR('tablas turistas por categorías '!G33/'tablas turistas por categorías '!G46-1,"-")</f>
        <v>-7.4823529411764733E-2</v>
      </c>
      <c r="F33" s="140">
        <f>IFERROR('tablas turistas por categorías '!I33/'tablas turistas por categorías '!I46-1,"-")</f>
        <v>-0.14617508526879974</v>
      </c>
      <c r="G33" s="105">
        <f>IFERROR('tablas turistas por categorías '!K33/'tablas turistas por categorías '!K46-1,"-")</f>
        <v>-0.21611986566778607</v>
      </c>
    </row>
    <row r="34" spans="2:7" ht="15" hidden="1" customHeight="1" outlineLevel="1">
      <c r="B34" s="55" t="s">
        <v>94</v>
      </c>
      <c r="C34" s="140">
        <f>IFERROR('tablas turistas por categorías '!C34/'tablas turistas por categorías '!C47-1,"-")</f>
        <v>-0.29857819905213268</v>
      </c>
      <c r="D34" s="140">
        <f>IFERROR('tablas turistas por categorías '!E34/'tablas turistas por categorías '!E47-1,"-")</f>
        <v>-0.35049887351142583</v>
      </c>
      <c r="E34" s="140">
        <f>IFERROR('tablas turistas por categorías '!G34/'tablas turistas por categorías '!G47-1,"-")</f>
        <v>-7.660455486542439E-2</v>
      </c>
      <c r="F34" s="140">
        <f>IFERROR('tablas turistas por categorías '!I34/'tablas turistas por categorías '!I47-1,"-")</f>
        <v>-9.1579141330385139E-2</v>
      </c>
      <c r="G34" s="105">
        <f>IFERROR('tablas turistas por categorías '!K34/'tablas turistas por categorías '!K47-1,"-")</f>
        <v>-0.20091861971499236</v>
      </c>
    </row>
    <row r="35" spans="2:7" collapsed="1">
      <c r="B35" s="142">
        <v>2009</v>
      </c>
      <c r="C35" s="114">
        <f>IFERROR('tablas turistas por categorías '!C35/'tablas turistas por categorías '!C48-1,"-")</f>
        <v>-0.40607036100252936</v>
      </c>
      <c r="D35" s="114">
        <f>IFERROR('tablas turistas por categorías '!E35/'tablas turistas por categorías '!E48-1,"-")</f>
        <v>-0.32709495283343659</v>
      </c>
      <c r="E35" s="114">
        <f>IFERROR('tablas turistas por categorías '!G35/'tablas turistas por categorías '!G48-1,"-")</f>
        <v>-4.5279776608312727E-2</v>
      </c>
      <c r="F35" s="114">
        <f>IFERROR('tablas turistas por categorías '!I35/'tablas turistas por categorías '!I48-1,"-")</f>
        <v>-0.19795421488648579</v>
      </c>
      <c r="G35" s="114">
        <f>IFERROR('tablas turistas por categorías '!K35/'tablas turistas por categorías '!K48-1,"-")</f>
        <v>-0.22743196308640867</v>
      </c>
    </row>
    <row r="36" spans="2:7" ht="15" hidden="1" customHeight="1" outlineLevel="1">
      <c r="B36" s="55" t="s">
        <v>83</v>
      </c>
      <c r="C36" s="140">
        <f>IFERROR('tablas turistas por categorías '!C36/'tablas turistas por categorías '!C49-1,"-")</f>
        <v>6.2814070351758788E-2</v>
      </c>
      <c r="D36" s="140">
        <f>IFERROR('tablas turistas por categorías '!E36/'tablas turistas por categorías '!E49-1,"-")</f>
        <v>-0.10522376889687168</v>
      </c>
      <c r="E36" s="140">
        <f>IFERROR('tablas turistas por categorías '!G36/'tablas turistas por categorías '!G49-1,"-")</f>
        <v>-0.14983788791106989</v>
      </c>
      <c r="F36" s="140">
        <f>IFERROR('tablas turistas por categorías '!I36/'tablas turistas por categorías '!I49-1,"-")</f>
        <v>0.1134092493609109</v>
      </c>
      <c r="G36" s="105">
        <f>IFERROR('tablas turistas por categorías '!K36/'tablas turistas por categorías '!K49-1,"-")</f>
        <v>-4.5104770924588644E-2</v>
      </c>
    </row>
    <row r="37" spans="2:7" ht="15" hidden="1" customHeight="1" outlineLevel="1">
      <c r="B37" s="55" t="s">
        <v>84</v>
      </c>
      <c r="C37" s="140">
        <f>IFERROR('tablas turistas por categorías '!C37/'tablas turistas por categorías '!C50-1,"-")</f>
        <v>-3.8153846153846205E-2</v>
      </c>
      <c r="D37" s="140">
        <f>IFERROR('tablas turistas por categorías '!E37/'tablas turistas por categorías '!E50-1,"-")</f>
        <v>-0.14024637877352109</v>
      </c>
      <c r="E37" s="140">
        <f>IFERROR('tablas turistas por categorías '!G37/'tablas turistas por categorías '!G50-1,"-")</f>
        <v>-0.17932489451476796</v>
      </c>
      <c r="F37" s="140">
        <f>IFERROR('tablas turistas por categorías '!I37/'tablas turistas por categorías '!I50-1,"-")</f>
        <v>0.2064915652359598</v>
      </c>
      <c r="G37" s="105">
        <f>IFERROR('tablas turistas por categorías '!K37/'tablas turistas por categorías '!K50-1,"-")</f>
        <v>-5.6375271034956875E-2</v>
      </c>
    </row>
    <row r="38" spans="2:7" ht="15" hidden="1" customHeight="1" outlineLevel="1">
      <c r="B38" s="55" t="s">
        <v>85</v>
      </c>
      <c r="C38" s="140">
        <f>IFERROR('tablas turistas por categorías '!C38/'tablas turistas por categorías '!C51-1,"-")</f>
        <v>0.17824377457404972</v>
      </c>
      <c r="D38" s="140">
        <f>IFERROR('tablas turistas por categorías '!E38/'tablas turistas por categorías '!E51-1,"-")</f>
        <v>9.8010532475132361E-3</v>
      </c>
      <c r="E38" s="140">
        <f>IFERROR('tablas turistas por categorías '!G38/'tablas turistas por categorías '!G51-1,"-")</f>
        <v>-4.2965459140690831E-2</v>
      </c>
      <c r="F38" s="140">
        <f>IFERROR('tablas turistas por categorías '!I38/'tablas turistas por categorías '!I51-1,"-")</f>
        <v>0.28918791312559011</v>
      </c>
      <c r="G38" s="105">
        <f>IFERROR('tablas turistas por categorías '!K38/'tablas turistas por categorías '!K51-1,"-")</f>
        <v>7.8404243053153522E-2</v>
      </c>
    </row>
    <row r="39" spans="2:7" ht="15" hidden="1" customHeight="1" outlineLevel="1">
      <c r="B39" s="55" t="s">
        <v>86</v>
      </c>
      <c r="C39" s="140">
        <f>IFERROR('tablas turistas por categorías '!C39/'tablas turistas por categorías '!C52-1,"-")</f>
        <v>4.8798798798798781E-2</v>
      </c>
      <c r="D39" s="140">
        <f>IFERROR('tablas turistas por categorías '!E39/'tablas turistas por categorías '!E52-1,"-")</f>
        <v>-5.5081734186211762E-2</v>
      </c>
      <c r="E39" s="140">
        <f>IFERROR('tablas turistas por categorías '!G39/'tablas turistas por categorías '!G52-1,"-")</f>
        <v>5.0464807436918946E-2</v>
      </c>
      <c r="F39" s="140">
        <f>IFERROR('tablas turistas por categorías '!I39/'tablas turistas por categorías '!I52-1,"-")</f>
        <v>0.33652694610778444</v>
      </c>
      <c r="G39" s="105">
        <f>IFERROR('tablas turistas por categorías '!K39/'tablas turistas por categorías '!K52-1,"-")</f>
        <v>7.6004265908282909E-2</v>
      </c>
    </row>
    <row r="40" spans="2:7" ht="15" hidden="1" customHeight="1" outlineLevel="1">
      <c r="B40" s="55" t="s">
        <v>87</v>
      </c>
      <c r="C40" s="140">
        <f>IFERROR('tablas turistas por categorías '!C40/'tablas turistas por categorías '!C53-1,"-")</f>
        <v>1.8341307814992103E-2</v>
      </c>
      <c r="D40" s="140">
        <f>IFERROR('tablas turistas por categorías '!E40/'tablas turistas por categorías '!E53-1,"-")</f>
        <v>9.139784946236551E-2</v>
      </c>
      <c r="E40" s="140">
        <f>IFERROR('tablas turistas por categorías '!G40/'tablas turistas por categorías '!G53-1,"-")</f>
        <v>5.2352316943756527E-2</v>
      </c>
      <c r="F40" s="140">
        <f>IFERROR('tablas turistas por categorías '!I40/'tablas turistas por categorías '!I53-1,"-")</f>
        <v>0.73443656422379822</v>
      </c>
      <c r="G40" s="105">
        <f>IFERROR('tablas turistas por categorías '!K40/'tablas turistas por categorías '!K53-1,"-")</f>
        <v>0.23487508778970612</v>
      </c>
    </row>
    <row r="41" spans="2:7" ht="15" hidden="1" customHeight="1" outlineLevel="1">
      <c r="B41" s="55" t="s">
        <v>88</v>
      </c>
      <c r="C41" s="140">
        <f>IFERROR('tablas turistas por categorías '!C41/'tablas turistas por categorías '!C54-1,"-")</f>
        <v>-0.20785375761679081</v>
      </c>
      <c r="D41" s="140">
        <f>IFERROR('tablas turistas por categorías '!E41/'tablas turistas por categorías '!E54-1,"-")</f>
        <v>0.32050431320504313</v>
      </c>
      <c r="E41" s="140">
        <f>IFERROR('tablas turistas por categorías '!G41/'tablas turistas por categorías '!G54-1,"-")</f>
        <v>-0.10836219693221183</v>
      </c>
      <c r="F41" s="140">
        <f>IFERROR('tablas turistas por categorías '!I41/'tablas turistas por categorías '!I54-1,"-")</f>
        <v>0.29467592592592595</v>
      </c>
      <c r="G41" s="105">
        <f>IFERROR('tablas turistas por categorías '!K41/'tablas turistas por categorías '!K54-1,"-")</f>
        <v>0.13767409470752079</v>
      </c>
    </row>
    <row r="42" spans="2:7" ht="15" hidden="1" customHeight="1" outlineLevel="1">
      <c r="B42" s="55" t="s">
        <v>89</v>
      </c>
      <c r="C42" s="140">
        <f>IFERROR('tablas turistas por categorías '!C42/'tablas turistas por categorías '!C55-1,"-")</f>
        <v>-0.22428571428571431</v>
      </c>
      <c r="D42" s="140">
        <f>IFERROR('tablas turistas por categorías '!E42/'tablas turistas por categorías '!E55-1,"-")</f>
        <v>0.96120837624442146</v>
      </c>
      <c r="E42" s="140">
        <f>IFERROR('tablas turistas por categorías '!G42/'tablas turistas por categorías '!G55-1,"-")</f>
        <v>-7.1465696465696449E-2</v>
      </c>
      <c r="F42" s="140">
        <f>IFERROR('tablas turistas por categorías '!I42/'tablas turistas por categorías '!I55-1,"-")</f>
        <v>1.1576846307385313E-2</v>
      </c>
      <c r="G42" s="105">
        <f>IFERROR('tablas turistas por categorías '!K42/'tablas turistas por categorías '!K55-1,"-")</f>
        <v>0.17227241667299364</v>
      </c>
    </row>
    <row r="43" spans="2:7" ht="15" hidden="1" customHeight="1" outlineLevel="1">
      <c r="B43" s="55" t="s">
        <v>90</v>
      </c>
      <c r="C43" s="140">
        <f>IFERROR('tablas turistas por categorías '!C43/'tablas turistas por categorías '!C56-1,"-")</f>
        <v>-3.0239099859353025E-2</v>
      </c>
      <c r="D43" s="140">
        <f>IFERROR('tablas turistas por categorías '!E43/'tablas turistas por categorías '!E56-1,"-")</f>
        <v>0.38782120492334271</v>
      </c>
      <c r="E43" s="140">
        <f>IFERROR('tablas turistas por categorías '!G43/'tablas turistas por categorías '!G56-1,"-")</f>
        <v>-1.0443864229765065E-2</v>
      </c>
      <c r="F43" s="140">
        <f>IFERROR('tablas turistas por categorías '!I43/'tablas turistas por categorías '!I56-1,"-")</f>
        <v>0.20607061738591792</v>
      </c>
      <c r="G43" s="105">
        <f>IFERROR('tablas turistas por categorías '!K43/'tablas turistas por categorías '!K56-1,"-")</f>
        <v>0.18409615645796551</v>
      </c>
    </row>
    <row r="44" spans="2:7" ht="15" hidden="1" customHeight="1" outlineLevel="1">
      <c r="B44" s="55" t="s">
        <v>91</v>
      </c>
      <c r="C44" s="140">
        <f>IFERROR('tablas turistas por categorías '!C44/'tablas turistas por categorías '!C57-1,"-")</f>
        <v>-8.8448844884488453E-2</v>
      </c>
      <c r="D44" s="140">
        <f>IFERROR('tablas turistas por categorías '!E44/'tablas turistas por categorías '!E57-1,"-")</f>
        <v>0.36110533970496572</v>
      </c>
      <c r="E44" s="140">
        <f>IFERROR('tablas turistas por categorías '!G44/'tablas turistas por categorías '!G57-1,"-")</f>
        <v>-1.0009532888465178E-2</v>
      </c>
      <c r="F44" s="140">
        <f>IFERROR('tablas turistas por categorías '!I44/'tablas turistas por categorías '!I57-1,"-")</f>
        <v>0.10849436392914646</v>
      </c>
      <c r="G44" s="105">
        <f>IFERROR('tablas turistas por categorías '!K44/'tablas turistas por categorías '!K57-1,"-")</f>
        <v>0.13561838368190027</v>
      </c>
    </row>
    <row r="45" spans="2:7" ht="15" hidden="1" customHeight="1" outlineLevel="1">
      <c r="B45" s="55" t="s">
        <v>92</v>
      </c>
      <c r="C45" s="140">
        <f>IFERROR('tablas turistas por categorías '!C45/'tablas turistas por categorías '!C58-1,"-")</f>
        <v>-0.19763694951664879</v>
      </c>
      <c r="D45" s="140">
        <f>IFERROR('tablas turistas por categorías '!E45/'tablas turistas por categorías '!E58-1,"-")</f>
        <v>-3.9816232771822335E-2</v>
      </c>
      <c r="E45" s="140">
        <f>IFERROR('tablas turistas por categorías '!G45/'tablas turistas por categorías '!G58-1,"-")</f>
        <v>-0.16412786955588932</v>
      </c>
      <c r="F45" s="140">
        <f>IFERROR('tablas turistas por categorías '!I45/'tablas turistas por categorías '!I58-1,"-")</f>
        <v>-0.1783974466655468</v>
      </c>
      <c r="G45" s="105">
        <f>IFERROR('tablas turistas por categorías '!K45/'tablas turistas por categorías '!K58-1,"-")</f>
        <v>-0.12916973587288227</v>
      </c>
    </row>
    <row r="46" spans="2:7" ht="15" hidden="1" customHeight="1" outlineLevel="1">
      <c r="B46" s="55" t="s">
        <v>93</v>
      </c>
      <c r="C46" s="140">
        <f>IFERROR('tablas turistas por categorías '!C46/'tablas turistas por categorías '!C59-1,"-")</f>
        <v>-2.1524141942990127E-2</v>
      </c>
      <c r="D46" s="140">
        <f>IFERROR('tablas turistas por categorías '!E46/'tablas turistas por categorías '!E59-1,"-")</f>
        <v>0.47144592952612396</v>
      </c>
      <c r="E46" s="140">
        <f>IFERROR('tablas turistas por categorías '!G46/'tablas turistas por categorías '!G59-1,"-")</f>
        <v>0.15144947168788936</v>
      </c>
      <c r="F46" s="140">
        <f>IFERROR('tablas turistas por categorías '!I46/'tablas turistas por categorías '!I59-1,"-")</f>
        <v>0.26323348379154687</v>
      </c>
      <c r="G46" s="105">
        <f>IFERROR('tablas turistas por categorías '!K46/'tablas turistas por categorías '!K59-1,"-")</f>
        <v>0.27151491262646177</v>
      </c>
    </row>
    <row r="47" spans="2:7" ht="15" hidden="1" customHeight="1" outlineLevel="1">
      <c r="B47" s="55" t="s">
        <v>94</v>
      </c>
      <c r="C47" s="140">
        <f>IFERROR('tablas turistas por categorías '!C47/'tablas turistas por categorías '!C60-1,"-")</f>
        <v>-5.6832694763729208E-2</v>
      </c>
      <c r="D47" s="140">
        <f>IFERROR('tablas turistas por categorías '!E47/'tablas turistas por categorías '!E60-1,"-")</f>
        <v>0.36811977102597981</v>
      </c>
      <c r="E47" s="140">
        <f>IFERROR('tablas turistas por categorías '!G47/'tablas turistas por categorías '!G60-1,"-")</f>
        <v>0.14015933903806443</v>
      </c>
      <c r="F47" s="140">
        <f>IFERROR('tablas turistas por categorías '!I47/'tablas turistas por categorías '!I60-1,"-")</f>
        <v>8.3233532934131826E-2</v>
      </c>
      <c r="G47" s="105">
        <f>IFERROR('tablas turistas por categorías '!K47/'tablas turistas por categorías '!K60-1,"-")</f>
        <v>0.17060729303095057</v>
      </c>
    </row>
    <row r="48" spans="2:7" collapsed="1">
      <c r="B48" s="142">
        <v>2008</v>
      </c>
      <c r="C48" s="114">
        <f>IFERROR('tablas turistas por categorías '!C48/'tablas turistas por categorías '!C61-1,"-")</f>
        <v>-4.8879168944778617E-2</v>
      </c>
      <c r="D48" s="114">
        <f>IFERROR('tablas turistas por categorías '!E48/'tablas turistas por categorías '!E61-1,"-")</f>
        <v>0.15687930155493235</v>
      </c>
      <c r="E48" s="114">
        <f>IFERROR('tablas turistas por categorías '!G48/'tablas turistas por categorías '!G61-1,"-")</f>
        <v>-4.067670877207441E-2</v>
      </c>
      <c r="F48" s="114">
        <f>IFERROR('tablas turistas por categorías '!I48/'tablas turistas por categorías '!I61-1,"-")</f>
        <v>0.1696438477754354</v>
      </c>
      <c r="G48" s="114">
        <f>IFERROR('tablas turistas por categorías '!K48/'tablas turistas por categorías '!K61-1,"-")</f>
        <v>8.7948166498788449E-2</v>
      </c>
    </row>
    <row r="49" spans="2:7" ht="15" hidden="1" customHeight="1" outlineLevel="1">
      <c r="B49" s="55" t="s">
        <v>83</v>
      </c>
      <c r="C49" s="140">
        <f>IFERROR('tablas turistas por categorías '!C49/'tablas turistas por categorías '!C62-1,"-")</f>
        <v>6.9892473118279508E-2</v>
      </c>
      <c r="D49" s="140">
        <f>IFERROR('tablas turistas por categorías '!E49/'tablas turistas por categorías '!E62-1,"-")</f>
        <v>7.0330022428708672E-2</v>
      </c>
      <c r="E49" s="140">
        <f>IFERROR('tablas turistas por categorías '!G49/'tablas turistas por categorías '!G62-1,"-")</f>
        <v>0.1601289629231597</v>
      </c>
      <c r="F49" s="140">
        <f>IFERROR('tablas turistas por categorías '!I49/'tablas turistas por categorías '!I62-1,"-")</f>
        <v>-0.19973963176492471</v>
      </c>
      <c r="G49" s="105">
        <f>IFERROR('tablas turistas por categorías '!K49/'tablas turistas por categorías '!K62-1,"-")</f>
        <v>3.8623804147601692E-3</v>
      </c>
    </row>
    <row r="50" spans="2:7" ht="15" hidden="1" customHeight="1" outlineLevel="1">
      <c r="B50" s="55" t="s">
        <v>84</v>
      </c>
      <c r="C50" s="140">
        <f>IFERROR('tablas turistas por categorías '!C50/'tablas turistas por categorías '!C63-1,"-")</f>
        <v>9.9458728010825448E-2</v>
      </c>
      <c r="D50" s="140">
        <f>IFERROR('tablas turistas por categorías '!E50/'tablas turistas por categorías '!E63-1,"-")</f>
        <v>0.13698630136986312</v>
      </c>
      <c r="E50" s="140">
        <f>IFERROR('tablas turistas por categorías '!G50/'tablas turistas por categorías '!G63-1,"-")</f>
        <v>0.34416086620262965</v>
      </c>
      <c r="F50" s="140">
        <f>IFERROR('tablas turistas por categorías '!I50/'tablas turistas por categorías '!I63-1,"-")</f>
        <v>-0.24867639980747636</v>
      </c>
      <c r="G50" s="105">
        <f>IFERROR('tablas turistas por categorías '!K50/'tablas turistas por categorías '!K63-1,"-")</f>
        <v>4.5447006137004475E-2</v>
      </c>
    </row>
    <row r="51" spans="2:7" ht="15" hidden="1" customHeight="1" outlineLevel="1">
      <c r="B51" s="55" t="s">
        <v>85</v>
      </c>
      <c r="C51" s="140">
        <f>IFERROR('tablas turistas por categorías '!C51/'tablas turistas por categorías '!C64-1,"-")</f>
        <v>-0.10182460270747495</v>
      </c>
      <c r="D51" s="140">
        <f>IFERROR('tablas turistas por categorías '!E51/'tablas turistas por categorías '!E64-1,"-")</f>
        <v>0.20436927413671602</v>
      </c>
      <c r="E51" s="140">
        <f>IFERROR('tablas turistas por categorías '!G51/'tablas turistas por categorías '!G64-1,"-")</f>
        <v>0.64632454923717053</v>
      </c>
      <c r="F51" s="140">
        <f>IFERROR('tablas turistas por categorías '!I51/'tablas turistas por categorías '!I64-1,"-")</f>
        <v>-0.22587719298245612</v>
      </c>
      <c r="G51" s="105">
        <f>IFERROR('tablas turistas por categorías '!K51/'tablas turistas por categorías '!K64-1,"-")</f>
        <v>0.10266353060835298</v>
      </c>
    </row>
    <row r="52" spans="2:7" ht="15" hidden="1" customHeight="1" outlineLevel="1">
      <c r="B52" s="55" t="s">
        <v>86</v>
      </c>
      <c r="C52" s="140">
        <f>IFERROR('tablas turistas por categorías '!C52/'tablas turistas por categorías '!C65-1,"-")</f>
        <v>-5.7991513437057995E-2</v>
      </c>
      <c r="D52" s="140">
        <f>IFERROR('tablas turistas por categorías '!E52/'tablas turistas por categorías '!E65-1,"-")</f>
        <v>0.12989359566352143</v>
      </c>
      <c r="E52" s="140">
        <f>IFERROR('tablas turistas por categorías '!G52/'tablas turistas por categorías '!G65-1,"-")</f>
        <v>0.27281947261663286</v>
      </c>
      <c r="F52" s="140">
        <f>IFERROR('tablas turistas por categorías '!I52/'tablas turistas por categorías '!I65-1,"-")</f>
        <v>-0.33861386138613858</v>
      </c>
      <c r="G52" s="105">
        <f>IFERROR('tablas turistas por categorías '!K52/'tablas turistas por categorías '!K65-1,"-")</f>
        <v>-2.3467333194473361E-2</v>
      </c>
    </row>
    <row r="53" spans="2:7" ht="15" hidden="1" customHeight="1" outlineLevel="1">
      <c r="B53" s="55" t="s">
        <v>87</v>
      </c>
      <c r="C53" s="140">
        <f>IFERROR('tablas turistas por categorías '!C53/'tablas turistas por categorías '!C66-1,"-")</f>
        <v>-8.7999999999999967E-2</v>
      </c>
      <c r="D53" s="140">
        <f>IFERROR('tablas turistas por categorías '!E53/'tablas turistas por categorías '!E66-1,"-")</f>
        <v>-0.23735763097949891</v>
      </c>
      <c r="E53" s="140">
        <f>IFERROR('tablas turistas por categorías '!G53/'tablas turistas por categorías '!G66-1,"-")</f>
        <v>0.4029776674937966</v>
      </c>
      <c r="F53" s="140">
        <f>IFERROR('tablas turistas por categorías '!I53/'tablas turistas por categorías '!I66-1,"-")</f>
        <v>-0.2645609968125181</v>
      </c>
      <c r="G53" s="105">
        <f>IFERROR('tablas turistas por categorías '!K53/'tablas turistas por categorías '!K66-1,"-")</f>
        <v>-0.1125456326239872</v>
      </c>
    </row>
    <row r="54" spans="2:7" ht="15" hidden="1" customHeight="1" outlineLevel="1">
      <c r="B54" s="55" t="s">
        <v>88</v>
      </c>
      <c r="C54" s="140">
        <f>IFERROR('tablas turistas por categorías '!C54/'tablas turistas por categorías '!C67-1,"-")</f>
        <v>4.761904761904745E-3</v>
      </c>
      <c r="D54" s="140">
        <f>IFERROR('tablas turistas por categorías '!E54/'tablas turistas por categorías '!E67-1,"-")</f>
        <v>-0.13622468475353455</v>
      </c>
      <c r="E54" s="140">
        <f>IFERROR('tablas turistas por categorías '!G54/'tablas turistas por categorías '!G67-1,"-")</f>
        <v>0.31191171697500808</v>
      </c>
      <c r="F54" s="140">
        <f>IFERROR('tablas turistas por categorías '!I54/'tablas turistas por categorías '!I67-1,"-")</f>
        <v>-0.1313090689724512</v>
      </c>
      <c r="G54" s="105">
        <f>IFERROR('tablas turistas por categorías '!K54/'tablas turistas por categorías '!K67-1,"-")</f>
        <v>-2.6968423905678329E-2</v>
      </c>
    </row>
    <row r="55" spans="2:7" ht="15" hidden="1" customHeight="1" outlineLevel="1">
      <c r="B55" s="55" t="s">
        <v>89</v>
      </c>
      <c r="C55" s="140">
        <f>IFERROR('tablas turistas por categorías '!C55/'tablas turistas por categorías '!C68-1,"-")</f>
        <v>3.5842293906809264E-3</v>
      </c>
      <c r="D55" s="140">
        <f>IFERROR('tablas turistas por categorías '!E55/'tablas turistas por categorías '!E68-1,"-")</f>
        <v>-0.40246153846153843</v>
      </c>
      <c r="E55" s="140">
        <f>IFERROR('tablas turistas por categorías '!G55/'tablas turistas por categorías '!G68-1,"-")</f>
        <v>-4.4924298833457388E-2</v>
      </c>
      <c r="F55" s="140">
        <f>IFERROR('tablas turistas por categorías '!I55/'tablas turistas por categorías '!I68-1,"-")</f>
        <v>-8.0396475770925124E-2</v>
      </c>
      <c r="G55" s="105">
        <f>IFERROR('tablas turistas por categorías '!K55/'tablas turistas por categorías '!K68-1,"-")</f>
        <v>-0.1635867149298279</v>
      </c>
    </row>
    <row r="56" spans="2:7" ht="15" hidden="1" customHeight="1" outlineLevel="1">
      <c r="B56" s="55" t="s">
        <v>90</v>
      </c>
      <c r="C56" s="140">
        <f>IFERROR('tablas turistas por categorías '!C56/'tablas turistas por categorías '!C69-1,"-")</f>
        <v>0.5</v>
      </c>
      <c r="D56" s="140">
        <f>IFERROR('tablas turistas por categorías '!E56/'tablas turistas por categorías '!E69-1,"-")</f>
        <v>-4.6727048167970353E-2</v>
      </c>
      <c r="E56" s="140">
        <f>IFERROR('tablas turistas por categorías '!G56/'tablas turistas por categorías '!G69-1,"-")</f>
        <v>-7.8267675450038876E-4</v>
      </c>
      <c r="F56" s="140">
        <f>IFERROR('tablas turistas por categorías '!I56/'tablas turistas por categorías '!I69-1,"-")</f>
        <v>-5.2621283255086082E-2</v>
      </c>
      <c r="G56" s="105">
        <f>IFERROR('tablas turistas por categorías '!K56/'tablas turistas por categorías '!K69-1,"-")</f>
        <v>-1.6948003525184552E-3</v>
      </c>
    </row>
    <row r="57" spans="2:7" ht="15" hidden="1" customHeight="1" outlineLevel="1">
      <c r="B57" s="55" t="s">
        <v>91</v>
      </c>
      <c r="C57" s="140">
        <f>IFERROR('tablas turistas por categorías '!C57/'tablas turistas por categorías '!C70-1,"-")</f>
        <v>1.1956521739130435</v>
      </c>
      <c r="D57" s="140">
        <f>IFERROR('tablas turistas por categorías '!E57/'tablas turistas por categorías '!E70-1,"-")</f>
        <v>5.966534566270365E-2</v>
      </c>
      <c r="E57" s="140">
        <f>IFERROR('tablas turistas por categorías '!G57/'tablas turistas por categorías '!G70-1,"-")</f>
        <v>0.12222519390211284</v>
      </c>
      <c r="F57" s="140">
        <f>IFERROR('tablas turistas por categorías '!I57/'tablas turistas por categorías '!I70-1,"-")</f>
        <v>1.8450184501844991E-2</v>
      </c>
      <c r="G57" s="105">
        <f>IFERROR('tablas turistas por categorías '!K57/'tablas turistas por categorías '!K70-1,"-")</f>
        <v>0.11863672467326158</v>
      </c>
    </row>
    <row r="58" spans="2:7" ht="15" hidden="1" customHeight="1" outlineLevel="1">
      <c r="B58" s="55" t="s">
        <v>92</v>
      </c>
      <c r="C58" s="140">
        <f>IFERROR('tablas turistas por categorías '!C58/'tablas turistas por categorías '!C71-1,"-")</f>
        <v>0.73532152842497678</v>
      </c>
      <c r="D58" s="140">
        <f>IFERROR('tablas turistas por categorías '!E58/'tablas turistas por categorías '!E71-1,"-")</f>
        <v>0.13683844011142066</v>
      </c>
      <c r="E58" s="140">
        <f>IFERROR('tablas turistas por categorías '!G58/'tablas turistas por categorías '!G71-1,"-")</f>
        <v>3.8084632516703687E-2</v>
      </c>
      <c r="F58" s="140">
        <f>IFERROR('tablas turistas por categorías '!I58/'tablas turistas por categorías '!I71-1,"-")</f>
        <v>-2.7605357726233293E-2</v>
      </c>
      <c r="G58" s="105">
        <f>IFERROR('tablas turistas por categorías '!K58/'tablas turistas por categorías '!K71-1,"-")</f>
        <v>9.0481381605370448E-2</v>
      </c>
    </row>
    <row r="59" spans="2:7" ht="15" hidden="1" customHeight="1" outlineLevel="1">
      <c r="B59" s="55" t="s">
        <v>93</v>
      </c>
      <c r="C59" s="140">
        <f>IFERROR('tablas turistas por categorías '!C59/'tablas turistas por categorías '!C72-1,"-")</f>
        <v>0.6721789883268483</v>
      </c>
      <c r="D59" s="140">
        <f>IFERROR('tablas turistas por categorías '!E59/'tablas turistas por categorías '!E72-1,"-")</f>
        <v>-6.4772727272727315E-2</v>
      </c>
      <c r="E59" s="140">
        <f>IFERROR('tablas turistas por categorías '!G59/'tablas turistas por categorías '!G72-1,"-")</f>
        <v>-3.9302446642373812E-2</v>
      </c>
      <c r="F59" s="140">
        <f>IFERROR('tablas turistas por categorías '!I59/'tablas turistas por categorías '!I72-1,"-")</f>
        <v>-0.12053410321183688</v>
      </c>
      <c r="G59" s="105">
        <f>IFERROR('tablas turistas por categorías '!K59/'tablas turistas por categorías '!K72-1,"-")</f>
        <v>-2.9951567677797608E-2</v>
      </c>
    </row>
    <row r="60" spans="2:7" ht="15" hidden="1" customHeight="1" outlineLevel="1">
      <c r="B60" s="55" t="s">
        <v>94</v>
      </c>
      <c r="C60" s="140">
        <f>IFERROR('tablas turistas por categorías '!C60/'tablas turistas por categorías '!C73-1,"-")</f>
        <v>0.55511420059582917</v>
      </c>
      <c r="D60" s="140">
        <f>IFERROR('tablas turistas por categorías '!E60/'tablas turistas por categorías '!E73-1,"-")</f>
        <v>-3.7507946598855701E-2</v>
      </c>
      <c r="E60" s="140">
        <f>IFERROR('tablas turistas por categorías '!G60/'tablas turistas por categorías '!G73-1,"-")</f>
        <v>-5.5725828921705189E-2</v>
      </c>
      <c r="F60" s="140">
        <f>IFERROR('tablas turistas por categorías '!I60/'tablas turistas por categorías '!I73-1,"-")</f>
        <v>1.1916784487982168E-2</v>
      </c>
      <c r="G60" s="105">
        <f>IFERROR('tablas turistas por categorías '!K60/'tablas turistas por categorías '!K73-1,"-")</f>
        <v>1.6893312771624869E-2</v>
      </c>
    </row>
    <row r="61" spans="2:7" collapsed="1">
      <c r="B61" s="142">
        <v>2007</v>
      </c>
      <c r="C61" s="114">
        <f>IFERROR('tablas turistas por categorías '!C61/'tablas turistas por categorías '!C74-1,"-")</f>
        <v>0.21407235313640882</v>
      </c>
      <c r="D61" s="114">
        <f>IFERROR('tablas turistas por categorías '!E61/'tablas turistas por categorías '!E74-1,"-")</f>
        <v>-4.2831308099876564E-3</v>
      </c>
      <c r="E61" s="114">
        <f>IFERROR('tablas turistas por categorías '!G61/'tablas turistas por categorías '!G74-1,"-")</f>
        <v>0.15377665771141924</v>
      </c>
      <c r="F61" s="114">
        <f>IFERROR('tablas turistas por categorías '!I61/'tablas turistas por categorías '!I74-1,"-")</f>
        <v>-0.13625836541072367</v>
      </c>
      <c r="G61" s="114">
        <f>IFERROR('tablas turistas por categorías '!K61/'tablas turistas por categorías '!K74-1,"-")</f>
        <v>4.8803707330951074E-3</v>
      </c>
    </row>
    <row r="62" spans="2:7" ht="15" customHeight="1">
      <c r="B62" s="355" t="s">
        <v>76</v>
      </c>
      <c r="C62" s="355"/>
      <c r="D62" s="355"/>
      <c r="E62" s="355"/>
      <c r="F62" s="355"/>
      <c r="G62" s="355"/>
    </row>
  </sheetData>
  <mergeCells count="2">
    <mergeCell ref="B5:G5"/>
    <mergeCell ref="B62:G62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6" orientation="landscape" r:id="rId1"/>
  <headerFooter scaleWithDoc="0" alignWithMargins="0">
    <oddHeader>&amp;RTurismo en Cifras SANTA CRUZ (acumulado junio 2010)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132">
    <tabColor rgb="FF000099"/>
    <pageSetUpPr fitToPage="1"/>
  </sheetPr>
  <dimension ref="B1:I41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5.85546875" customWidth="1"/>
    <col min="3" max="6" width="9.570312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344" t="s">
        <v>172</v>
      </c>
      <c r="C5" s="344"/>
      <c r="D5" s="344"/>
      <c r="E5" s="344"/>
      <c r="F5" s="344"/>
      <c r="G5" s="344"/>
    </row>
    <row r="6" spans="2:7" ht="18" customHeight="1">
      <c r="B6" s="356">
        <v>2010</v>
      </c>
      <c r="C6" s="356"/>
      <c r="D6" s="356"/>
      <c r="E6" s="356"/>
      <c r="F6" s="356"/>
      <c r="G6" s="356"/>
    </row>
    <row r="7" spans="2:7" ht="15" customHeight="1">
      <c r="B7" s="144" t="s">
        <v>173</v>
      </c>
      <c r="C7" s="120" t="s">
        <v>165</v>
      </c>
      <c r="D7" s="120" t="s">
        <v>166</v>
      </c>
      <c r="E7" s="120" t="s">
        <v>167</v>
      </c>
      <c r="F7" s="120" t="s">
        <v>168</v>
      </c>
      <c r="G7" s="143" t="s">
        <v>80</v>
      </c>
    </row>
    <row r="8" spans="2:7">
      <c r="B8" s="145" t="s">
        <v>104</v>
      </c>
      <c r="C8" s="104">
        <v>686</v>
      </c>
      <c r="D8" s="104">
        <v>4067</v>
      </c>
      <c r="E8" s="104">
        <v>4031</v>
      </c>
      <c r="F8" s="104">
        <v>4404</v>
      </c>
      <c r="G8" s="115">
        <v>13188</v>
      </c>
    </row>
    <row r="9" spans="2:7">
      <c r="B9" s="145" t="s">
        <v>105</v>
      </c>
      <c r="C9" s="104">
        <v>1252</v>
      </c>
      <c r="D9" s="104">
        <v>5330</v>
      </c>
      <c r="E9" s="104">
        <v>4638</v>
      </c>
      <c r="F9" s="104">
        <v>5539</v>
      </c>
      <c r="G9" s="115">
        <v>16759</v>
      </c>
    </row>
    <row r="10" spans="2:7">
      <c r="B10" s="145" t="s">
        <v>106</v>
      </c>
      <c r="C10" s="104">
        <v>831</v>
      </c>
      <c r="D10" s="104">
        <v>4541</v>
      </c>
      <c r="E10" s="104">
        <v>4088</v>
      </c>
      <c r="F10" s="104">
        <v>5114</v>
      </c>
      <c r="G10" s="115">
        <v>14574</v>
      </c>
    </row>
    <row r="11" spans="2:7">
      <c r="B11" s="145" t="s">
        <v>107</v>
      </c>
      <c r="C11" s="104">
        <v>597</v>
      </c>
      <c r="D11" s="104">
        <v>3980</v>
      </c>
      <c r="E11" s="104">
        <v>3782</v>
      </c>
      <c r="F11" s="104">
        <v>4236</v>
      </c>
      <c r="G11" s="115">
        <v>12595</v>
      </c>
    </row>
    <row r="12" spans="2:7">
      <c r="B12" s="145" t="s">
        <v>108</v>
      </c>
      <c r="C12" s="104">
        <v>558</v>
      </c>
      <c r="D12" s="104">
        <v>4094</v>
      </c>
      <c r="E12" s="104">
        <v>3845</v>
      </c>
      <c r="F12" s="104">
        <v>3910</v>
      </c>
      <c r="G12" s="115">
        <v>12407</v>
      </c>
    </row>
    <row r="13" spans="2:7">
      <c r="B13" s="145" t="s">
        <v>109</v>
      </c>
      <c r="C13" s="104">
        <v>517</v>
      </c>
      <c r="D13" s="104">
        <v>4291</v>
      </c>
      <c r="E13" s="104">
        <v>4146</v>
      </c>
      <c r="F13" s="104">
        <v>3728</v>
      </c>
      <c r="G13" s="115">
        <v>12682</v>
      </c>
    </row>
    <row r="14" spans="2:7">
      <c r="B14" s="145" t="s">
        <v>110</v>
      </c>
      <c r="C14" s="104">
        <v>507</v>
      </c>
      <c r="D14" s="104">
        <v>3520</v>
      </c>
      <c r="E14" s="104">
        <v>3110</v>
      </c>
      <c r="F14" s="104">
        <v>3474</v>
      </c>
      <c r="G14" s="115">
        <v>10611</v>
      </c>
    </row>
    <row r="15" spans="2:7">
      <c r="B15" s="145" t="s">
        <v>111</v>
      </c>
      <c r="C15" s="104">
        <v>405</v>
      </c>
      <c r="D15" s="104">
        <v>2943</v>
      </c>
      <c r="E15" s="104">
        <v>2715</v>
      </c>
      <c r="F15" s="104">
        <v>3726</v>
      </c>
      <c r="G15" s="115">
        <v>9789</v>
      </c>
    </row>
    <row r="16" spans="2:7" ht="15.75" customHeight="1">
      <c r="B16" s="145" t="s">
        <v>112</v>
      </c>
      <c r="C16" s="104">
        <v>436</v>
      </c>
      <c r="D16" s="104">
        <v>3628</v>
      </c>
      <c r="E16" s="104">
        <v>3092</v>
      </c>
      <c r="F16" s="104">
        <v>3300</v>
      </c>
      <c r="G16" s="115">
        <v>10456</v>
      </c>
    </row>
    <row r="17" spans="2:9">
      <c r="B17" s="145" t="s">
        <v>113</v>
      </c>
      <c r="C17" s="104">
        <v>570</v>
      </c>
      <c r="D17" s="104">
        <v>4841</v>
      </c>
      <c r="E17" s="104">
        <v>4179</v>
      </c>
      <c r="F17" s="104">
        <v>4295</v>
      </c>
      <c r="G17" s="115">
        <v>13885</v>
      </c>
    </row>
    <row r="18" spans="2:9">
      <c r="B18" s="145" t="s">
        <v>114</v>
      </c>
      <c r="C18" s="104">
        <v>653</v>
      </c>
      <c r="D18" s="104">
        <v>5253</v>
      </c>
      <c r="E18" s="104">
        <v>4485</v>
      </c>
      <c r="F18" s="104">
        <v>4682</v>
      </c>
      <c r="G18" s="115">
        <v>15073</v>
      </c>
    </row>
    <row r="19" spans="2:9">
      <c r="B19" s="145" t="s">
        <v>115</v>
      </c>
      <c r="C19" s="104">
        <v>926</v>
      </c>
      <c r="D19" s="104">
        <v>4717</v>
      </c>
      <c r="E19" s="104">
        <v>4027</v>
      </c>
      <c r="F19" s="104">
        <v>3778</v>
      </c>
      <c r="G19" s="115">
        <v>13448</v>
      </c>
    </row>
    <row r="20" spans="2:9" ht="15.75" thickBot="1">
      <c r="B20" s="146" t="s">
        <v>144</v>
      </c>
      <c r="C20" s="133">
        <v>7938</v>
      </c>
      <c r="D20" s="133">
        <v>51205</v>
      </c>
      <c r="E20" s="133">
        <v>46138</v>
      </c>
      <c r="F20" s="133">
        <v>50186</v>
      </c>
      <c r="G20" s="133">
        <v>155467</v>
      </c>
    </row>
    <row r="21" spans="2:9" ht="16.5" customHeight="1" thickBot="1">
      <c r="B21" s="348" t="s">
        <v>76</v>
      </c>
      <c r="C21" s="348"/>
      <c r="D21" s="348"/>
      <c r="E21" s="348"/>
      <c r="F21" s="348"/>
      <c r="G21" s="348"/>
      <c r="I21" s="72" t="s">
        <v>95</v>
      </c>
    </row>
    <row r="25" spans="2:9" ht="18" customHeight="1">
      <c r="B25" s="344" t="s">
        <v>172</v>
      </c>
      <c r="C25" s="344"/>
      <c r="D25" s="344"/>
      <c r="E25" s="344"/>
      <c r="F25" s="344"/>
      <c r="G25" s="344"/>
    </row>
    <row r="26" spans="2:9" ht="18.75" customHeight="1">
      <c r="B26" s="356">
        <v>2011</v>
      </c>
      <c r="C26" s="356"/>
      <c r="D26" s="356"/>
      <c r="E26" s="356"/>
      <c r="F26" s="356"/>
      <c r="G26" s="356"/>
    </row>
    <row r="27" spans="2:9">
      <c r="B27" s="144" t="s">
        <v>173</v>
      </c>
      <c r="C27" s="120" t="s">
        <v>165</v>
      </c>
      <c r="D27" s="120" t="s">
        <v>166</v>
      </c>
      <c r="E27" s="120" t="s">
        <v>167</v>
      </c>
      <c r="F27" s="120" t="s">
        <v>168</v>
      </c>
      <c r="G27" s="143" t="s">
        <v>80</v>
      </c>
    </row>
    <row r="28" spans="2:9">
      <c r="B28" s="145" t="s">
        <v>104</v>
      </c>
      <c r="C28" s="104">
        <v>687</v>
      </c>
      <c r="D28" s="104">
        <v>3885</v>
      </c>
      <c r="E28" s="104">
        <v>3732</v>
      </c>
      <c r="F28" s="104">
        <v>4304</v>
      </c>
      <c r="G28" s="115">
        <v>12608</v>
      </c>
    </row>
    <row r="29" spans="2:9">
      <c r="B29" s="145" t="s">
        <v>105</v>
      </c>
      <c r="C29" s="104">
        <v>774</v>
      </c>
      <c r="D29" s="104">
        <v>4600</v>
      </c>
      <c r="E29" s="104">
        <v>4461</v>
      </c>
      <c r="F29" s="104">
        <v>3864</v>
      </c>
      <c r="G29" s="115">
        <v>13699</v>
      </c>
    </row>
    <row r="30" spans="2:9">
      <c r="B30" s="145" t="s">
        <v>106</v>
      </c>
      <c r="C30" s="104"/>
      <c r="D30" s="104"/>
      <c r="E30" s="104"/>
      <c r="F30" s="104"/>
      <c r="G30" s="115"/>
    </row>
    <row r="31" spans="2:9">
      <c r="B31" s="145" t="s">
        <v>107</v>
      </c>
      <c r="C31" s="104"/>
      <c r="D31" s="104"/>
      <c r="E31" s="104"/>
      <c r="F31" s="104"/>
      <c r="G31" s="115"/>
    </row>
    <row r="32" spans="2:9">
      <c r="B32" s="145" t="s">
        <v>108</v>
      </c>
      <c r="C32" s="104"/>
      <c r="D32" s="104"/>
      <c r="E32" s="104"/>
      <c r="F32" s="104"/>
      <c r="G32" s="115"/>
    </row>
    <row r="33" spans="2:7">
      <c r="B33" s="145" t="s">
        <v>109</v>
      </c>
      <c r="C33" s="104"/>
      <c r="D33" s="104"/>
      <c r="E33" s="104"/>
      <c r="F33" s="104"/>
      <c r="G33" s="115"/>
    </row>
    <row r="34" spans="2:7">
      <c r="B34" s="145" t="s">
        <v>110</v>
      </c>
      <c r="C34" s="104"/>
      <c r="D34" s="104"/>
      <c r="E34" s="104"/>
      <c r="F34" s="104"/>
      <c r="G34" s="115"/>
    </row>
    <row r="35" spans="2:7">
      <c r="B35" s="145" t="s">
        <v>111</v>
      </c>
      <c r="C35" s="104"/>
      <c r="D35" s="104"/>
      <c r="E35" s="104"/>
      <c r="F35" s="104"/>
      <c r="G35" s="115"/>
    </row>
    <row r="36" spans="2:7">
      <c r="B36" s="145" t="s">
        <v>112</v>
      </c>
      <c r="C36" s="104"/>
      <c r="D36" s="104"/>
      <c r="E36" s="104"/>
      <c r="F36" s="104"/>
      <c r="G36" s="115"/>
    </row>
    <row r="37" spans="2:7">
      <c r="B37" s="145" t="s">
        <v>113</v>
      </c>
      <c r="C37" s="104"/>
      <c r="D37" s="104"/>
      <c r="E37" s="104"/>
      <c r="F37" s="104"/>
      <c r="G37" s="115"/>
    </row>
    <row r="38" spans="2:7">
      <c r="B38" s="145" t="s">
        <v>114</v>
      </c>
      <c r="C38" s="104"/>
      <c r="D38" s="104"/>
      <c r="E38" s="104"/>
      <c r="F38" s="104"/>
      <c r="G38" s="115"/>
    </row>
    <row r="39" spans="2:7">
      <c r="B39" s="145" t="s">
        <v>115</v>
      </c>
      <c r="C39" s="104"/>
      <c r="D39" s="104"/>
      <c r="E39" s="104"/>
      <c r="F39" s="104"/>
      <c r="G39" s="115"/>
    </row>
    <row r="40" spans="2:7">
      <c r="B40" s="146" t="s">
        <v>144</v>
      </c>
      <c r="C40" s="133">
        <v>1461</v>
      </c>
      <c r="D40" s="133">
        <v>8485</v>
      </c>
      <c r="E40" s="133">
        <v>8193</v>
      </c>
      <c r="F40" s="133">
        <v>8168</v>
      </c>
      <c r="G40" s="133">
        <v>26307</v>
      </c>
    </row>
    <row r="41" spans="2:7" ht="15" customHeight="1">
      <c r="B41" s="348" t="s">
        <v>76</v>
      </c>
      <c r="C41" s="348"/>
      <c r="D41" s="348"/>
      <c r="E41" s="348"/>
      <c r="F41" s="348"/>
      <c r="G41" s="348"/>
    </row>
  </sheetData>
  <mergeCells count="6">
    <mergeCell ref="B41:G41"/>
    <mergeCell ref="B5:G5"/>
    <mergeCell ref="B6:G6"/>
    <mergeCell ref="B21:G21"/>
    <mergeCell ref="B25:G25"/>
    <mergeCell ref="B26:G26"/>
  </mergeCells>
  <hyperlinks>
    <hyperlink ref="I21" location="'graf. dist cate periodo act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>&amp;RTurismo en Cifras SANTA CRUZ (acumulado junio 2010)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137">
    <tabColor rgb="FF000099"/>
    <pageSetUpPr fitToPage="1"/>
  </sheetPr>
  <dimension ref="B1:N292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  <col min="2" max="7" width="11.7109375" customWidth="1"/>
    <col min="14" max="14" width="16.42578125" customWidth="1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23.25">
      <c r="B5" s="359" t="s">
        <v>174</v>
      </c>
      <c r="C5" s="359"/>
      <c r="D5" s="359"/>
      <c r="E5" s="359"/>
      <c r="F5" s="359"/>
      <c r="G5" s="359"/>
      <c r="H5" s="359"/>
      <c r="I5" s="359"/>
      <c r="J5" s="359"/>
      <c r="K5" s="359"/>
      <c r="L5" s="359"/>
      <c r="M5" s="359"/>
      <c r="N5" s="359"/>
    </row>
    <row r="6" spans="2:14"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</row>
    <row r="7" spans="2:14" ht="36" customHeight="1">
      <c r="B7" s="358" t="s">
        <v>175</v>
      </c>
      <c r="C7" s="358"/>
      <c r="D7" s="358"/>
      <c r="E7" s="358"/>
      <c r="F7" s="358"/>
      <c r="G7" s="358"/>
      <c r="H7" s="147"/>
      <c r="I7" s="147"/>
      <c r="J7" s="147"/>
      <c r="K7" s="147"/>
      <c r="L7" s="147"/>
      <c r="M7" s="147"/>
      <c r="N7" s="147"/>
    </row>
    <row r="8" spans="2:14">
      <c r="B8" s="148"/>
      <c r="C8" s="149">
        <v>2009</v>
      </c>
      <c r="D8" s="149">
        <v>2010</v>
      </c>
      <c r="E8" s="149">
        <v>2011</v>
      </c>
      <c r="F8" s="150" t="s">
        <v>176</v>
      </c>
      <c r="G8" s="150" t="s">
        <v>177</v>
      </c>
      <c r="H8" s="147"/>
      <c r="I8" s="147"/>
      <c r="J8" s="147"/>
      <c r="K8" s="147"/>
      <c r="L8" s="147"/>
      <c r="M8" s="147"/>
      <c r="N8" s="147"/>
    </row>
    <row r="9" spans="2:14">
      <c r="B9" s="151" t="s">
        <v>94</v>
      </c>
      <c r="C9" s="152">
        <v>13570</v>
      </c>
      <c r="D9" s="152">
        <v>13188</v>
      </c>
      <c r="E9" s="152">
        <v>12608</v>
      </c>
      <c r="F9" s="153">
        <v>-2.8150331613854052E-2</v>
      </c>
      <c r="G9" s="153">
        <v>-4.3979375189566294E-2</v>
      </c>
      <c r="H9" s="147"/>
      <c r="I9" s="147"/>
      <c r="J9" s="147"/>
      <c r="K9" s="147"/>
      <c r="L9" s="147"/>
      <c r="M9" s="147"/>
      <c r="N9" s="147"/>
    </row>
    <row r="10" spans="2:14">
      <c r="B10" s="151" t="s">
        <v>93</v>
      </c>
      <c r="C10" s="152">
        <v>15172</v>
      </c>
      <c r="D10" s="152">
        <v>16759</v>
      </c>
      <c r="E10" s="152">
        <v>13699</v>
      </c>
      <c r="F10" s="153">
        <v>0.10460058001581851</v>
      </c>
      <c r="G10" s="153">
        <v>-0.18258845993197681</v>
      </c>
      <c r="H10" s="147"/>
      <c r="I10" s="147"/>
      <c r="J10" s="147"/>
      <c r="K10" s="147"/>
      <c r="L10" s="147"/>
      <c r="M10" s="147"/>
      <c r="N10" s="147"/>
    </row>
    <row r="11" spans="2:14">
      <c r="B11" s="151" t="s">
        <v>92</v>
      </c>
      <c r="C11" s="152">
        <v>15653</v>
      </c>
      <c r="D11" s="152">
        <v>14574</v>
      </c>
      <c r="E11" s="152"/>
      <c r="F11" s="153">
        <v>-6.8932473008369022E-2</v>
      </c>
      <c r="G11" s="153"/>
      <c r="H11" s="147"/>
      <c r="I11" s="147"/>
      <c r="J11" s="147"/>
      <c r="K11" s="147"/>
      <c r="L11" s="147"/>
      <c r="M11" s="147"/>
      <c r="N11" s="147"/>
    </row>
    <row r="12" spans="2:14">
      <c r="B12" s="151" t="s">
        <v>91</v>
      </c>
      <c r="C12" s="152">
        <v>13079</v>
      </c>
      <c r="D12" s="152">
        <v>12595</v>
      </c>
      <c r="E12" s="152"/>
      <c r="F12" s="153">
        <v>-3.7005887300252338E-2</v>
      </c>
      <c r="G12" s="153"/>
      <c r="H12" s="147"/>
      <c r="I12" s="147"/>
      <c r="J12" s="147"/>
      <c r="K12" s="147"/>
      <c r="L12" s="147"/>
      <c r="M12" s="147"/>
      <c r="N12" s="147"/>
    </row>
    <row r="13" spans="2:14">
      <c r="B13" s="151" t="s">
        <v>90</v>
      </c>
      <c r="C13" s="152">
        <v>13474</v>
      </c>
      <c r="D13" s="152">
        <v>12407</v>
      </c>
      <c r="E13" s="152"/>
      <c r="F13" s="153">
        <v>-7.918955024491614E-2</v>
      </c>
      <c r="G13" s="153"/>
      <c r="H13" s="147"/>
      <c r="I13" s="147"/>
      <c r="J13" s="147"/>
      <c r="K13" s="147"/>
      <c r="L13" s="147"/>
      <c r="M13" s="147"/>
      <c r="N13" s="147"/>
    </row>
    <row r="14" spans="2:14">
      <c r="B14" s="151" t="s">
        <v>89</v>
      </c>
      <c r="C14" s="152">
        <v>12750</v>
      </c>
      <c r="D14" s="152">
        <v>12682</v>
      </c>
      <c r="E14" s="152"/>
      <c r="F14" s="153">
        <v>-5.3333333333333011E-3</v>
      </c>
      <c r="G14" s="153"/>
      <c r="H14" s="147"/>
      <c r="I14" s="147"/>
      <c r="J14" s="147"/>
      <c r="K14" s="147"/>
      <c r="L14" s="147"/>
      <c r="M14" s="147"/>
      <c r="N14" s="147"/>
    </row>
    <row r="15" spans="2:14">
      <c r="B15" s="151" t="s">
        <v>88</v>
      </c>
      <c r="C15" s="152">
        <v>11890</v>
      </c>
      <c r="D15" s="152">
        <v>10611</v>
      </c>
      <c r="E15" s="152"/>
      <c r="F15" s="153">
        <v>-0.10756938603868793</v>
      </c>
      <c r="G15" s="153"/>
      <c r="H15" s="147"/>
      <c r="I15" s="147"/>
      <c r="J15" s="147"/>
      <c r="K15" s="147"/>
      <c r="L15" s="147"/>
      <c r="M15" s="147"/>
      <c r="N15" s="147"/>
    </row>
    <row r="16" spans="2:14">
      <c r="B16" s="151" t="s">
        <v>87</v>
      </c>
      <c r="C16" s="152">
        <v>7777</v>
      </c>
      <c r="D16" s="152">
        <v>9789</v>
      </c>
      <c r="E16" s="152"/>
      <c r="F16" s="153">
        <v>0.25871158544425876</v>
      </c>
      <c r="G16" s="153"/>
      <c r="H16" s="147"/>
      <c r="I16" s="147"/>
      <c r="J16" s="147"/>
      <c r="K16" s="147"/>
      <c r="L16" s="147"/>
      <c r="M16" s="147"/>
      <c r="N16" s="147"/>
    </row>
    <row r="17" spans="2:14">
      <c r="B17" s="151" t="s">
        <v>86</v>
      </c>
      <c r="C17" s="152">
        <v>11123</v>
      </c>
      <c r="D17" s="152">
        <v>10456</v>
      </c>
      <c r="E17" s="152"/>
      <c r="F17" s="153">
        <v>-5.9965836554886298E-2</v>
      </c>
      <c r="G17" s="153"/>
      <c r="H17" s="147"/>
      <c r="I17" s="147"/>
      <c r="J17" s="147"/>
      <c r="K17" s="147"/>
      <c r="L17" s="147"/>
      <c r="M17" s="147"/>
      <c r="N17" s="147"/>
    </row>
    <row r="18" spans="2:14">
      <c r="B18" s="151" t="s">
        <v>85</v>
      </c>
      <c r="C18" s="152">
        <v>12809</v>
      </c>
      <c r="D18" s="152">
        <v>13885</v>
      </c>
      <c r="E18" s="152"/>
      <c r="F18" s="153">
        <v>8.4003435084706091E-2</v>
      </c>
      <c r="G18" s="153"/>
      <c r="H18" s="147"/>
      <c r="I18" s="147"/>
      <c r="J18" s="147"/>
      <c r="K18" s="147"/>
      <c r="L18" s="147"/>
      <c r="M18" s="147"/>
      <c r="N18" s="147"/>
    </row>
    <row r="19" spans="2:14">
      <c r="B19" s="151" t="s">
        <v>84</v>
      </c>
      <c r="C19" s="152">
        <v>13990</v>
      </c>
      <c r="D19" s="152">
        <v>15073</v>
      </c>
      <c r="E19" s="152"/>
      <c r="F19" s="153">
        <v>7.7412437455325334E-2</v>
      </c>
      <c r="G19" s="153"/>
      <c r="H19" s="147"/>
      <c r="I19" s="147"/>
      <c r="J19" s="147"/>
      <c r="K19" s="147"/>
      <c r="L19" s="147"/>
      <c r="M19" s="147"/>
      <c r="N19" s="147"/>
    </row>
    <row r="20" spans="2:14">
      <c r="B20" s="151" t="s">
        <v>83</v>
      </c>
      <c r="C20" s="152">
        <v>13086</v>
      </c>
      <c r="D20" s="152">
        <v>13448</v>
      </c>
      <c r="E20" s="152"/>
      <c r="F20" s="153">
        <v>2.7663151459575097E-2</v>
      </c>
      <c r="G20" s="153"/>
      <c r="H20" s="147"/>
      <c r="I20" s="147"/>
      <c r="J20" s="147"/>
      <c r="K20" s="147"/>
      <c r="L20" s="147"/>
      <c r="M20" s="147"/>
      <c r="N20" s="147"/>
    </row>
    <row r="21" spans="2:14">
      <c r="B21" s="154" t="s">
        <v>47</v>
      </c>
      <c r="C21" s="64">
        <v>154373</v>
      </c>
      <c r="D21" s="64">
        <v>155467</v>
      </c>
      <c r="E21" s="64">
        <v>26307</v>
      </c>
      <c r="F21" s="155">
        <v>7.0867314880191934E-3</v>
      </c>
      <c r="G21" s="155"/>
      <c r="H21" s="147"/>
      <c r="I21" s="147"/>
      <c r="J21" s="147"/>
      <c r="K21" s="147"/>
      <c r="L21" s="147"/>
      <c r="M21" s="147"/>
      <c r="N21" s="147"/>
    </row>
    <row r="22" spans="2:14" ht="15" customHeight="1">
      <c r="B22" s="357" t="s">
        <v>178</v>
      </c>
      <c r="C22" s="357"/>
      <c r="D22" s="357"/>
      <c r="E22" s="357"/>
      <c r="F22" s="357"/>
      <c r="G22" s="357"/>
      <c r="H22" s="147"/>
      <c r="I22" s="147"/>
      <c r="J22" s="147"/>
      <c r="K22" s="147"/>
      <c r="L22" s="147"/>
      <c r="M22" s="147"/>
      <c r="N22" s="147"/>
    </row>
    <row r="23" spans="2:14" ht="7.5" customHeight="1">
      <c r="B23" s="156"/>
      <c r="C23" s="156"/>
      <c r="D23" s="156"/>
      <c r="E23" s="156"/>
      <c r="F23" s="156"/>
      <c r="G23" s="156"/>
      <c r="H23" s="147"/>
      <c r="I23" s="147"/>
      <c r="J23" s="147"/>
      <c r="K23" s="147"/>
      <c r="L23" s="147"/>
      <c r="M23" s="147"/>
      <c r="N23" s="147"/>
    </row>
    <row r="24" spans="2:14" ht="7.5" customHeight="1">
      <c r="B24" s="156"/>
      <c r="C24" s="156"/>
      <c r="D24" s="156"/>
      <c r="E24" s="156"/>
      <c r="F24" s="156"/>
      <c r="G24" s="156"/>
      <c r="H24" s="147"/>
      <c r="I24" s="147"/>
      <c r="J24" s="147"/>
      <c r="K24" s="147"/>
      <c r="L24" s="147"/>
      <c r="M24" s="147"/>
      <c r="N24" s="147"/>
    </row>
    <row r="25" spans="2:14" ht="36" customHeight="1">
      <c r="B25" s="358" t="s">
        <v>179</v>
      </c>
      <c r="C25" s="358"/>
      <c r="D25" s="358"/>
      <c r="E25" s="358"/>
      <c r="F25" s="358"/>
      <c r="G25" s="358"/>
      <c r="H25" s="147"/>
      <c r="I25" s="147"/>
      <c r="J25" s="147"/>
      <c r="K25" s="147"/>
      <c r="L25" s="147"/>
      <c r="M25" s="147"/>
      <c r="N25" s="147"/>
    </row>
    <row r="26" spans="2:14">
      <c r="B26" s="148"/>
      <c r="C26" s="148">
        <v>2009</v>
      </c>
      <c r="D26" s="148">
        <v>2010</v>
      </c>
      <c r="E26" s="148">
        <v>2011</v>
      </c>
      <c r="F26" s="150" t="s">
        <v>176</v>
      </c>
      <c r="G26" s="150" t="s">
        <v>177</v>
      </c>
      <c r="H26" s="147"/>
      <c r="I26" s="147"/>
      <c r="J26" s="147"/>
      <c r="K26" s="147"/>
      <c r="L26" s="147"/>
      <c r="M26" s="147"/>
      <c r="N26" s="147"/>
    </row>
    <row r="27" spans="2:14">
      <c r="B27" s="151" t="s">
        <v>94</v>
      </c>
      <c r="C27" s="152">
        <v>355</v>
      </c>
      <c r="D27" s="152">
        <v>517</v>
      </c>
      <c r="E27" s="152">
        <v>444</v>
      </c>
      <c r="F27" s="153">
        <v>0.45633802816901414</v>
      </c>
      <c r="G27" s="153">
        <v>-0.14119922630560933</v>
      </c>
      <c r="H27" s="147"/>
      <c r="I27" s="147"/>
      <c r="J27" s="147"/>
      <c r="K27" s="147"/>
      <c r="L27" s="147"/>
      <c r="M27" s="147"/>
      <c r="N27" s="147"/>
    </row>
    <row r="28" spans="2:14">
      <c r="B28" s="151" t="s">
        <v>93</v>
      </c>
      <c r="C28" s="152">
        <v>322</v>
      </c>
      <c r="D28" s="152">
        <v>348</v>
      </c>
      <c r="E28" s="152">
        <v>458</v>
      </c>
      <c r="F28" s="153">
        <v>8.0745341614906874E-2</v>
      </c>
      <c r="G28" s="153">
        <v>0.31609195402298851</v>
      </c>
      <c r="H28" s="147"/>
      <c r="I28" s="147"/>
      <c r="J28" s="147"/>
      <c r="K28" s="147"/>
      <c r="L28" s="147"/>
      <c r="M28" s="147"/>
      <c r="N28" s="147"/>
    </row>
    <row r="29" spans="2:14">
      <c r="B29" s="151" t="s">
        <v>92</v>
      </c>
      <c r="C29" s="152">
        <v>271</v>
      </c>
      <c r="D29" s="152">
        <v>248</v>
      </c>
      <c r="E29" s="152"/>
      <c r="F29" s="153">
        <v>-8.4870848708487046E-2</v>
      </c>
      <c r="G29" s="153"/>
      <c r="H29" s="147"/>
      <c r="I29" s="147"/>
      <c r="J29" s="147"/>
      <c r="K29" s="147"/>
      <c r="L29" s="147"/>
      <c r="M29" s="147"/>
      <c r="N29" s="147"/>
    </row>
    <row r="30" spans="2:14">
      <c r="B30" s="151" t="s">
        <v>91</v>
      </c>
      <c r="C30" s="152">
        <v>182</v>
      </c>
      <c r="D30" s="152">
        <v>172</v>
      </c>
      <c r="E30" s="152"/>
      <c r="F30" s="153">
        <v>-5.4945054945054972E-2</v>
      </c>
      <c r="G30" s="153"/>
      <c r="H30" s="147"/>
      <c r="I30" s="147"/>
      <c r="J30" s="147"/>
      <c r="K30" s="147"/>
      <c r="L30" s="147"/>
      <c r="M30" s="147"/>
      <c r="N30" s="147"/>
    </row>
    <row r="31" spans="2:14">
      <c r="B31" s="151" t="s">
        <v>90</v>
      </c>
      <c r="C31" s="152">
        <v>200</v>
      </c>
      <c r="D31" s="152">
        <v>144</v>
      </c>
      <c r="E31" s="152"/>
      <c r="F31" s="153">
        <v>-0.28000000000000003</v>
      </c>
      <c r="G31" s="153"/>
      <c r="H31" s="147"/>
      <c r="I31" s="147"/>
      <c r="J31" s="147"/>
      <c r="K31" s="147"/>
      <c r="L31" s="147"/>
      <c r="M31" s="147"/>
      <c r="N31" s="147"/>
    </row>
    <row r="32" spans="2:14">
      <c r="B32" s="151" t="s">
        <v>89</v>
      </c>
      <c r="C32" s="152">
        <v>141</v>
      </c>
      <c r="D32" s="152">
        <v>181</v>
      </c>
      <c r="E32" s="152"/>
      <c r="F32" s="153">
        <v>0.28368794326241131</v>
      </c>
      <c r="G32" s="153"/>
      <c r="H32" s="147"/>
      <c r="I32" s="147"/>
      <c r="J32" s="147"/>
      <c r="K32" s="147"/>
      <c r="L32" s="147"/>
      <c r="M32" s="147"/>
      <c r="N32" s="147"/>
    </row>
    <row r="33" spans="2:14">
      <c r="B33" s="151" t="s">
        <v>88</v>
      </c>
      <c r="C33" s="152">
        <v>156</v>
      </c>
      <c r="D33" s="152">
        <v>125</v>
      </c>
      <c r="E33" s="152"/>
      <c r="F33" s="153">
        <v>-0.19871794871794868</v>
      </c>
      <c r="G33" s="153"/>
      <c r="H33" s="147"/>
      <c r="I33" s="147"/>
      <c r="J33" s="147"/>
      <c r="K33" s="147"/>
      <c r="L33" s="147"/>
      <c r="M33" s="147"/>
      <c r="N33" s="147"/>
    </row>
    <row r="34" spans="2:14">
      <c r="B34" s="151" t="s">
        <v>87</v>
      </c>
      <c r="C34" s="152">
        <v>103</v>
      </c>
      <c r="D34" s="152">
        <v>135</v>
      </c>
      <c r="E34" s="152"/>
      <c r="F34" s="153">
        <v>0.31067961165048552</v>
      </c>
      <c r="G34" s="153"/>
      <c r="H34" s="147"/>
      <c r="I34" s="147"/>
      <c r="J34" s="147"/>
      <c r="K34" s="147"/>
      <c r="L34" s="147"/>
      <c r="M34" s="147"/>
      <c r="N34" s="147"/>
    </row>
    <row r="35" spans="2:14">
      <c r="B35" s="151" t="s">
        <v>86</v>
      </c>
      <c r="C35" s="152">
        <v>122</v>
      </c>
      <c r="D35" s="152">
        <v>121</v>
      </c>
      <c r="E35" s="152"/>
      <c r="F35" s="153">
        <v>-8.1967213114754189E-3</v>
      </c>
      <c r="G35" s="153"/>
      <c r="H35" s="147"/>
      <c r="I35" s="147"/>
      <c r="J35" s="147"/>
      <c r="K35" s="147"/>
      <c r="L35" s="147"/>
      <c r="M35" s="147"/>
      <c r="N35" s="147"/>
    </row>
    <row r="36" spans="2:14">
      <c r="B36" s="151" t="s">
        <v>85</v>
      </c>
      <c r="C36" s="152">
        <v>215</v>
      </c>
      <c r="D36" s="152">
        <v>193</v>
      </c>
      <c r="E36" s="152"/>
      <c r="F36" s="153">
        <v>-0.10232558139534886</v>
      </c>
      <c r="G36" s="153"/>
      <c r="H36" s="147"/>
      <c r="I36" s="147"/>
      <c r="J36" s="147"/>
      <c r="K36" s="147"/>
      <c r="L36" s="147"/>
      <c r="M36" s="147"/>
      <c r="N36" s="147"/>
    </row>
    <row r="37" spans="2:14">
      <c r="B37" s="151" t="s">
        <v>84</v>
      </c>
      <c r="C37" s="152">
        <v>258</v>
      </c>
      <c r="D37" s="152">
        <v>299</v>
      </c>
      <c r="E37" s="152"/>
      <c r="F37" s="153">
        <v>0.1589147286821706</v>
      </c>
      <c r="G37" s="153"/>
      <c r="H37" s="147"/>
      <c r="I37" s="147"/>
      <c r="J37" s="147"/>
      <c r="K37" s="147"/>
      <c r="L37" s="147"/>
      <c r="M37" s="147"/>
      <c r="N37" s="147"/>
    </row>
    <row r="38" spans="2:14">
      <c r="B38" s="151" t="s">
        <v>83</v>
      </c>
      <c r="C38" s="152">
        <v>385</v>
      </c>
      <c r="D38" s="152">
        <v>423</v>
      </c>
      <c r="E38" s="152"/>
      <c r="F38" s="153">
        <v>9.8701298701298734E-2</v>
      </c>
      <c r="G38" s="153"/>
      <c r="H38" s="147"/>
      <c r="I38" s="147"/>
      <c r="J38" s="147"/>
      <c r="K38" s="147"/>
      <c r="L38" s="147"/>
      <c r="M38" s="147"/>
      <c r="N38" s="147"/>
    </row>
    <row r="39" spans="2:14">
      <c r="B39" s="154" t="s">
        <v>47</v>
      </c>
      <c r="C39" s="64">
        <v>2710</v>
      </c>
      <c r="D39" s="64">
        <v>2906</v>
      </c>
      <c r="E39" s="64">
        <v>902</v>
      </c>
      <c r="F39" s="155">
        <v>7.2324723247232381E-2</v>
      </c>
      <c r="G39" s="155"/>
      <c r="H39" s="147"/>
      <c r="I39" s="147"/>
      <c r="J39" s="147"/>
      <c r="K39" s="147"/>
      <c r="L39" s="147"/>
      <c r="M39" s="147"/>
      <c r="N39" s="147"/>
    </row>
    <row r="40" spans="2:14" ht="15" customHeight="1">
      <c r="B40" s="357" t="s">
        <v>178</v>
      </c>
      <c r="C40" s="357"/>
      <c r="D40" s="357"/>
      <c r="E40" s="357"/>
      <c r="F40" s="357"/>
      <c r="G40" s="357"/>
      <c r="H40" s="147"/>
      <c r="I40" s="147"/>
      <c r="J40" s="147"/>
      <c r="K40" s="147"/>
      <c r="L40" s="147"/>
      <c r="M40" s="147"/>
      <c r="N40" s="147"/>
    </row>
    <row r="41" spans="2:14" ht="7.5" customHeight="1">
      <c r="B41" s="157"/>
      <c r="C41" s="157"/>
      <c r="D41" s="157"/>
      <c r="E41" s="157"/>
      <c r="F41" s="157"/>
      <c r="G41" s="156"/>
      <c r="H41" s="147"/>
      <c r="I41" s="147"/>
      <c r="J41" s="147"/>
      <c r="K41" s="147"/>
      <c r="L41" s="147"/>
      <c r="M41" s="147"/>
      <c r="N41" s="147"/>
    </row>
    <row r="42" spans="2:14" ht="8.25" customHeight="1">
      <c r="B42" s="156"/>
      <c r="C42" s="156"/>
      <c r="D42" s="156"/>
      <c r="E42" s="156"/>
      <c r="F42" s="156"/>
      <c r="G42" s="156"/>
      <c r="H42" s="147"/>
      <c r="I42" s="147"/>
      <c r="J42" s="147"/>
      <c r="K42" s="147"/>
      <c r="L42" s="147"/>
      <c r="M42" s="147"/>
      <c r="N42" s="147"/>
    </row>
    <row r="43" spans="2:14" ht="36" customHeight="1">
      <c r="B43" s="358" t="s">
        <v>180</v>
      </c>
      <c r="C43" s="358"/>
      <c r="D43" s="358"/>
      <c r="E43" s="358"/>
      <c r="F43" s="358"/>
      <c r="G43" s="358"/>
      <c r="H43" s="147"/>
      <c r="I43" s="147"/>
      <c r="J43" s="147"/>
      <c r="K43" s="147"/>
      <c r="L43" s="147"/>
      <c r="M43" s="147"/>
      <c r="N43" s="147"/>
    </row>
    <row r="44" spans="2:14">
      <c r="B44" s="148"/>
      <c r="C44" s="148">
        <v>2009</v>
      </c>
      <c r="D44" s="148">
        <v>2010</v>
      </c>
      <c r="E44" s="148">
        <v>2011</v>
      </c>
      <c r="F44" s="150" t="s">
        <v>176</v>
      </c>
      <c r="G44" s="150" t="s">
        <v>177</v>
      </c>
      <c r="H44" s="147"/>
      <c r="I44" s="147"/>
      <c r="J44" s="147"/>
      <c r="K44" s="147"/>
      <c r="L44" s="147"/>
      <c r="M44" s="147"/>
      <c r="N44" s="147"/>
    </row>
    <row r="45" spans="2:14">
      <c r="B45" s="151" t="s">
        <v>94</v>
      </c>
      <c r="C45" s="152">
        <v>10846</v>
      </c>
      <c r="D45" s="152">
        <v>10110</v>
      </c>
      <c r="E45" s="152">
        <v>9623</v>
      </c>
      <c r="F45" s="153">
        <v>-6.7859118569057686E-2</v>
      </c>
      <c r="G45" s="153">
        <v>-4.8170128585558802E-2</v>
      </c>
      <c r="H45" s="147"/>
      <c r="I45" s="147"/>
      <c r="J45" s="147"/>
      <c r="K45" s="147"/>
      <c r="L45" s="147"/>
      <c r="M45" s="147"/>
      <c r="N45" s="147"/>
    </row>
    <row r="46" spans="2:14">
      <c r="B46" s="151" t="s">
        <v>93</v>
      </c>
      <c r="C46" s="152">
        <v>12703</v>
      </c>
      <c r="D46" s="152">
        <v>13462</v>
      </c>
      <c r="E46" s="152">
        <v>10361</v>
      </c>
      <c r="F46" s="153">
        <v>5.9749665433362242E-2</v>
      </c>
      <c r="G46" s="153">
        <v>-0.23035210221363844</v>
      </c>
      <c r="H46" s="147"/>
      <c r="I46" s="147"/>
      <c r="J46" s="147"/>
      <c r="K46" s="147"/>
      <c r="L46" s="147"/>
      <c r="M46" s="147"/>
      <c r="N46" s="147"/>
    </row>
    <row r="47" spans="2:14">
      <c r="B47" s="151" t="s">
        <v>92</v>
      </c>
      <c r="C47" s="152">
        <v>12934</v>
      </c>
      <c r="D47" s="152">
        <v>12149</v>
      </c>
      <c r="E47" s="152"/>
      <c r="F47" s="153">
        <v>-6.0692747796505353E-2</v>
      </c>
      <c r="G47" s="153"/>
      <c r="H47" s="147"/>
      <c r="I47" s="147"/>
      <c r="J47" s="147"/>
      <c r="K47" s="147"/>
      <c r="L47" s="147"/>
      <c r="M47" s="147"/>
      <c r="N47" s="147"/>
    </row>
    <row r="48" spans="2:14">
      <c r="B48" s="151" t="s">
        <v>91</v>
      </c>
      <c r="C48" s="152">
        <v>10795</v>
      </c>
      <c r="D48" s="152">
        <v>10416</v>
      </c>
      <c r="E48" s="152"/>
      <c r="F48" s="153">
        <v>-3.5108846688281625E-2</v>
      </c>
      <c r="G48" s="153"/>
      <c r="H48" s="147"/>
      <c r="I48" s="147"/>
      <c r="J48" s="147"/>
      <c r="K48" s="147"/>
      <c r="L48" s="147"/>
      <c r="M48" s="147"/>
      <c r="N48" s="147"/>
    </row>
    <row r="49" spans="2:14">
      <c r="B49" s="151" t="s">
        <v>90</v>
      </c>
      <c r="C49" s="152">
        <v>11456</v>
      </c>
      <c r="D49" s="152">
        <v>10629</v>
      </c>
      <c r="E49" s="152"/>
      <c r="F49" s="153">
        <v>-7.2189245810055813E-2</v>
      </c>
      <c r="G49" s="153"/>
      <c r="H49" s="147"/>
      <c r="I49" s="147"/>
      <c r="J49" s="147"/>
      <c r="K49" s="147"/>
      <c r="L49" s="147"/>
      <c r="M49" s="147"/>
      <c r="N49" s="147"/>
    </row>
    <row r="50" spans="2:14">
      <c r="B50" s="151" t="s">
        <v>89</v>
      </c>
      <c r="C50" s="152">
        <v>11084</v>
      </c>
      <c r="D50" s="152">
        <v>10858</v>
      </c>
      <c r="E50" s="152"/>
      <c r="F50" s="153">
        <v>-2.0389750992421463E-2</v>
      </c>
      <c r="G50" s="153"/>
      <c r="H50" s="147"/>
      <c r="I50" s="147"/>
      <c r="J50" s="147"/>
      <c r="K50" s="147"/>
      <c r="L50" s="147"/>
      <c r="M50" s="147"/>
      <c r="N50" s="147"/>
    </row>
    <row r="51" spans="2:14">
      <c r="B51" s="151" t="s">
        <v>88</v>
      </c>
      <c r="C51" s="152">
        <v>9952</v>
      </c>
      <c r="D51" s="152">
        <v>8749</v>
      </c>
      <c r="E51" s="152"/>
      <c r="F51" s="153">
        <v>-0.12088022508038587</v>
      </c>
      <c r="G51" s="153"/>
      <c r="H51" s="147"/>
      <c r="I51" s="147"/>
      <c r="J51" s="147"/>
      <c r="K51" s="147"/>
      <c r="L51" s="147"/>
      <c r="M51" s="147"/>
      <c r="N51" s="147"/>
    </row>
    <row r="52" spans="2:14">
      <c r="B52" s="151" t="s">
        <v>87</v>
      </c>
      <c r="C52" s="152">
        <v>6016</v>
      </c>
      <c r="D52" s="152">
        <v>7495</v>
      </c>
      <c r="E52" s="152"/>
      <c r="F52" s="153">
        <v>0.24584441489361697</v>
      </c>
      <c r="G52" s="153"/>
      <c r="H52" s="147"/>
      <c r="I52" s="147"/>
      <c r="J52" s="147"/>
      <c r="K52" s="147"/>
      <c r="L52" s="147"/>
      <c r="M52" s="147"/>
      <c r="N52" s="147"/>
    </row>
    <row r="53" spans="2:14">
      <c r="B53" s="151" t="s">
        <v>86</v>
      </c>
      <c r="C53" s="152">
        <v>9249</v>
      </c>
      <c r="D53" s="152">
        <v>8742</v>
      </c>
      <c r="E53" s="152"/>
      <c r="F53" s="153">
        <v>-5.4816736944534594E-2</v>
      </c>
      <c r="G53" s="153"/>
      <c r="H53" s="147"/>
      <c r="I53" s="147"/>
      <c r="J53" s="147"/>
      <c r="K53" s="147"/>
      <c r="L53" s="147"/>
      <c r="M53" s="147"/>
      <c r="N53" s="147"/>
    </row>
    <row r="54" spans="2:14">
      <c r="B54" s="151" t="s">
        <v>85</v>
      </c>
      <c r="C54" s="152">
        <v>10689</v>
      </c>
      <c r="D54" s="152">
        <v>11295</v>
      </c>
      <c r="E54" s="152"/>
      <c r="F54" s="153">
        <v>5.6693797361773823E-2</v>
      </c>
      <c r="G54" s="153"/>
      <c r="H54" s="147"/>
      <c r="I54" s="147"/>
      <c r="J54" s="147"/>
      <c r="K54" s="147"/>
      <c r="L54" s="147"/>
      <c r="M54" s="147"/>
      <c r="N54" s="147"/>
    </row>
    <row r="55" spans="2:14">
      <c r="B55" s="151" t="s">
        <v>84</v>
      </c>
      <c r="C55" s="152">
        <v>11166</v>
      </c>
      <c r="D55" s="152">
        <v>11942</v>
      </c>
      <c r="E55" s="152"/>
      <c r="F55" s="153">
        <v>6.9496686369335592E-2</v>
      </c>
      <c r="G55" s="153"/>
      <c r="H55" s="147"/>
      <c r="I55" s="147"/>
      <c r="J55" s="147"/>
      <c r="K55" s="147"/>
      <c r="L55" s="147"/>
      <c r="M55" s="147"/>
      <c r="N55" s="147"/>
    </row>
    <row r="56" spans="2:14">
      <c r="B56" s="151" t="s">
        <v>83</v>
      </c>
      <c r="C56" s="152">
        <v>10029</v>
      </c>
      <c r="D56" s="152">
        <v>9957</v>
      </c>
      <c r="E56" s="152"/>
      <c r="F56" s="153">
        <v>-7.1791803769070128E-3</v>
      </c>
      <c r="G56" s="153"/>
      <c r="H56" s="147"/>
      <c r="I56" s="147"/>
      <c r="J56" s="147"/>
      <c r="K56" s="147"/>
      <c r="L56" s="147"/>
      <c r="M56" s="147"/>
      <c r="N56" s="147"/>
    </row>
    <row r="57" spans="2:14">
      <c r="B57" s="154" t="s">
        <v>47</v>
      </c>
      <c r="C57" s="64">
        <v>126919</v>
      </c>
      <c r="D57" s="64">
        <v>125804</v>
      </c>
      <c r="E57" s="64">
        <v>19984</v>
      </c>
      <c r="F57" s="155">
        <v>-8.7851306738944146E-3</v>
      </c>
      <c r="G57" s="155"/>
      <c r="H57" s="147"/>
      <c r="I57" s="147"/>
      <c r="J57" s="147"/>
      <c r="K57" s="147"/>
      <c r="L57" s="147"/>
      <c r="M57" s="147"/>
      <c r="N57" s="147"/>
    </row>
    <row r="58" spans="2:14" ht="15" customHeight="1">
      <c r="B58" s="357" t="s">
        <v>178</v>
      </c>
      <c r="C58" s="357"/>
      <c r="D58" s="357"/>
      <c r="E58" s="357"/>
      <c r="F58" s="357"/>
      <c r="G58" s="357"/>
      <c r="H58" s="147"/>
      <c r="I58" s="147"/>
      <c r="J58" s="147"/>
      <c r="K58" s="147"/>
      <c r="L58" s="147"/>
      <c r="M58" s="147"/>
      <c r="N58" s="147"/>
    </row>
    <row r="59" spans="2:14" ht="8.25" customHeight="1">
      <c r="B59" s="156"/>
      <c r="C59" s="156"/>
      <c r="D59" s="156"/>
      <c r="E59" s="156"/>
      <c r="F59" s="156"/>
      <c r="G59" s="156"/>
      <c r="H59" s="147"/>
      <c r="I59" s="147"/>
      <c r="J59" s="147"/>
      <c r="K59" s="147"/>
      <c r="L59" s="147"/>
      <c r="M59" s="147"/>
      <c r="N59" s="147"/>
    </row>
    <row r="60" spans="2:14" ht="7.5" customHeight="1">
      <c r="B60" s="156"/>
      <c r="C60" s="156"/>
      <c r="D60" s="156"/>
      <c r="E60" s="156"/>
      <c r="F60" s="156"/>
      <c r="G60" s="156"/>
      <c r="H60" s="147"/>
      <c r="I60" s="147"/>
      <c r="J60" s="147"/>
      <c r="K60" s="147"/>
      <c r="L60" s="147"/>
      <c r="M60" s="147"/>
      <c r="N60" s="147"/>
    </row>
    <row r="61" spans="2:14" ht="36" customHeight="1">
      <c r="B61" s="358" t="s">
        <v>181</v>
      </c>
      <c r="C61" s="358"/>
      <c r="D61" s="358"/>
      <c r="E61" s="358"/>
      <c r="F61" s="358"/>
      <c r="G61" s="358"/>
      <c r="H61" s="147"/>
      <c r="I61" s="147"/>
      <c r="J61" s="147"/>
      <c r="K61" s="147"/>
      <c r="L61" s="147"/>
      <c r="M61" s="147"/>
      <c r="N61" s="147"/>
    </row>
    <row r="62" spans="2:14">
      <c r="B62" s="148"/>
      <c r="C62" s="148">
        <v>2009</v>
      </c>
      <c r="D62" s="148">
        <v>2010</v>
      </c>
      <c r="E62" s="148">
        <v>2011</v>
      </c>
      <c r="F62" s="150" t="s">
        <v>176</v>
      </c>
      <c r="G62" s="150" t="s">
        <v>177</v>
      </c>
      <c r="H62" s="147"/>
      <c r="I62" s="147"/>
      <c r="J62" s="147"/>
      <c r="K62" s="147"/>
      <c r="L62" s="147"/>
      <c r="M62" s="147"/>
      <c r="N62" s="147"/>
    </row>
    <row r="63" spans="2:14">
      <c r="B63" s="151" t="s">
        <v>94</v>
      </c>
      <c r="C63" s="152">
        <v>415</v>
      </c>
      <c r="D63" s="152">
        <v>382</v>
      </c>
      <c r="E63" s="152">
        <v>476</v>
      </c>
      <c r="F63" s="153">
        <v>-7.9518072289156638E-2</v>
      </c>
      <c r="G63" s="153">
        <v>0.24607329842931946</v>
      </c>
      <c r="H63" s="147"/>
      <c r="I63" s="147"/>
      <c r="J63" s="147"/>
      <c r="K63" s="147"/>
      <c r="L63" s="147"/>
      <c r="M63" s="147"/>
      <c r="N63" s="147"/>
    </row>
    <row r="64" spans="2:14">
      <c r="B64" s="151" t="s">
        <v>93</v>
      </c>
      <c r="C64" s="152">
        <v>362</v>
      </c>
      <c r="D64" s="152">
        <v>407</v>
      </c>
      <c r="E64" s="152">
        <v>512</v>
      </c>
      <c r="F64" s="153">
        <v>0.12430939226519344</v>
      </c>
      <c r="G64" s="153">
        <v>0.25798525798525795</v>
      </c>
      <c r="H64" s="147"/>
      <c r="I64" s="147"/>
      <c r="J64" s="147"/>
      <c r="K64" s="147"/>
      <c r="L64" s="147"/>
      <c r="M64" s="147"/>
      <c r="N64" s="147"/>
    </row>
    <row r="65" spans="2:14">
      <c r="B65" s="151" t="s">
        <v>92</v>
      </c>
      <c r="C65" s="152">
        <v>366</v>
      </c>
      <c r="D65" s="152">
        <v>388</v>
      </c>
      <c r="E65" s="152"/>
      <c r="F65" s="153">
        <v>6.0109289617486406E-2</v>
      </c>
      <c r="G65" s="153"/>
      <c r="H65" s="147"/>
      <c r="I65" s="147"/>
      <c r="J65" s="147"/>
      <c r="K65" s="147"/>
      <c r="L65" s="147"/>
      <c r="M65" s="147"/>
      <c r="N65" s="147"/>
    </row>
    <row r="66" spans="2:14">
      <c r="B66" s="151" t="s">
        <v>91</v>
      </c>
      <c r="C66" s="152">
        <v>218</v>
      </c>
      <c r="D66" s="152">
        <v>266</v>
      </c>
      <c r="E66" s="152"/>
      <c r="F66" s="153">
        <v>0.22018348623853212</v>
      </c>
      <c r="G66" s="153"/>
      <c r="H66" s="147"/>
      <c r="I66" s="147"/>
      <c r="J66" s="147"/>
      <c r="K66" s="147"/>
      <c r="L66" s="147"/>
      <c r="M66" s="147"/>
      <c r="N66" s="147"/>
    </row>
    <row r="67" spans="2:14">
      <c r="B67" s="151" t="s">
        <v>90</v>
      </c>
      <c r="C67" s="152">
        <v>226</v>
      </c>
      <c r="D67" s="152">
        <v>192</v>
      </c>
      <c r="E67" s="152"/>
      <c r="F67" s="153">
        <v>-0.15044247787610621</v>
      </c>
      <c r="G67" s="153"/>
      <c r="H67" s="147"/>
      <c r="I67" s="147"/>
      <c r="J67" s="147"/>
      <c r="K67" s="147"/>
      <c r="L67" s="147"/>
      <c r="M67" s="147"/>
      <c r="N67" s="147"/>
    </row>
    <row r="68" spans="2:14">
      <c r="B68" s="151" t="s">
        <v>89</v>
      </c>
      <c r="C68" s="152">
        <v>153</v>
      </c>
      <c r="D68" s="152">
        <v>149</v>
      </c>
      <c r="E68" s="152"/>
      <c r="F68" s="153">
        <v>-2.6143790849673221E-2</v>
      </c>
      <c r="G68" s="153"/>
      <c r="H68" s="147"/>
      <c r="I68" s="147"/>
      <c r="J68" s="147"/>
      <c r="K68" s="147"/>
      <c r="L68" s="147"/>
      <c r="M68" s="147"/>
      <c r="N68" s="147"/>
    </row>
    <row r="69" spans="2:14">
      <c r="B69" s="151" t="s">
        <v>88</v>
      </c>
      <c r="C69" s="152">
        <v>125</v>
      </c>
      <c r="D69" s="152">
        <v>166</v>
      </c>
      <c r="E69" s="152"/>
      <c r="F69" s="153">
        <v>0.32800000000000007</v>
      </c>
      <c r="G69" s="153"/>
      <c r="H69" s="147"/>
      <c r="I69" s="147"/>
      <c r="J69" s="147"/>
      <c r="K69" s="147"/>
      <c r="L69" s="147"/>
      <c r="M69" s="147"/>
      <c r="N69" s="147"/>
    </row>
    <row r="70" spans="2:14">
      <c r="B70" s="151" t="s">
        <v>87</v>
      </c>
      <c r="C70" s="152">
        <v>128</v>
      </c>
      <c r="D70" s="152">
        <v>176</v>
      </c>
      <c r="E70" s="152"/>
      <c r="F70" s="153">
        <v>0.375</v>
      </c>
      <c r="G70" s="153"/>
      <c r="H70" s="147"/>
      <c r="I70" s="147"/>
      <c r="J70" s="147"/>
      <c r="K70" s="147"/>
      <c r="L70" s="147"/>
      <c r="M70" s="147"/>
      <c r="N70" s="147"/>
    </row>
    <row r="71" spans="2:14">
      <c r="B71" s="151" t="s">
        <v>86</v>
      </c>
      <c r="C71" s="152">
        <v>198</v>
      </c>
      <c r="D71" s="152">
        <v>264</v>
      </c>
      <c r="E71" s="152"/>
      <c r="F71" s="153">
        <v>0.33333333333333326</v>
      </c>
      <c r="G71" s="153"/>
      <c r="H71" s="147"/>
      <c r="I71" s="147"/>
      <c r="J71" s="147"/>
      <c r="K71" s="147"/>
      <c r="L71" s="147"/>
      <c r="M71" s="147"/>
      <c r="N71" s="147"/>
    </row>
    <row r="72" spans="2:14">
      <c r="B72" s="151" t="s">
        <v>85</v>
      </c>
      <c r="C72" s="152">
        <v>319</v>
      </c>
      <c r="D72" s="152">
        <v>437</v>
      </c>
      <c r="E72" s="152"/>
      <c r="F72" s="153">
        <v>0.3699059561128526</v>
      </c>
      <c r="G72" s="153"/>
      <c r="H72" s="147"/>
      <c r="I72" s="147"/>
      <c r="J72" s="147"/>
      <c r="K72" s="147"/>
      <c r="L72" s="147"/>
      <c r="M72" s="147"/>
      <c r="N72" s="147"/>
    </row>
    <row r="73" spans="2:14">
      <c r="B73" s="151" t="s">
        <v>84</v>
      </c>
      <c r="C73" s="152">
        <v>564</v>
      </c>
      <c r="D73" s="152">
        <v>461</v>
      </c>
      <c r="E73" s="152"/>
      <c r="F73" s="153">
        <v>-0.18262411347517726</v>
      </c>
      <c r="G73" s="153"/>
      <c r="H73" s="147"/>
      <c r="I73" s="147"/>
      <c r="J73" s="147"/>
      <c r="K73" s="147"/>
      <c r="L73" s="147"/>
      <c r="M73" s="147"/>
      <c r="N73" s="147"/>
    </row>
    <row r="74" spans="2:14">
      <c r="B74" s="151" t="s">
        <v>83</v>
      </c>
      <c r="C74" s="152">
        <v>546</v>
      </c>
      <c r="D74" s="152">
        <v>618</v>
      </c>
      <c r="E74" s="152"/>
      <c r="F74" s="153">
        <v>0.13186813186813184</v>
      </c>
      <c r="G74" s="153"/>
      <c r="H74" s="147"/>
      <c r="I74" s="147"/>
      <c r="J74" s="147"/>
      <c r="K74" s="147"/>
      <c r="L74" s="147"/>
      <c r="M74" s="147"/>
      <c r="N74" s="147"/>
    </row>
    <row r="75" spans="2:14">
      <c r="B75" s="154" t="s">
        <v>47</v>
      </c>
      <c r="C75" s="64">
        <v>3620</v>
      </c>
      <c r="D75" s="64">
        <v>3906</v>
      </c>
      <c r="E75" s="64">
        <v>988</v>
      </c>
      <c r="F75" s="155">
        <v>7.9005524861878396E-2</v>
      </c>
      <c r="G75" s="155"/>
      <c r="H75" s="147"/>
      <c r="I75" s="147"/>
      <c r="J75" s="147"/>
      <c r="K75" s="147"/>
      <c r="L75" s="147"/>
      <c r="M75" s="147"/>
      <c r="N75" s="147"/>
    </row>
    <row r="76" spans="2:14" ht="15" customHeight="1">
      <c r="B76" s="357" t="s">
        <v>178</v>
      </c>
      <c r="C76" s="357"/>
      <c r="D76" s="357"/>
      <c r="E76" s="357"/>
      <c r="F76" s="357"/>
      <c r="G76" s="357"/>
      <c r="H76" s="147"/>
      <c r="I76" s="147"/>
      <c r="J76" s="147"/>
      <c r="K76" s="147"/>
      <c r="L76" s="147"/>
      <c r="M76" s="147"/>
      <c r="N76" s="147"/>
    </row>
    <row r="77" spans="2:14" ht="9" customHeight="1">
      <c r="B77" s="156"/>
      <c r="C77" s="156"/>
      <c r="D77" s="156"/>
      <c r="E77" s="156"/>
      <c r="F77" s="156"/>
      <c r="G77" s="156"/>
      <c r="H77" s="147"/>
      <c r="I77" s="147"/>
      <c r="J77" s="147"/>
      <c r="K77" s="147"/>
      <c r="L77" s="147"/>
      <c r="M77" s="147"/>
      <c r="N77" s="147"/>
    </row>
    <row r="78" spans="2:14" ht="9.75" customHeight="1">
      <c r="B78" s="156"/>
      <c r="C78" s="156"/>
      <c r="D78" s="156"/>
      <c r="E78" s="156"/>
      <c r="F78" s="156"/>
      <c r="G78" s="156"/>
      <c r="H78" s="147"/>
      <c r="I78" s="147"/>
      <c r="J78" s="147"/>
      <c r="K78" s="147"/>
      <c r="L78" s="147"/>
      <c r="M78" s="147"/>
      <c r="N78" s="147"/>
    </row>
    <row r="79" spans="2:14" ht="36" customHeight="1">
      <c r="B79" s="358" t="s">
        <v>182</v>
      </c>
      <c r="C79" s="358"/>
      <c r="D79" s="358"/>
      <c r="E79" s="358"/>
      <c r="F79" s="358"/>
      <c r="G79" s="358"/>
      <c r="H79" s="147"/>
      <c r="I79" s="147"/>
      <c r="J79" s="147"/>
      <c r="K79" s="147"/>
      <c r="L79" s="147"/>
      <c r="M79" s="147"/>
      <c r="N79" s="147"/>
    </row>
    <row r="80" spans="2:14">
      <c r="B80" s="148"/>
      <c r="C80" s="148">
        <v>2009</v>
      </c>
      <c r="D80" s="148">
        <v>2010</v>
      </c>
      <c r="E80" s="148">
        <v>2011</v>
      </c>
      <c r="F80" s="150" t="s">
        <v>176</v>
      </c>
      <c r="G80" s="150" t="s">
        <v>177</v>
      </c>
      <c r="H80" s="147"/>
      <c r="I80" s="147"/>
      <c r="J80" s="147"/>
      <c r="K80" s="147"/>
      <c r="L80" s="147"/>
      <c r="M80" s="147"/>
      <c r="N80" s="147"/>
    </row>
    <row r="81" spans="2:14">
      <c r="B81" s="151" t="s">
        <v>94</v>
      </c>
      <c r="C81" s="152">
        <v>54</v>
      </c>
      <c r="D81" s="152">
        <v>38</v>
      </c>
      <c r="E81" s="152">
        <v>40</v>
      </c>
      <c r="F81" s="153">
        <v>-0.29629629629629628</v>
      </c>
      <c r="G81" s="153">
        <v>5.2631578947368363E-2</v>
      </c>
      <c r="H81" s="147"/>
      <c r="I81" s="147"/>
      <c r="J81" s="147"/>
      <c r="K81" s="147"/>
      <c r="L81" s="147"/>
      <c r="M81" s="147"/>
      <c r="N81" s="147"/>
    </row>
    <row r="82" spans="2:14">
      <c r="B82" s="151" t="s">
        <v>93</v>
      </c>
      <c r="C82" s="152">
        <v>66</v>
      </c>
      <c r="D82" s="152">
        <v>75</v>
      </c>
      <c r="E82" s="152">
        <v>75</v>
      </c>
      <c r="F82" s="153">
        <v>0.13636363636363646</v>
      </c>
      <c r="G82" s="153">
        <v>0</v>
      </c>
      <c r="H82" s="147"/>
      <c r="I82" s="147"/>
      <c r="J82" s="147"/>
      <c r="K82" s="147"/>
      <c r="L82" s="147"/>
      <c r="M82" s="147"/>
      <c r="N82" s="147"/>
    </row>
    <row r="83" spans="2:14">
      <c r="B83" s="151" t="s">
        <v>92</v>
      </c>
      <c r="C83" s="152">
        <v>51</v>
      </c>
      <c r="D83" s="152">
        <v>27</v>
      </c>
      <c r="E83" s="152"/>
      <c r="F83" s="153">
        <v>-0.47058823529411764</v>
      </c>
      <c r="G83" s="153"/>
      <c r="H83" s="147"/>
      <c r="I83" s="147"/>
      <c r="J83" s="147"/>
      <c r="K83" s="147"/>
      <c r="L83" s="147"/>
      <c r="M83" s="147"/>
      <c r="N83" s="147"/>
    </row>
    <row r="84" spans="2:14">
      <c r="B84" s="151" t="s">
        <v>91</v>
      </c>
      <c r="C84" s="152">
        <v>29</v>
      </c>
      <c r="D84" s="152">
        <v>22</v>
      </c>
      <c r="E84" s="152"/>
      <c r="F84" s="153">
        <v>-0.24137931034482762</v>
      </c>
      <c r="G84" s="153"/>
      <c r="H84" s="147"/>
      <c r="I84" s="147"/>
      <c r="J84" s="147"/>
      <c r="K84" s="147"/>
      <c r="L84" s="147"/>
      <c r="M84" s="147"/>
      <c r="N84" s="147"/>
    </row>
    <row r="85" spans="2:14">
      <c r="B85" s="151" t="s">
        <v>90</v>
      </c>
      <c r="C85" s="152">
        <v>13</v>
      </c>
      <c r="D85" s="152">
        <v>10</v>
      </c>
      <c r="E85" s="152"/>
      <c r="F85" s="153">
        <v>-0.23076923076923073</v>
      </c>
      <c r="G85" s="153"/>
      <c r="H85" s="147"/>
      <c r="I85" s="147"/>
      <c r="J85" s="147"/>
      <c r="K85" s="147"/>
      <c r="L85" s="147"/>
      <c r="M85" s="147"/>
      <c r="N85" s="147"/>
    </row>
    <row r="86" spans="2:14">
      <c r="B86" s="151" t="s">
        <v>89</v>
      </c>
      <c r="C86" s="152">
        <v>6</v>
      </c>
      <c r="D86" s="152">
        <v>14</v>
      </c>
      <c r="E86" s="152"/>
      <c r="F86" s="153">
        <v>1.3333333333333335</v>
      </c>
      <c r="G86" s="153"/>
      <c r="H86" s="147"/>
      <c r="I86" s="147"/>
      <c r="J86" s="147"/>
      <c r="K86" s="147"/>
      <c r="L86" s="147"/>
      <c r="M86" s="147"/>
      <c r="N86" s="147"/>
    </row>
    <row r="87" spans="2:14">
      <c r="B87" s="151" t="s">
        <v>88</v>
      </c>
      <c r="C87" s="152">
        <v>19</v>
      </c>
      <c r="D87" s="152">
        <v>23</v>
      </c>
      <c r="E87" s="152"/>
      <c r="F87" s="153">
        <v>0.21052631578947367</v>
      </c>
      <c r="G87" s="153"/>
      <c r="H87" s="147"/>
      <c r="I87" s="147"/>
      <c r="J87" s="147"/>
      <c r="K87" s="147"/>
      <c r="L87" s="147"/>
      <c r="M87" s="147"/>
      <c r="N87" s="147"/>
    </row>
    <row r="88" spans="2:14">
      <c r="B88" s="151" t="s">
        <v>87</v>
      </c>
      <c r="C88" s="152">
        <v>7</v>
      </c>
      <c r="D88" s="152">
        <v>25</v>
      </c>
      <c r="E88" s="152"/>
      <c r="F88" s="153">
        <v>2.5714285714285716</v>
      </c>
      <c r="G88" s="153"/>
      <c r="H88" s="147"/>
      <c r="I88" s="147"/>
      <c r="J88" s="147"/>
      <c r="K88" s="147"/>
      <c r="L88" s="147"/>
      <c r="M88" s="147"/>
      <c r="N88" s="147"/>
    </row>
    <row r="89" spans="2:14">
      <c r="B89" s="151" t="s">
        <v>86</v>
      </c>
      <c r="C89" s="152">
        <v>15</v>
      </c>
      <c r="D89" s="152">
        <v>10</v>
      </c>
      <c r="E89" s="152"/>
      <c r="F89" s="153">
        <v>-0.33333333333333337</v>
      </c>
      <c r="G89" s="153"/>
      <c r="H89" s="147"/>
      <c r="I89" s="147"/>
      <c r="J89" s="147"/>
      <c r="K89" s="147"/>
      <c r="L89" s="147"/>
      <c r="M89" s="147"/>
      <c r="N89" s="147"/>
    </row>
    <row r="90" spans="2:14">
      <c r="B90" s="151" t="s">
        <v>85</v>
      </c>
      <c r="C90" s="152">
        <v>16</v>
      </c>
      <c r="D90" s="152">
        <v>37</v>
      </c>
      <c r="E90" s="152"/>
      <c r="F90" s="153">
        <v>1.3125</v>
      </c>
      <c r="G90" s="153"/>
      <c r="H90" s="147"/>
      <c r="I90" s="147"/>
      <c r="J90" s="147"/>
      <c r="K90" s="147"/>
      <c r="L90" s="147"/>
      <c r="M90" s="147"/>
      <c r="N90" s="147"/>
    </row>
    <row r="91" spans="2:14">
      <c r="B91" s="151" t="s">
        <v>84</v>
      </c>
      <c r="C91" s="152">
        <v>16</v>
      </c>
      <c r="D91" s="152">
        <v>45</v>
      </c>
      <c r="E91" s="152"/>
      <c r="F91" s="153">
        <v>1.8125</v>
      </c>
      <c r="G91" s="153"/>
      <c r="H91" s="147"/>
      <c r="I91" s="147"/>
      <c r="J91" s="147"/>
      <c r="K91" s="147"/>
      <c r="L91" s="147"/>
      <c r="M91" s="147"/>
      <c r="N91" s="147"/>
    </row>
    <row r="92" spans="2:14">
      <c r="B92" s="151" t="s">
        <v>83</v>
      </c>
      <c r="C92" s="152">
        <v>31</v>
      </c>
      <c r="D92" s="152">
        <v>50</v>
      </c>
      <c r="E92" s="152"/>
      <c r="F92" s="153">
        <v>0.61290322580645151</v>
      </c>
      <c r="G92" s="153"/>
      <c r="H92" s="147"/>
      <c r="I92" s="147"/>
      <c r="J92" s="147"/>
      <c r="K92" s="147"/>
      <c r="L92" s="147"/>
      <c r="M92" s="147"/>
      <c r="N92" s="147"/>
    </row>
    <row r="93" spans="2:14">
      <c r="B93" s="154" t="s">
        <v>47</v>
      </c>
      <c r="C93" s="64">
        <v>323</v>
      </c>
      <c r="D93" s="64">
        <v>376</v>
      </c>
      <c r="E93" s="64">
        <v>115</v>
      </c>
      <c r="F93" s="155">
        <v>0.16408668730650144</v>
      </c>
      <c r="G93" s="155"/>
      <c r="H93" s="147"/>
      <c r="I93" s="147"/>
      <c r="J93" s="147"/>
      <c r="K93" s="147"/>
      <c r="L93" s="147"/>
      <c r="M93" s="147"/>
      <c r="N93" s="147"/>
    </row>
    <row r="94" spans="2:14" ht="15" customHeight="1">
      <c r="B94" s="357" t="s">
        <v>178</v>
      </c>
      <c r="C94" s="357"/>
      <c r="D94" s="357"/>
      <c r="E94" s="357"/>
      <c r="F94" s="357"/>
      <c r="G94" s="357"/>
      <c r="H94" s="147"/>
      <c r="I94" s="147"/>
      <c r="J94" s="147"/>
      <c r="K94" s="147"/>
      <c r="L94" s="147"/>
      <c r="M94" s="147"/>
      <c r="N94" s="147"/>
    </row>
    <row r="95" spans="2:14" ht="6" customHeight="1">
      <c r="B95" s="156"/>
      <c r="C95" s="156"/>
      <c r="D95" s="156"/>
      <c r="E95" s="156"/>
      <c r="F95" s="156"/>
      <c r="G95" s="156"/>
      <c r="H95" s="147"/>
      <c r="I95" s="147"/>
      <c r="J95" s="147"/>
      <c r="K95" s="147"/>
      <c r="L95" s="147"/>
      <c r="M95" s="147"/>
      <c r="N95" s="147"/>
    </row>
    <row r="96" spans="2:14" ht="7.5" customHeight="1">
      <c r="B96" s="156"/>
      <c r="C96" s="156"/>
      <c r="D96" s="156"/>
      <c r="E96" s="156"/>
      <c r="F96" s="156"/>
      <c r="G96" s="156"/>
      <c r="H96" s="147"/>
      <c r="I96" s="147"/>
      <c r="J96" s="147"/>
      <c r="K96" s="147"/>
      <c r="L96" s="147"/>
      <c r="M96" s="147"/>
      <c r="N96" s="147"/>
    </row>
    <row r="97" spans="2:14" ht="36" customHeight="1">
      <c r="B97" s="358" t="s">
        <v>183</v>
      </c>
      <c r="C97" s="358"/>
      <c r="D97" s="358"/>
      <c r="E97" s="358"/>
      <c r="F97" s="358"/>
      <c r="G97" s="358"/>
      <c r="H97" s="147"/>
      <c r="I97" s="147"/>
      <c r="J97" s="147"/>
      <c r="K97" s="147"/>
      <c r="L97" s="147"/>
      <c r="M97" s="147"/>
      <c r="N97" s="147"/>
    </row>
    <row r="98" spans="2:14">
      <c r="B98" s="158"/>
      <c r="C98" s="148">
        <v>2009</v>
      </c>
      <c r="D98" s="148">
        <v>2010</v>
      </c>
      <c r="E98" s="148">
        <v>2011</v>
      </c>
      <c r="F98" s="150" t="s">
        <v>176</v>
      </c>
      <c r="G98" s="150" t="s">
        <v>177</v>
      </c>
      <c r="H98" s="147"/>
      <c r="I98" s="147"/>
      <c r="J98" s="147"/>
      <c r="K98" s="147"/>
      <c r="L98" s="147"/>
      <c r="M98" s="147"/>
      <c r="N98" s="147"/>
    </row>
    <row r="99" spans="2:14">
      <c r="B99" s="151" t="s">
        <v>94</v>
      </c>
      <c r="C99" s="152">
        <v>115</v>
      </c>
      <c r="D99" s="152">
        <v>77</v>
      </c>
      <c r="E99" s="152">
        <v>80</v>
      </c>
      <c r="F99" s="153">
        <v>-0.33043478260869563</v>
      </c>
      <c r="G99" s="153">
        <v>3.8961038961038863E-2</v>
      </c>
      <c r="H99" s="147"/>
      <c r="I99" s="147"/>
      <c r="J99" s="147"/>
      <c r="K99" s="147"/>
      <c r="L99" s="147"/>
      <c r="M99" s="147"/>
      <c r="N99" s="147"/>
    </row>
    <row r="100" spans="2:14">
      <c r="B100" s="151" t="s">
        <v>93</v>
      </c>
      <c r="C100" s="152">
        <v>50</v>
      </c>
      <c r="D100" s="152">
        <v>66</v>
      </c>
      <c r="E100" s="152">
        <v>76</v>
      </c>
      <c r="F100" s="153">
        <v>0.32000000000000006</v>
      </c>
      <c r="G100" s="153">
        <v>0.1515151515151516</v>
      </c>
      <c r="H100" s="147"/>
      <c r="I100" s="147"/>
      <c r="J100" s="147"/>
      <c r="K100" s="147"/>
      <c r="L100" s="147"/>
      <c r="M100" s="147"/>
      <c r="N100" s="147"/>
    </row>
    <row r="101" spans="2:14">
      <c r="B101" s="151" t="s">
        <v>92</v>
      </c>
      <c r="C101" s="152">
        <v>72</v>
      </c>
      <c r="D101" s="152">
        <v>48</v>
      </c>
      <c r="E101" s="152"/>
      <c r="F101" s="153">
        <v>-0.33333333333333337</v>
      </c>
      <c r="G101" s="153"/>
      <c r="H101" s="147"/>
      <c r="I101" s="147"/>
      <c r="J101" s="147"/>
      <c r="K101" s="147"/>
      <c r="L101" s="147"/>
      <c r="M101" s="147"/>
      <c r="N101" s="147"/>
    </row>
    <row r="102" spans="2:14">
      <c r="B102" s="151" t="s">
        <v>91</v>
      </c>
      <c r="C102" s="152">
        <v>40</v>
      </c>
      <c r="D102" s="152">
        <v>25</v>
      </c>
      <c r="E102" s="152"/>
      <c r="F102" s="153">
        <v>-0.375</v>
      </c>
      <c r="G102" s="153"/>
      <c r="H102" s="147"/>
      <c r="I102" s="147"/>
      <c r="J102" s="147"/>
      <c r="K102" s="147"/>
      <c r="L102" s="147"/>
      <c r="M102" s="147"/>
      <c r="N102" s="147"/>
    </row>
    <row r="103" spans="2:14">
      <c r="B103" s="151" t="s">
        <v>90</v>
      </c>
      <c r="C103" s="152">
        <v>22</v>
      </c>
      <c r="D103" s="152">
        <v>22</v>
      </c>
      <c r="E103" s="152"/>
      <c r="F103" s="153">
        <v>0</v>
      </c>
      <c r="G103" s="153"/>
      <c r="H103" s="147"/>
      <c r="I103" s="147"/>
      <c r="J103" s="147"/>
      <c r="K103" s="147"/>
      <c r="L103" s="147"/>
      <c r="M103" s="147"/>
      <c r="N103" s="147"/>
    </row>
    <row r="104" spans="2:14">
      <c r="B104" s="151" t="s">
        <v>89</v>
      </c>
      <c r="C104" s="152">
        <v>5</v>
      </c>
      <c r="D104" s="152">
        <v>13</v>
      </c>
      <c r="E104" s="152"/>
      <c r="F104" s="153">
        <v>1.6</v>
      </c>
      <c r="G104" s="153"/>
      <c r="H104" s="147"/>
      <c r="I104" s="147"/>
      <c r="J104" s="147"/>
      <c r="K104" s="147"/>
      <c r="L104" s="147"/>
      <c r="M104" s="147"/>
      <c r="N104" s="147"/>
    </row>
    <row r="105" spans="2:14">
      <c r="B105" s="151" t="s">
        <v>88</v>
      </c>
      <c r="C105" s="152">
        <v>14</v>
      </c>
      <c r="D105" s="152">
        <v>32</v>
      </c>
      <c r="E105" s="152"/>
      <c r="F105" s="153">
        <v>1.2857142857142856</v>
      </c>
      <c r="G105" s="153"/>
      <c r="H105" s="147"/>
      <c r="I105" s="147"/>
      <c r="J105" s="147"/>
      <c r="K105" s="147"/>
      <c r="L105" s="147"/>
      <c r="M105" s="147"/>
      <c r="N105" s="147"/>
    </row>
    <row r="106" spans="2:14">
      <c r="B106" s="151" t="s">
        <v>87</v>
      </c>
      <c r="C106" s="152">
        <v>25</v>
      </c>
      <c r="D106" s="152">
        <v>57</v>
      </c>
      <c r="E106" s="152"/>
      <c r="F106" s="153">
        <v>1.2799999999999998</v>
      </c>
      <c r="G106" s="153"/>
      <c r="H106" s="147"/>
      <c r="I106" s="147"/>
      <c r="J106" s="147"/>
      <c r="K106" s="147"/>
      <c r="L106" s="147"/>
      <c r="M106" s="147"/>
      <c r="N106" s="147"/>
    </row>
    <row r="107" spans="2:14">
      <c r="B107" s="151" t="s">
        <v>86</v>
      </c>
      <c r="C107" s="152">
        <v>15</v>
      </c>
      <c r="D107" s="152">
        <v>29</v>
      </c>
      <c r="E107" s="152"/>
      <c r="F107" s="153">
        <v>0.93333333333333335</v>
      </c>
      <c r="G107" s="153"/>
      <c r="H107" s="147"/>
      <c r="I107" s="147"/>
      <c r="J107" s="147"/>
      <c r="K107" s="147"/>
      <c r="L107" s="147"/>
      <c r="M107" s="147"/>
      <c r="N107" s="147"/>
    </row>
    <row r="108" spans="2:14">
      <c r="B108" s="151" t="s">
        <v>85</v>
      </c>
      <c r="C108" s="152">
        <v>8</v>
      </c>
      <c r="D108" s="152">
        <v>23</v>
      </c>
      <c r="E108" s="152"/>
      <c r="F108" s="153">
        <v>1.875</v>
      </c>
      <c r="G108" s="153"/>
      <c r="H108" s="147"/>
      <c r="I108" s="147"/>
      <c r="J108" s="147"/>
      <c r="K108" s="147"/>
      <c r="L108" s="147"/>
      <c r="M108" s="147"/>
      <c r="N108" s="147"/>
    </row>
    <row r="109" spans="2:14">
      <c r="B109" s="151" t="s">
        <v>84</v>
      </c>
      <c r="C109" s="152">
        <v>50</v>
      </c>
      <c r="D109" s="152">
        <v>93</v>
      </c>
      <c r="E109" s="152"/>
      <c r="F109" s="153">
        <v>0.8600000000000001</v>
      </c>
      <c r="G109" s="153"/>
      <c r="H109" s="147"/>
      <c r="I109" s="147"/>
      <c r="J109" s="147"/>
      <c r="K109" s="147"/>
      <c r="L109" s="147"/>
      <c r="M109" s="147"/>
      <c r="N109" s="147"/>
    </row>
    <row r="110" spans="2:14">
      <c r="B110" s="151" t="s">
        <v>83</v>
      </c>
      <c r="C110" s="152">
        <v>50</v>
      </c>
      <c r="D110" s="152">
        <v>74</v>
      </c>
      <c r="E110" s="152"/>
      <c r="F110" s="153">
        <v>0.48</v>
      </c>
      <c r="G110" s="153"/>
      <c r="H110" s="147"/>
      <c r="I110" s="147"/>
      <c r="J110" s="147"/>
      <c r="K110" s="147"/>
      <c r="L110" s="147"/>
      <c r="M110" s="147"/>
      <c r="N110" s="147"/>
    </row>
    <row r="111" spans="2:14">
      <c r="B111" s="154" t="s">
        <v>47</v>
      </c>
      <c r="C111" s="64">
        <v>466</v>
      </c>
      <c r="D111" s="64">
        <v>559</v>
      </c>
      <c r="E111" s="64">
        <v>156</v>
      </c>
      <c r="F111" s="155">
        <v>0.1995708154506437</v>
      </c>
      <c r="G111" s="155"/>
      <c r="H111" s="147"/>
      <c r="I111" s="147"/>
      <c r="J111" s="147"/>
      <c r="K111" s="147"/>
      <c r="L111" s="147"/>
      <c r="M111" s="147"/>
      <c r="N111" s="147"/>
    </row>
    <row r="112" spans="2:14" ht="15" customHeight="1">
      <c r="B112" s="357" t="s">
        <v>178</v>
      </c>
      <c r="C112" s="357"/>
      <c r="D112" s="357"/>
      <c r="E112" s="357"/>
      <c r="F112" s="357"/>
      <c r="G112" s="357"/>
      <c r="H112" s="147"/>
      <c r="I112" s="147"/>
      <c r="J112" s="147"/>
      <c r="K112" s="147"/>
      <c r="L112" s="147"/>
      <c r="M112" s="147"/>
      <c r="N112" s="147"/>
    </row>
    <row r="113" spans="2:14" ht="7.5" customHeight="1">
      <c r="B113" s="156"/>
      <c r="C113" s="156"/>
      <c r="D113" s="156"/>
      <c r="E113" s="156"/>
      <c r="F113" s="156"/>
      <c r="G113" s="156"/>
      <c r="H113" s="147"/>
      <c r="I113" s="147"/>
      <c r="J113" s="147"/>
      <c r="K113" s="147"/>
      <c r="L113" s="147"/>
      <c r="M113" s="147"/>
      <c r="N113" s="147"/>
    </row>
    <row r="114" spans="2:14" ht="9" customHeight="1">
      <c r="B114" s="156"/>
      <c r="C114" s="156"/>
      <c r="D114" s="156"/>
      <c r="E114" s="156"/>
      <c r="F114" s="156"/>
      <c r="G114" s="156"/>
      <c r="H114" s="147"/>
      <c r="I114" s="147"/>
      <c r="J114" s="147"/>
      <c r="K114" s="147"/>
      <c r="L114" s="147"/>
      <c r="M114" s="147"/>
      <c r="N114" s="147"/>
    </row>
    <row r="115" spans="2:14" ht="36" customHeight="1">
      <c r="B115" s="358" t="s">
        <v>184</v>
      </c>
      <c r="C115" s="358"/>
      <c r="D115" s="358"/>
      <c r="E115" s="358"/>
      <c r="F115" s="358"/>
      <c r="G115" s="358"/>
      <c r="H115" s="147"/>
      <c r="I115" s="147"/>
      <c r="J115" s="147"/>
      <c r="K115" s="147"/>
      <c r="L115" s="147"/>
      <c r="M115" s="147"/>
      <c r="N115" s="147"/>
    </row>
    <row r="116" spans="2:14">
      <c r="B116" s="158"/>
      <c r="C116" s="148">
        <v>2009</v>
      </c>
      <c r="D116" s="148">
        <v>2010</v>
      </c>
      <c r="E116" s="148">
        <v>2011</v>
      </c>
      <c r="F116" s="150" t="s">
        <v>176</v>
      </c>
      <c r="G116" s="150" t="s">
        <v>177</v>
      </c>
      <c r="H116" s="147"/>
      <c r="I116" s="147"/>
      <c r="J116" s="147"/>
      <c r="K116" s="147"/>
      <c r="L116" s="147"/>
      <c r="M116" s="147"/>
      <c r="N116" s="147"/>
    </row>
    <row r="117" spans="2:14">
      <c r="B117" s="151" t="s">
        <v>94</v>
      </c>
      <c r="C117" s="152">
        <v>46</v>
      </c>
      <c r="D117" s="152">
        <v>24</v>
      </c>
      <c r="E117" s="152">
        <v>57</v>
      </c>
      <c r="F117" s="153">
        <v>-0.47826086956521741</v>
      </c>
      <c r="G117" s="153">
        <v>1.375</v>
      </c>
      <c r="H117" s="147"/>
      <c r="I117" s="147"/>
      <c r="J117" s="147"/>
      <c r="K117" s="147"/>
      <c r="L117" s="147"/>
      <c r="M117" s="147"/>
      <c r="N117" s="147"/>
    </row>
    <row r="118" spans="2:14">
      <c r="B118" s="151" t="s">
        <v>93</v>
      </c>
      <c r="C118" s="152">
        <v>54</v>
      </c>
      <c r="D118" s="152">
        <v>52</v>
      </c>
      <c r="E118" s="152">
        <v>75</v>
      </c>
      <c r="F118" s="153">
        <v>-3.703703703703709E-2</v>
      </c>
      <c r="G118" s="153">
        <v>0.44230769230769229</v>
      </c>
      <c r="H118" s="147"/>
      <c r="I118" s="147"/>
      <c r="J118" s="147"/>
      <c r="K118" s="147"/>
      <c r="L118" s="147"/>
      <c r="M118" s="147"/>
      <c r="N118" s="147"/>
    </row>
    <row r="119" spans="2:14">
      <c r="B119" s="151" t="s">
        <v>92</v>
      </c>
      <c r="C119" s="152">
        <v>40</v>
      </c>
      <c r="D119" s="152">
        <v>14</v>
      </c>
      <c r="E119" s="152"/>
      <c r="F119" s="153">
        <v>-0.65</v>
      </c>
      <c r="G119" s="153"/>
      <c r="H119" s="147"/>
      <c r="I119" s="147"/>
      <c r="J119" s="147"/>
      <c r="K119" s="147"/>
      <c r="L119" s="147"/>
      <c r="M119" s="147"/>
      <c r="N119" s="147"/>
    </row>
    <row r="120" spans="2:14">
      <c r="B120" s="151" t="s">
        <v>91</v>
      </c>
      <c r="C120" s="152">
        <v>18</v>
      </c>
      <c r="D120" s="152">
        <v>24</v>
      </c>
      <c r="E120" s="152"/>
      <c r="F120" s="153">
        <v>0.33333333333333326</v>
      </c>
      <c r="G120" s="153"/>
      <c r="H120" s="147"/>
      <c r="I120" s="147"/>
      <c r="J120" s="147"/>
      <c r="K120" s="147"/>
      <c r="L120" s="147"/>
      <c r="M120" s="147"/>
      <c r="N120" s="147"/>
    </row>
    <row r="121" spans="2:14">
      <c r="B121" s="151" t="s">
        <v>90</v>
      </c>
      <c r="C121" s="152">
        <v>21</v>
      </c>
      <c r="D121" s="152">
        <v>25</v>
      </c>
      <c r="E121" s="152"/>
      <c r="F121" s="153">
        <v>0.19047619047619047</v>
      </c>
      <c r="G121" s="153"/>
      <c r="H121" s="147"/>
      <c r="I121" s="147"/>
      <c r="J121" s="147"/>
      <c r="K121" s="147"/>
      <c r="L121" s="147"/>
      <c r="M121" s="147"/>
      <c r="N121" s="147"/>
    </row>
    <row r="122" spans="2:14">
      <c r="B122" s="151" t="s">
        <v>89</v>
      </c>
      <c r="C122" s="152">
        <v>11</v>
      </c>
      <c r="D122" s="152">
        <v>9</v>
      </c>
      <c r="E122" s="152"/>
      <c r="F122" s="153">
        <v>-0.18181818181818177</v>
      </c>
      <c r="G122" s="153"/>
      <c r="H122" s="147"/>
      <c r="I122" s="147"/>
      <c r="J122" s="147"/>
      <c r="K122" s="147"/>
      <c r="L122" s="147"/>
      <c r="M122" s="147"/>
      <c r="N122" s="147"/>
    </row>
    <row r="123" spans="2:14">
      <c r="B123" s="151" t="s">
        <v>88</v>
      </c>
      <c r="C123" s="152">
        <v>46</v>
      </c>
      <c r="D123" s="152">
        <v>23</v>
      </c>
      <c r="E123" s="152"/>
      <c r="F123" s="153">
        <v>-0.5</v>
      </c>
      <c r="G123" s="153"/>
      <c r="H123" s="147"/>
      <c r="I123" s="147"/>
      <c r="J123" s="147"/>
      <c r="K123" s="147"/>
      <c r="L123" s="147"/>
      <c r="M123" s="147"/>
      <c r="N123" s="147"/>
    </row>
    <row r="124" spans="2:14">
      <c r="B124" s="151" t="s">
        <v>87</v>
      </c>
      <c r="C124" s="152">
        <v>13</v>
      </c>
      <c r="D124" s="152">
        <v>20</v>
      </c>
      <c r="E124" s="152"/>
      <c r="F124" s="153">
        <v>0.53846153846153855</v>
      </c>
      <c r="G124" s="153"/>
      <c r="H124" s="147"/>
      <c r="I124" s="147"/>
      <c r="J124" s="147"/>
      <c r="K124" s="147"/>
      <c r="L124" s="147"/>
      <c r="M124" s="147"/>
      <c r="N124" s="147"/>
    </row>
    <row r="125" spans="2:14">
      <c r="B125" s="151" t="s">
        <v>86</v>
      </c>
      <c r="C125" s="152">
        <v>11</v>
      </c>
      <c r="D125" s="152">
        <v>5</v>
      </c>
      <c r="E125" s="152"/>
      <c r="F125" s="153">
        <v>-0.54545454545454541</v>
      </c>
      <c r="G125" s="153"/>
      <c r="H125" s="147"/>
      <c r="I125" s="147"/>
      <c r="J125" s="147"/>
      <c r="K125" s="147"/>
      <c r="L125" s="147"/>
      <c r="M125" s="147"/>
      <c r="N125" s="147"/>
    </row>
    <row r="126" spans="2:14">
      <c r="B126" s="151" t="s">
        <v>85</v>
      </c>
      <c r="C126" s="152">
        <v>22</v>
      </c>
      <c r="D126" s="152">
        <v>49</v>
      </c>
      <c r="E126" s="152"/>
      <c r="F126" s="153">
        <v>1.2272727272727271</v>
      </c>
      <c r="G126" s="153"/>
      <c r="H126" s="147"/>
      <c r="I126" s="147"/>
      <c r="J126" s="147"/>
      <c r="K126" s="147"/>
      <c r="L126" s="147"/>
      <c r="M126" s="147"/>
      <c r="N126" s="147"/>
    </row>
    <row r="127" spans="2:14">
      <c r="B127" s="151" t="s">
        <v>84</v>
      </c>
      <c r="C127" s="152">
        <v>45</v>
      </c>
      <c r="D127" s="152">
        <v>38</v>
      </c>
      <c r="E127" s="152"/>
      <c r="F127" s="153">
        <v>-0.15555555555555556</v>
      </c>
      <c r="G127" s="153"/>
      <c r="H127" s="147"/>
      <c r="I127" s="147"/>
      <c r="J127" s="147"/>
      <c r="K127" s="147"/>
      <c r="L127" s="147"/>
      <c r="M127" s="147"/>
      <c r="N127" s="147"/>
    </row>
    <row r="128" spans="2:14">
      <c r="B128" s="151" t="s">
        <v>83</v>
      </c>
      <c r="C128" s="152">
        <v>56</v>
      </c>
      <c r="D128" s="152">
        <v>58</v>
      </c>
      <c r="E128" s="152"/>
      <c r="F128" s="153">
        <v>3.5714285714285809E-2</v>
      </c>
      <c r="G128" s="153"/>
      <c r="H128" s="147"/>
      <c r="I128" s="147"/>
      <c r="J128" s="147"/>
      <c r="K128" s="147"/>
      <c r="L128" s="147"/>
      <c r="M128" s="147"/>
      <c r="N128" s="147"/>
    </row>
    <row r="129" spans="2:14">
      <c r="B129" s="154" t="s">
        <v>47</v>
      </c>
      <c r="C129" s="64">
        <v>383</v>
      </c>
      <c r="D129" s="64">
        <v>341</v>
      </c>
      <c r="E129" s="64">
        <v>132</v>
      </c>
      <c r="F129" s="155">
        <v>-0.10966057441253263</v>
      </c>
      <c r="G129" s="155"/>
      <c r="H129" s="147"/>
      <c r="I129" s="147"/>
      <c r="J129" s="147"/>
      <c r="K129" s="147"/>
      <c r="L129" s="147"/>
      <c r="M129" s="147"/>
      <c r="N129" s="147"/>
    </row>
    <row r="130" spans="2:14" ht="15" customHeight="1">
      <c r="B130" s="357" t="s">
        <v>178</v>
      </c>
      <c r="C130" s="357"/>
      <c r="D130" s="357"/>
      <c r="E130" s="357"/>
      <c r="F130" s="357"/>
      <c r="G130" s="357"/>
      <c r="H130" s="147"/>
      <c r="I130" s="147"/>
      <c r="J130" s="147"/>
      <c r="K130" s="147"/>
      <c r="L130" s="147"/>
      <c r="M130" s="147"/>
      <c r="N130" s="147"/>
    </row>
    <row r="131" spans="2:14" ht="7.5" customHeight="1">
      <c r="B131" s="156"/>
      <c r="C131" s="156"/>
      <c r="D131" s="156"/>
      <c r="E131" s="156"/>
      <c r="F131" s="156"/>
      <c r="G131" s="156"/>
      <c r="H131" s="147"/>
      <c r="I131" s="147"/>
      <c r="J131" s="147"/>
      <c r="K131" s="147"/>
      <c r="L131" s="147"/>
      <c r="M131" s="147"/>
      <c r="N131" s="147"/>
    </row>
    <row r="132" spans="2:14" ht="7.5" customHeight="1">
      <c r="B132" s="156"/>
      <c r="C132" s="156"/>
      <c r="D132" s="156"/>
      <c r="E132" s="156"/>
      <c r="F132" s="156"/>
      <c r="G132" s="156"/>
      <c r="H132" s="147"/>
      <c r="I132" s="147"/>
      <c r="J132" s="147"/>
      <c r="K132" s="147"/>
      <c r="L132" s="147"/>
      <c r="M132" s="147"/>
      <c r="N132" s="147"/>
    </row>
    <row r="133" spans="2:14" ht="36" customHeight="1">
      <c r="B133" s="358" t="s">
        <v>185</v>
      </c>
      <c r="C133" s="358"/>
      <c r="D133" s="358"/>
      <c r="E133" s="358"/>
      <c r="F133" s="358"/>
      <c r="G133" s="358"/>
      <c r="H133" s="147"/>
      <c r="I133" s="147"/>
      <c r="J133" s="147"/>
      <c r="K133" s="147"/>
      <c r="L133" s="147"/>
      <c r="M133" s="147"/>
      <c r="N133" s="147"/>
    </row>
    <row r="134" spans="2:14">
      <c r="B134" s="158"/>
      <c r="C134" s="148">
        <v>2009</v>
      </c>
      <c r="D134" s="148">
        <v>2010</v>
      </c>
      <c r="E134" s="148">
        <v>2011</v>
      </c>
      <c r="F134" s="150" t="s">
        <v>176</v>
      </c>
      <c r="G134" s="150" t="s">
        <v>177</v>
      </c>
      <c r="H134" s="147"/>
      <c r="I134" s="147"/>
      <c r="J134" s="147"/>
      <c r="K134" s="147"/>
      <c r="L134" s="147"/>
      <c r="M134" s="147"/>
      <c r="N134" s="147"/>
    </row>
    <row r="135" spans="2:14">
      <c r="B135" s="151" t="s">
        <v>94</v>
      </c>
      <c r="C135" s="152">
        <v>35</v>
      </c>
      <c r="D135" s="152">
        <v>47</v>
      </c>
      <c r="E135" s="152">
        <v>75</v>
      </c>
      <c r="F135" s="153">
        <v>0.34285714285714275</v>
      </c>
      <c r="G135" s="153">
        <v>0.5957446808510638</v>
      </c>
      <c r="H135" s="147"/>
      <c r="I135" s="147"/>
      <c r="J135" s="147"/>
      <c r="K135" s="147"/>
      <c r="L135" s="147"/>
      <c r="M135" s="147"/>
      <c r="N135" s="147"/>
    </row>
    <row r="136" spans="2:14">
      <c r="B136" s="151" t="s">
        <v>93</v>
      </c>
      <c r="C136" s="152">
        <v>68</v>
      </c>
      <c r="D136" s="152">
        <v>100</v>
      </c>
      <c r="E136" s="152">
        <v>110</v>
      </c>
      <c r="F136" s="153">
        <v>0.47058823529411775</v>
      </c>
      <c r="G136" s="153">
        <v>0.10000000000000009</v>
      </c>
      <c r="H136" s="147"/>
      <c r="I136" s="147"/>
      <c r="J136" s="147"/>
      <c r="K136" s="147"/>
      <c r="L136" s="147"/>
      <c r="M136" s="147"/>
      <c r="N136" s="147"/>
    </row>
    <row r="137" spans="2:14">
      <c r="B137" s="151" t="s">
        <v>92</v>
      </c>
      <c r="C137" s="152">
        <v>65</v>
      </c>
      <c r="D137" s="152">
        <v>39</v>
      </c>
      <c r="E137" s="152"/>
      <c r="F137" s="153">
        <v>-0.4</v>
      </c>
      <c r="G137" s="153"/>
      <c r="H137" s="147"/>
      <c r="I137" s="147"/>
      <c r="J137" s="147"/>
      <c r="K137" s="147"/>
      <c r="L137" s="147"/>
      <c r="M137" s="147"/>
      <c r="N137" s="147"/>
    </row>
    <row r="138" spans="2:14">
      <c r="B138" s="151" t="s">
        <v>91</v>
      </c>
      <c r="C138" s="152">
        <v>23</v>
      </c>
      <c r="D138" s="152">
        <v>20</v>
      </c>
      <c r="E138" s="152"/>
      <c r="F138" s="153">
        <v>-0.13043478260869568</v>
      </c>
      <c r="G138" s="153"/>
      <c r="H138" s="147"/>
      <c r="I138" s="147"/>
      <c r="J138" s="147"/>
      <c r="K138" s="147"/>
      <c r="L138" s="147"/>
      <c r="M138" s="147"/>
      <c r="N138" s="147"/>
    </row>
    <row r="139" spans="2:14">
      <c r="B139" s="151" t="s">
        <v>90</v>
      </c>
      <c r="C139" s="152">
        <v>15</v>
      </c>
      <c r="D139" s="152">
        <v>29</v>
      </c>
      <c r="E139" s="152"/>
      <c r="F139" s="153">
        <v>0.93333333333333335</v>
      </c>
      <c r="G139" s="153"/>
      <c r="H139" s="147"/>
      <c r="I139" s="147"/>
      <c r="J139" s="147"/>
      <c r="K139" s="147"/>
      <c r="L139" s="147"/>
      <c r="M139" s="147"/>
      <c r="N139" s="147"/>
    </row>
    <row r="140" spans="2:14">
      <c r="B140" s="151" t="s">
        <v>89</v>
      </c>
      <c r="C140" s="152">
        <v>13</v>
      </c>
      <c r="D140" s="152">
        <v>7</v>
      </c>
      <c r="E140" s="152"/>
      <c r="F140" s="153">
        <v>-0.46153846153846156</v>
      </c>
      <c r="G140" s="153"/>
      <c r="H140" s="147"/>
      <c r="I140" s="147"/>
      <c r="J140" s="147"/>
      <c r="K140" s="147"/>
      <c r="L140" s="147"/>
      <c r="M140" s="147"/>
      <c r="N140" s="147"/>
    </row>
    <row r="141" spans="2:14">
      <c r="B141" s="151" t="s">
        <v>88</v>
      </c>
      <c r="C141" s="152">
        <v>18</v>
      </c>
      <c r="D141" s="152">
        <v>12</v>
      </c>
      <c r="E141" s="152"/>
      <c r="F141" s="153">
        <v>-0.33333333333333337</v>
      </c>
      <c r="G141" s="153"/>
      <c r="H141" s="147"/>
      <c r="I141" s="147"/>
      <c r="J141" s="147"/>
      <c r="K141" s="147"/>
      <c r="L141" s="147"/>
      <c r="M141" s="147"/>
      <c r="N141" s="147"/>
    </row>
    <row r="142" spans="2:14">
      <c r="B142" s="151" t="s">
        <v>87</v>
      </c>
      <c r="C142" s="152">
        <v>2</v>
      </c>
      <c r="D142" s="152">
        <v>28</v>
      </c>
      <c r="E142" s="152"/>
      <c r="F142" s="153">
        <v>13</v>
      </c>
      <c r="G142" s="153"/>
      <c r="H142" s="147"/>
      <c r="I142" s="147"/>
      <c r="J142" s="147"/>
      <c r="K142" s="147"/>
      <c r="L142" s="147"/>
      <c r="M142" s="147"/>
      <c r="N142" s="147"/>
    </row>
    <row r="143" spans="2:14">
      <c r="B143" s="151" t="s">
        <v>86</v>
      </c>
      <c r="C143" s="152">
        <v>22</v>
      </c>
      <c r="D143" s="152">
        <v>29</v>
      </c>
      <c r="E143" s="152"/>
      <c r="F143" s="153">
        <v>0.31818181818181812</v>
      </c>
      <c r="G143" s="153"/>
      <c r="H143" s="147"/>
      <c r="I143" s="147"/>
      <c r="J143" s="147"/>
      <c r="K143" s="147"/>
      <c r="L143" s="147"/>
      <c r="M143" s="147"/>
      <c r="N143" s="147"/>
    </row>
    <row r="144" spans="2:14">
      <c r="B144" s="151" t="s">
        <v>85</v>
      </c>
      <c r="C144" s="152">
        <v>41</v>
      </c>
      <c r="D144" s="152">
        <v>39</v>
      </c>
      <c r="E144" s="152"/>
      <c r="F144" s="153">
        <v>-4.8780487804878092E-2</v>
      </c>
      <c r="G144" s="153"/>
      <c r="H144" s="147"/>
      <c r="I144" s="147"/>
      <c r="J144" s="147"/>
      <c r="K144" s="147"/>
      <c r="L144" s="147"/>
      <c r="M144" s="147"/>
      <c r="N144" s="147"/>
    </row>
    <row r="145" spans="2:14">
      <c r="B145" s="151" t="s">
        <v>84</v>
      </c>
      <c r="C145" s="152">
        <v>42</v>
      </c>
      <c r="D145" s="152">
        <v>61</v>
      </c>
      <c r="E145" s="152"/>
      <c r="F145" s="153">
        <v>0.45238095238095233</v>
      </c>
      <c r="G145" s="153"/>
      <c r="H145" s="147"/>
      <c r="I145" s="147"/>
      <c r="J145" s="147"/>
      <c r="K145" s="147"/>
      <c r="L145" s="147"/>
      <c r="M145" s="147"/>
      <c r="N145" s="147"/>
    </row>
    <row r="146" spans="2:14">
      <c r="B146" s="151" t="s">
        <v>83</v>
      </c>
      <c r="C146" s="152">
        <v>21</v>
      </c>
      <c r="D146" s="152">
        <v>50</v>
      </c>
      <c r="E146" s="152"/>
      <c r="F146" s="153">
        <v>1.3809523809523809</v>
      </c>
      <c r="G146" s="153"/>
      <c r="H146" s="147"/>
      <c r="I146" s="147"/>
      <c r="J146" s="147"/>
      <c r="K146" s="147"/>
      <c r="L146" s="147"/>
      <c r="M146" s="147"/>
      <c r="N146" s="147"/>
    </row>
    <row r="147" spans="2:14">
      <c r="B147" s="154" t="s">
        <v>47</v>
      </c>
      <c r="C147" s="64">
        <v>365</v>
      </c>
      <c r="D147" s="64">
        <v>461</v>
      </c>
      <c r="E147" s="64">
        <v>185</v>
      </c>
      <c r="F147" s="155">
        <v>0.26301369863013702</v>
      </c>
      <c r="G147" s="155"/>
      <c r="H147" s="147"/>
      <c r="I147" s="147"/>
      <c r="J147" s="147"/>
      <c r="K147" s="147"/>
      <c r="L147" s="147"/>
      <c r="M147" s="147"/>
      <c r="N147" s="147"/>
    </row>
    <row r="148" spans="2:14" ht="15" customHeight="1">
      <c r="B148" s="357" t="s">
        <v>178</v>
      </c>
      <c r="C148" s="357"/>
      <c r="D148" s="357"/>
      <c r="E148" s="357"/>
      <c r="F148" s="357"/>
      <c r="G148" s="357"/>
      <c r="H148" s="147"/>
      <c r="I148" s="147"/>
      <c r="J148" s="147"/>
      <c r="K148" s="147"/>
      <c r="L148" s="147"/>
      <c r="M148" s="147"/>
      <c r="N148" s="147"/>
    </row>
    <row r="149" spans="2:14" ht="8.25" customHeight="1">
      <c r="B149" s="156"/>
      <c r="C149" s="156"/>
      <c r="D149" s="156"/>
      <c r="E149" s="156"/>
      <c r="F149" s="156"/>
      <c r="G149" s="156"/>
      <c r="H149" s="147"/>
      <c r="I149" s="147"/>
      <c r="J149" s="147"/>
      <c r="K149" s="147"/>
      <c r="L149" s="147"/>
      <c r="M149" s="147"/>
      <c r="N149" s="147"/>
    </row>
    <row r="150" spans="2:14" ht="9.75" customHeight="1">
      <c r="B150" s="156"/>
      <c r="C150" s="156"/>
      <c r="D150" s="156"/>
      <c r="E150" s="156"/>
      <c r="F150" s="156"/>
      <c r="G150" s="156"/>
      <c r="H150" s="147"/>
      <c r="I150" s="147"/>
      <c r="J150" s="147"/>
      <c r="K150" s="147"/>
      <c r="L150" s="147"/>
      <c r="M150" s="147"/>
      <c r="N150" s="147"/>
    </row>
    <row r="151" spans="2:14" ht="36" customHeight="1">
      <c r="B151" s="358" t="s">
        <v>186</v>
      </c>
      <c r="C151" s="358"/>
      <c r="D151" s="358"/>
      <c r="E151" s="358"/>
      <c r="F151" s="358"/>
      <c r="G151" s="358"/>
      <c r="H151" s="147"/>
      <c r="I151" s="147"/>
      <c r="J151" s="147"/>
      <c r="K151" s="147"/>
      <c r="L151" s="147"/>
      <c r="M151" s="147"/>
      <c r="N151" s="147"/>
    </row>
    <row r="152" spans="2:14">
      <c r="B152" s="158"/>
      <c r="C152" s="148">
        <v>2009</v>
      </c>
      <c r="D152" s="148">
        <v>2010</v>
      </c>
      <c r="E152" s="148">
        <v>2011</v>
      </c>
      <c r="F152" s="150" t="s">
        <v>176</v>
      </c>
      <c r="G152" s="150" t="s">
        <v>177</v>
      </c>
      <c r="H152" s="147"/>
      <c r="I152" s="147"/>
      <c r="J152" s="147"/>
      <c r="K152" s="147"/>
      <c r="L152" s="147"/>
      <c r="M152" s="147"/>
      <c r="N152" s="147"/>
    </row>
    <row r="153" spans="2:14">
      <c r="B153" s="151" t="s">
        <v>94</v>
      </c>
      <c r="C153" s="152">
        <v>178</v>
      </c>
      <c r="D153" s="152">
        <v>228</v>
      </c>
      <c r="E153" s="152">
        <v>266</v>
      </c>
      <c r="F153" s="153">
        <v>0.2808988764044944</v>
      </c>
      <c r="G153" s="153">
        <v>0.16666666666666674</v>
      </c>
      <c r="H153" s="147"/>
      <c r="I153" s="147"/>
      <c r="J153" s="147"/>
      <c r="K153" s="147"/>
      <c r="L153" s="147"/>
      <c r="M153" s="147"/>
      <c r="N153" s="147"/>
    </row>
    <row r="154" spans="2:14">
      <c r="B154" s="151" t="s">
        <v>93</v>
      </c>
      <c r="C154" s="152">
        <v>228</v>
      </c>
      <c r="D154" s="152">
        <v>300</v>
      </c>
      <c r="E154" s="152">
        <v>442</v>
      </c>
      <c r="F154" s="153">
        <v>0.31578947368421062</v>
      </c>
      <c r="G154" s="153">
        <v>0.47333333333333338</v>
      </c>
      <c r="H154" s="147"/>
      <c r="I154" s="147"/>
      <c r="J154" s="147"/>
      <c r="K154" s="147"/>
      <c r="L154" s="147"/>
      <c r="M154" s="147"/>
      <c r="N154" s="147"/>
    </row>
    <row r="155" spans="2:14">
      <c r="B155" s="151" t="s">
        <v>92</v>
      </c>
      <c r="C155" s="152">
        <v>302</v>
      </c>
      <c r="D155" s="152">
        <v>208</v>
      </c>
      <c r="E155" s="152"/>
      <c r="F155" s="153">
        <v>-0.3112582781456954</v>
      </c>
      <c r="G155" s="153"/>
      <c r="H155" s="147"/>
      <c r="I155" s="147"/>
      <c r="J155" s="147"/>
      <c r="K155" s="147"/>
      <c r="L155" s="147"/>
      <c r="M155" s="147"/>
      <c r="N155" s="147"/>
    </row>
    <row r="156" spans="2:14">
      <c r="B156" s="151" t="s">
        <v>91</v>
      </c>
      <c r="C156" s="152">
        <v>313</v>
      </c>
      <c r="D156" s="152">
        <v>238</v>
      </c>
      <c r="E156" s="152"/>
      <c r="F156" s="153">
        <v>-0.23961661341853036</v>
      </c>
      <c r="G156" s="153"/>
      <c r="H156" s="147"/>
      <c r="I156" s="147"/>
      <c r="J156" s="147"/>
      <c r="K156" s="147"/>
      <c r="L156" s="147"/>
      <c r="M156" s="147"/>
      <c r="N156" s="147"/>
    </row>
    <row r="157" spans="2:14">
      <c r="B157" s="151" t="s">
        <v>90</v>
      </c>
      <c r="C157" s="152">
        <v>177</v>
      </c>
      <c r="D157" s="152">
        <v>142</v>
      </c>
      <c r="E157" s="152"/>
      <c r="F157" s="153">
        <v>-0.19774011299435024</v>
      </c>
      <c r="G157" s="153"/>
      <c r="H157" s="147"/>
      <c r="I157" s="147"/>
      <c r="J157" s="147"/>
      <c r="K157" s="147"/>
      <c r="L157" s="147"/>
      <c r="M157" s="147"/>
      <c r="N157" s="147"/>
    </row>
    <row r="158" spans="2:14">
      <c r="B158" s="151" t="s">
        <v>89</v>
      </c>
      <c r="C158" s="152">
        <v>146</v>
      </c>
      <c r="D158" s="152">
        <v>114</v>
      </c>
      <c r="E158" s="152"/>
      <c r="F158" s="153">
        <v>-0.21917808219178081</v>
      </c>
      <c r="G158" s="153"/>
      <c r="H158" s="147"/>
      <c r="I158" s="147"/>
      <c r="J158" s="147"/>
      <c r="K158" s="147"/>
      <c r="L158" s="147"/>
      <c r="M158" s="147"/>
      <c r="N158" s="147"/>
    </row>
    <row r="159" spans="2:14">
      <c r="B159" s="151" t="s">
        <v>88</v>
      </c>
      <c r="C159" s="152">
        <v>193</v>
      </c>
      <c r="D159" s="152">
        <v>145</v>
      </c>
      <c r="E159" s="152"/>
      <c r="F159" s="153">
        <v>-0.24870466321243523</v>
      </c>
      <c r="G159" s="153"/>
      <c r="H159" s="147"/>
      <c r="I159" s="147"/>
      <c r="J159" s="147"/>
      <c r="K159" s="147"/>
      <c r="L159" s="147"/>
      <c r="M159" s="147"/>
      <c r="N159" s="147"/>
    </row>
    <row r="160" spans="2:14">
      <c r="B160" s="151" t="s">
        <v>87</v>
      </c>
      <c r="C160" s="152">
        <v>236</v>
      </c>
      <c r="D160" s="152">
        <v>215</v>
      </c>
      <c r="E160" s="152"/>
      <c r="F160" s="153">
        <v>-8.8983050847457612E-2</v>
      </c>
      <c r="G160" s="153"/>
      <c r="H160" s="147"/>
      <c r="I160" s="147"/>
      <c r="J160" s="147"/>
      <c r="K160" s="147"/>
      <c r="L160" s="147"/>
      <c r="M160" s="147"/>
      <c r="N160" s="147"/>
    </row>
    <row r="161" spans="2:14">
      <c r="B161" s="151" t="s">
        <v>86</v>
      </c>
      <c r="C161" s="152">
        <v>166</v>
      </c>
      <c r="D161" s="152">
        <v>110</v>
      </c>
      <c r="E161" s="152"/>
      <c r="F161" s="153">
        <v>-0.33734939759036142</v>
      </c>
      <c r="G161" s="153"/>
      <c r="H161" s="147"/>
      <c r="I161" s="147"/>
      <c r="J161" s="147"/>
      <c r="K161" s="147"/>
      <c r="L161" s="147"/>
      <c r="M161" s="147"/>
      <c r="N161" s="147"/>
    </row>
    <row r="162" spans="2:14">
      <c r="B162" s="151" t="s">
        <v>85</v>
      </c>
      <c r="C162" s="152">
        <v>169</v>
      </c>
      <c r="D162" s="152">
        <v>171</v>
      </c>
      <c r="E162" s="152"/>
      <c r="F162" s="153">
        <v>1.1834319526627279E-2</v>
      </c>
      <c r="G162" s="153"/>
      <c r="H162" s="147"/>
      <c r="I162" s="147"/>
      <c r="J162" s="147"/>
      <c r="K162" s="147"/>
      <c r="L162" s="147"/>
      <c r="M162" s="147"/>
      <c r="N162" s="147"/>
    </row>
    <row r="163" spans="2:14">
      <c r="B163" s="151" t="s">
        <v>84</v>
      </c>
      <c r="C163" s="152">
        <v>194</v>
      </c>
      <c r="D163" s="152">
        <v>266</v>
      </c>
      <c r="E163" s="152"/>
      <c r="F163" s="153">
        <v>0.37113402061855671</v>
      </c>
      <c r="G163" s="153"/>
      <c r="H163" s="147"/>
      <c r="I163" s="147"/>
      <c r="J163" s="147"/>
      <c r="K163" s="147"/>
      <c r="L163" s="147"/>
      <c r="M163" s="147"/>
      <c r="N163" s="147"/>
    </row>
    <row r="164" spans="2:14">
      <c r="B164" s="151" t="s">
        <v>83</v>
      </c>
      <c r="C164" s="152">
        <v>227</v>
      </c>
      <c r="D164" s="152">
        <v>341</v>
      </c>
      <c r="E164" s="152"/>
      <c r="F164" s="153">
        <v>0.50220264317180607</v>
      </c>
      <c r="G164" s="153"/>
      <c r="H164" s="147"/>
      <c r="I164" s="147"/>
      <c r="J164" s="147"/>
      <c r="K164" s="147"/>
      <c r="L164" s="147"/>
      <c r="M164" s="147"/>
      <c r="N164" s="147"/>
    </row>
    <row r="165" spans="2:14">
      <c r="B165" s="154" t="s">
        <v>47</v>
      </c>
      <c r="C165" s="64">
        <v>2529</v>
      </c>
      <c r="D165" s="64">
        <v>2478</v>
      </c>
      <c r="E165" s="64">
        <v>708</v>
      </c>
      <c r="F165" s="155">
        <v>-2.0166073546856511E-2</v>
      </c>
      <c r="G165" s="155"/>
      <c r="H165" s="147"/>
      <c r="I165" s="147"/>
      <c r="J165" s="147"/>
      <c r="K165" s="147"/>
      <c r="L165" s="147"/>
      <c r="M165" s="147"/>
      <c r="N165" s="147"/>
    </row>
    <row r="166" spans="2:14" ht="15" customHeight="1">
      <c r="B166" s="357" t="s">
        <v>178</v>
      </c>
      <c r="C166" s="357"/>
      <c r="D166" s="357"/>
      <c r="E166" s="357"/>
      <c r="F166" s="357"/>
      <c r="G166" s="357"/>
      <c r="H166" s="147"/>
      <c r="I166" s="147"/>
      <c r="J166" s="147"/>
      <c r="K166" s="147"/>
      <c r="L166" s="147"/>
      <c r="M166" s="147"/>
      <c r="N166" s="147"/>
    </row>
    <row r="167" spans="2:14" ht="10.5" customHeight="1">
      <c r="B167" s="156"/>
      <c r="C167" s="156"/>
      <c r="D167" s="156"/>
      <c r="E167" s="156"/>
      <c r="F167" s="156"/>
      <c r="G167" s="156"/>
      <c r="H167" s="147"/>
      <c r="I167" s="147"/>
      <c r="J167" s="147"/>
      <c r="K167" s="147"/>
      <c r="L167" s="147"/>
      <c r="M167" s="147"/>
      <c r="N167" s="147"/>
    </row>
    <row r="168" spans="2:14" ht="7.5" customHeight="1">
      <c r="B168" s="156"/>
      <c r="C168" s="156"/>
      <c r="D168" s="156"/>
      <c r="E168" s="156"/>
      <c r="F168" s="156"/>
      <c r="G168" s="156"/>
      <c r="H168" s="147"/>
      <c r="I168" s="147"/>
      <c r="J168" s="147"/>
      <c r="K168" s="147"/>
      <c r="L168" s="147"/>
      <c r="M168" s="147"/>
      <c r="N168" s="147"/>
    </row>
    <row r="169" spans="2:14" ht="36" customHeight="1">
      <c r="B169" s="358" t="s">
        <v>187</v>
      </c>
      <c r="C169" s="358"/>
      <c r="D169" s="358"/>
      <c r="E169" s="358"/>
      <c r="F169" s="358"/>
      <c r="G169" s="358"/>
      <c r="H169" s="147"/>
      <c r="I169" s="147"/>
      <c r="J169" s="147"/>
      <c r="K169" s="147"/>
      <c r="L169" s="147"/>
      <c r="M169" s="147"/>
      <c r="N169" s="147"/>
    </row>
    <row r="170" spans="2:14">
      <c r="B170" s="158"/>
      <c r="C170" s="148">
        <v>2009</v>
      </c>
      <c r="D170" s="148">
        <v>2010</v>
      </c>
      <c r="E170" s="148">
        <v>2011</v>
      </c>
      <c r="F170" s="150" t="s">
        <v>176</v>
      </c>
      <c r="G170" s="150" t="s">
        <v>177</v>
      </c>
      <c r="H170" s="147"/>
      <c r="I170" s="147"/>
      <c r="J170" s="147"/>
      <c r="K170" s="147"/>
      <c r="L170" s="147"/>
      <c r="M170" s="147"/>
      <c r="N170" s="147"/>
    </row>
    <row r="171" spans="2:14">
      <c r="B171" s="151" t="s">
        <v>94</v>
      </c>
      <c r="C171" s="152">
        <v>107</v>
      </c>
      <c r="D171" s="152">
        <v>98</v>
      </c>
      <c r="E171" s="152">
        <v>82</v>
      </c>
      <c r="F171" s="153">
        <v>-8.411214953271029E-2</v>
      </c>
      <c r="G171" s="153">
        <v>-0.16326530612244894</v>
      </c>
      <c r="H171" s="147"/>
      <c r="I171" s="147"/>
      <c r="J171" s="147"/>
      <c r="K171" s="147"/>
      <c r="L171" s="147"/>
      <c r="M171" s="147"/>
      <c r="N171" s="147"/>
    </row>
    <row r="172" spans="2:14">
      <c r="B172" s="151" t="s">
        <v>93</v>
      </c>
      <c r="C172" s="152">
        <v>67</v>
      </c>
      <c r="D172" s="152">
        <v>153</v>
      </c>
      <c r="E172" s="152">
        <v>74</v>
      </c>
      <c r="F172" s="153">
        <v>1.283582089552239</v>
      </c>
      <c r="G172" s="153">
        <v>-0.51633986928104569</v>
      </c>
      <c r="H172" s="147"/>
      <c r="I172" s="147"/>
      <c r="J172" s="147"/>
      <c r="K172" s="147"/>
      <c r="L172" s="147"/>
      <c r="M172" s="147"/>
      <c r="N172" s="147"/>
    </row>
    <row r="173" spans="2:14">
      <c r="B173" s="151" t="s">
        <v>92</v>
      </c>
      <c r="C173" s="152">
        <v>50</v>
      </c>
      <c r="D173" s="152">
        <v>42</v>
      </c>
      <c r="E173" s="152"/>
      <c r="F173" s="153">
        <v>-0.16000000000000003</v>
      </c>
      <c r="G173" s="153"/>
      <c r="H173" s="147"/>
      <c r="I173" s="147"/>
      <c r="J173" s="147"/>
      <c r="K173" s="147"/>
      <c r="L173" s="147"/>
      <c r="M173" s="147"/>
      <c r="N173" s="147"/>
    </row>
    <row r="174" spans="2:14">
      <c r="B174" s="151" t="s">
        <v>91</v>
      </c>
      <c r="C174" s="152">
        <v>37</v>
      </c>
      <c r="D174" s="152">
        <v>71</v>
      </c>
      <c r="E174" s="152"/>
      <c r="F174" s="153">
        <v>0.91891891891891886</v>
      </c>
      <c r="G174" s="153"/>
      <c r="H174" s="147"/>
      <c r="I174" s="147"/>
      <c r="J174" s="147"/>
      <c r="K174" s="147"/>
      <c r="L174" s="147"/>
      <c r="M174" s="147"/>
      <c r="N174" s="147"/>
    </row>
    <row r="175" spans="2:14">
      <c r="B175" s="151" t="s">
        <v>90</v>
      </c>
      <c r="C175" s="152">
        <v>50</v>
      </c>
      <c r="D175" s="152">
        <v>53</v>
      </c>
      <c r="E175" s="152"/>
      <c r="F175" s="153">
        <v>6.0000000000000053E-2</v>
      </c>
      <c r="G175" s="153"/>
      <c r="H175" s="147"/>
      <c r="I175" s="147"/>
      <c r="J175" s="147"/>
      <c r="K175" s="147"/>
      <c r="L175" s="147"/>
      <c r="M175" s="147"/>
      <c r="N175" s="147"/>
    </row>
    <row r="176" spans="2:14">
      <c r="B176" s="151" t="s">
        <v>89</v>
      </c>
      <c r="C176" s="152">
        <v>30</v>
      </c>
      <c r="D176" s="152">
        <v>35</v>
      </c>
      <c r="E176" s="152"/>
      <c r="F176" s="153">
        <v>0.16666666666666674</v>
      </c>
      <c r="G176" s="153"/>
      <c r="H176" s="147"/>
      <c r="I176" s="147"/>
      <c r="J176" s="147"/>
      <c r="K176" s="147"/>
      <c r="L176" s="147"/>
      <c r="M176" s="147"/>
      <c r="N176" s="147"/>
    </row>
    <row r="177" spans="2:14">
      <c r="B177" s="151" t="s">
        <v>88</v>
      </c>
      <c r="C177" s="152">
        <v>55</v>
      </c>
      <c r="D177" s="152">
        <v>54</v>
      </c>
      <c r="E177" s="152"/>
      <c r="F177" s="153">
        <v>-1.8181818181818188E-2</v>
      </c>
      <c r="G177" s="153"/>
      <c r="H177" s="147"/>
      <c r="I177" s="147"/>
      <c r="J177" s="147"/>
      <c r="K177" s="147"/>
      <c r="L177" s="147"/>
      <c r="M177" s="147"/>
      <c r="N177" s="147"/>
    </row>
    <row r="178" spans="2:14">
      <c r="B178" s="151" t="s">
        <v>87</v>
      </c>
      <c r="C178" s="152">
        <v>39</v>
      </c>
      <c r="D178" s="152">
        <v>15</v>
      </c>
      <c r="E178" s="152"/>
      <c r="F178" s="153">
        <v>-0.61538461538461542</v>
      </c>
      <c r="G178" s="153"/>
      <c r="H178" s="147"/>
      <c r="I178" s="147"/>
      <c r="J178" s="147"/>
      <c r="K178" s="147"/>
      <c r="L178" s="147"/>
      <c r="M178" s="147"/>
      <c r="N178" s="147"/>
    </row>
    <row r="179" spans="2:14">
      <c r="B179" s="151" t="s">
        <v>86</v>
      </c>
      <c r="C179" s="152">
        <v>36</v>
      </c>
      <c r="D179" s="152">
        <v>45</v>
      </c>
      <c r="E179" s="152"/>
      <c r="F179" s="153">
        <v>0.25</v>
      </c>
      <c r="G179" s="153"/>
      <c r="H179" s="147"/>
      <c r="I179" s="147"/>
      <c r="J179" s="147"/>
      <c r="K179" s="147"/>
      <c r="L179" s="147"/>
      <c r="M179" s="147"/>
      <c r="N179" s="147"/>
    </row>
    <row r="180" spans="2:14">
      <c r="B180" s="151" t="s">
        <v>85</v>
      </c>
      <c r="C180" s="152">
        <v>54</v>
      </c>
      <c r="D180" s="152">
        <v>54</v>
      </c>
      <c r="E180" s="152"/>
      <c r="F180" s="153">
        <v>0</v>
      </c>
      <c r="G180" s="153"/>
      <c r="H180" s="147"/>
      <c r="I180" s="147"/>
      <c r="J180" s="147"/>
      <c r="K180" s="147"/>
      <c r="L180" s="147"/>
      <c r="M180" s="147"/>
      <c r="N180" s="147"/>
    </row>
    <row r="181" spans="2:14">
      <c r="B181" s="151" t="s">
        <v>84</v>
      </c>
      <c r="C181" s="152">
        <v>50</v>
      </c>
      <c r="D181" s="152">
        <v>81</v>
      </c>
      <c r="E181" s="152"/>
      <c r="F181" s="153">
        <v>0.62000000000000011</v>
      </c>
      <c r="G181" s="153"/>
      <c r="H181" s="147"/>
      <c r="I181" s="147"/>
      <c r="J181" s="147"/>
      <c r="K181" s="147"/>
      <c r="L181" s="147"/>
      <c r="M181" s="147"/>
      <c r="N181" s="147"/>
    </row>
    <row r="182" spans="2:14">
      <c r="B182" s="151" t="s">
        <v>83</v>
      </c>
      <c r="C182" s="152">
        <v>99</v>
      </c>
      <c r="D182" s="152">
        <v>107</v>
      </c>
      <c r="E182" s="152"/>
      <c r="F182" s="153">
        <v>8.0808080808080884E-2</v>
      </c>
      <c r="G182" s="153"/>
      <c r="H182" s="147"/>
      <c r="I182" s="147"/>
      <c r="J182" s="147"/>
      <c r="K182" s="147"/>
      <c r="L182" s="147"/>
      <c r="M182" s="147"/>
      <c r="N182" s="147"/>
    </row>
    <row r="183" spans="2:14">
      <c r="B183" s="154" t="s">
        <v>47</v>
      </c>
      <c r="C183" s="64">
        <v>674</v>
      </c>
      <c r="D183" s="64">
        <v>808</v>
      </c>
      <c r="E183" s="64">
        <v>156</v>
      </c>
      <c r="F183" s="155">
        <v>0.19881305637982205</v>
      </c>
      <c r="G183" s="155"/>
      <c r="H183" s="147"/>
      <c r="I183" s="147"/>
      <c r="J183" s="147"/>
      <c r="K183" s="147"/>
      <c r="L183" s="147"/>
      <c r="M183" s="147"/>
      <c r="N183" s="147"/>
    </row>
    <row r="184" spans="2:14" ht="15" customHeight="1">
      <c r="B184" s="357" t="s">
        <v>178</v>
      </c>
      <c r="C184" s="357"/>
      <c r="D184" s="357"/>
      <c r="E184" s="357"/>
      <c r="F184" s="357"/>
      <c r="G184" s="357"/>
      <c r="H184" s="147"/>
      <c r="I184" s="147"/>
      <c r="J184" s="147"/>
      <c r="K184" s="147"/>
      <c r="L184" s="147"/>
      <c r="M184" s="147"/>
      <c r="N184" s="147"/>
    </row>
    <row r="185" spans="2:14" ht="9.75" customHeight="1">
      <c r="B185" s="156"/>
      <c r="C185" s="156"/>
      <c r="D185" s="156"/>
      <c r="E185" s="156"/>
      <c r="F185" s="156"/>
      <c r="G185" s="156"/>
      <c r="H185" s="147"/>
      <c r="I185" s="147"/>
      <c r="J185" s="147"/>
      <c r="K185" s="147"/>
      <c r="L185" s="147"/>
      <c r="M185" s="147"/>
      <c r="N185" s="147"/>
    </row>
    <row r="186" spans="2:14" ht="7.5" customHeight="1">
      <c r="B186" s="156"/>
      <c r="C186" s="156"/>
      <c r="D186" s="156"/>
      <c r="E186" s="156"/>
      <c r="F186" s="156"/>
      <c r="G186" s="156"/>
      <c r="H186" s="147"/>
      <c r="I186" s="147"/>
      <c r="J186" s="147"/>
      <c r="K186" s="147"/>
      <c r="L186" s="147"/>
      <c r="M186" s="147"/>
      <c r="N186" s="147"/>
    </row>
    <row r="187" spans="2:14" ht="36" customHeight="1">
      <c r="B187" s="358" t="s">
        <v>188</v>
      </c>
      <c r="C187" s="358"/>
      <c r="D187" s="358"/>
      <c r="E187" s="358"/>
      <c r="F187" s="358"/>
      <c r="G187" s="358"/>
      <c r="H187" s="147"/>
      <c r="I187" s="147"/>
      <c r="J187" s="147"/>
      <c r="K187" s="147"/>
      <c r="L187" s="147"/>
      <c r="M187" s="147"/>
      <c r="N187" s="147"/>
    </row>
    <row r="188" spans="2:14">
      <c r="B188" s="158"/>
      <c r="C188" s="148">
        <v>2009</v>
      </c>
      <c r="D188" s="148">
        <v>2010</v>
      </c>
      <c r="E188" s="148">
        <v>2011</v>
      </c>
      <c r="F188" s="150" t="s">
        <v>176</v>
      </c>
      <c r="G188" s="150" t="s">
        <v>177</v>
      </c>
      <c r="H188" s="147"/>
      <c r="I188" s="147"/>
      <c r="J188" s="147"/>
      <c r="K188" s="147"/>
      <c r="L188" s="147"/>
      <c r="M188" s="147"/>
      <c r="N188" s="147"/>
    </row>
    <row r="189" spans="2:14">
      <c r="B189" s="151" t="s">
        <v>94</v>
      </c>
      <c r="C189" s="152">
        <v>71</v>
      </c>
      <c r="D189" s="152">
        <v>57</v>
      </c>
      <c r="E189" s="152">
        <v>80</v>
      </c>
      <c r="F189" s="153">
        <v>-0.19718309859154926</v>
      </c>
      <c r="G189" s="153">
        <v>0.40350877192982448</v>
      </c>
      <c r="H189" s="147"/>
      <c r="I189" s="147"/>
      <c r="J189" s="147"/>
      <c r="K189" s="147"/>
      <c r="L189" s="147"/>
      <c r="M189" s="147"/>
      <c r="N189" s="147"/>
    </row>
    <row r="190" spans="2:14">
      <c r="B190" s="151" t="s">
        <v>93</v>
      </c>
      <c r="C190" s="152">
        <v>37</v>
      </c>
      <c r="D190" s="152">
        <v>45</v>
      </c>
      <c r="E190" s="152">
        <v>61</v>
      </c>
      <c r="F190" s="153">
        <v>0.21621621621621623</v>
      </c>
      <c r="G190" s="153">
        <v>0.35555555555555562</v>
      </c>
      <c r="H190" s="147"/>
      <c r="I190" s="147"/>
      <c r="J190" s="147"/>
      <c r="K190" s="147"/>
      <c r="L190" s="147"/>
      <c r="M190" s="147"/>
      <c r="N190" s="147"/>
    </row>
    <row r="191" spans="2:14">
      <c r="B191" s="151" t="s">
        <v>92</v>
      </c>
      <c r="C191" s="152">
        <v>63</v>
      </c>
      <c r="D191" s="152">
        <v>47</v>
      </c>
      <c r="E191" s="152"/>
      <c r="F191" s="153">
        <v>-0.25396825396825395</v>
      </c>
      <c r="G191" s="153"/>
      <c r="H191" s="147"/>
      <c r="I191" s="147"/>
      <c r="J191" s="147"/>
      <c r="K191" s="147"/>
      <c r="L191" s="147"/>
      <c r="M191" s="147"/>
      <c r="N191" s="147"/>
    </row>
    <row r="192" spans="2:14">
      <c r="B192" s="151" t="s">
        <v>91</v>
      </c>
      <c r="C192" s="152">
        <v>62</v>
      </c>
      <c r="D192" s="152">
        <v>52</v>
      </c>
      <c r="E192" s="152"/>
      <c r="F192" s="153">
        <v>-0.16129032258064513</v>
      </c>
      <c r="G192" s="153"/>
      <c r="H192" s="147"/>
      <c r="I192" s="147"/>
      <c r="J192" s="147"/>
      <c r="K192" s="147"/>
      <c r="L192" s="147"/>
      <c r="M192" s="147"/>
      <c r="N192" s="147"/>
    </row>
    <row r="193" spans="2:14">
      <c r="B193" s="151" t="s">
        <v>90</v>
      </c>
      <c r="C193" s="152">
        <v>49</v>
      </c>
      <c r="D193" s="152">
        <v>62</v>
      </c>
      <c r="E193" s="152"/>
      <c r="F193" s="153">
        <v>0.26530612244897966</v>
      </c>
      <c r="G193" s="153"/>
      <c r="H193" s="147"/>
      <c r="I193" s="147"/>
      <c r="J193" s="147"/>
      <c r="K193" s="147"/>
      <c r="L193" s="147"/>
      <c r="M193" s="147"/>
      <c r="N193" s="147"/>
    </row>
    <row r="194" spans="2:14">
      <c r="B194" s="151" t="s">
        <v>89</v>
      </c>
      <c r="C194" s="152">
        <v>22</v>
      </c>
      <c r="D194" s="152">
        <v>39</v>
      </c>
      <c r="E194" s="152"/>
      <c r="F194" s="153">
        <v>0.77272727272727271</v>
      </c>
      <c r="G194" s="153"/>
      <c r="H194" s="147"/>
      <c r="I194" s="147"/>
      <c r="J194" s="147"/>
      <c r="K194" s="147"/>
      <c r="L194" s="147"/>
      <c r="M194" s="147"/>
      <c r="N194" s="147"/>
    </row>
    <row r="195" spans="2:14">
      <c r="B195" s="151" t="s">
        <v>88</v>
      </c>
      <c r="C195" s="152">
        <v>22</v>
      </c>
      <c r="D195" s="152">
        <v>38</v>
      </c>
      <c r="E195" s="152"/>
      <c r="F195" s="153">
        <v>0.72727272727272729</v>
      </c>
      <c r="G195" s="153"/>
      <c r="H195" s="147"/>
      <c r="I195" s="147"/>
      <c r="J195" s="147"/>
      <c r="K195" s="147"/>
      <c r="L195" s="147"/>
      <c r="M195" s="147"/>
      <c r="N195" s="147"/>
    </row>
    <row r="196" spans="2:14">
      <c r="B196" s="151" t="s">
        <v>87</v>
      </c>
      <c r="C196" s="152">
        <v>41</v>
      </c>
      <c r="D196" s="152">
        <v>49</v>
      </c>
      <c r="E196" s="152"/>
      <c r="F196" s="153">
        <v>0.19512195121951215</v>
      </c>
      <c r="G196" s="153"/>
      <c r="H196" s="147"/>
      <c r="I196" s="147"/>
      <c r="J196" s="147"/>
      <c r="K196" s="147"/>
      <c r="L196" s="147"/>
      <c r="M196" s="147"/>
      <c r="N196" s="147"/>
    </row>
    <row r="197" spans="2:14">
      <c r="B197" s="151" t="s">
        <v>86</v>
      </c>
      <c r="C197" s="152">
        <v>31</v>
      </c>
      <c r="D197" s="152">
        <v>44</v>
      </c>
      <c r="E197" s="152"/>
      <c r="F197" s="153">
        <v>0.41935483870967749</v>
      </c>
      <c r="G197" s="153"/>
      <c r="H197" s="147"/>
      <c r="I197" s="147"/>
      <c r="J197" s="147"/>
      <c r="K197" s="147"/>
      <c r="L197" s="147"/>
      <c r="M197" s="147"/>
      <c r="N197" s="147"/>
    </row>
    <row r="198" spans="2:14">
      <c r="B198" s="151" t="s">
        <v>85</v>
      </c>
      <c r="C198" s="152">
        <v>24</v>
      </c>
      <c r="D198" s="152">
        <v>73</v>
      </c>
      <c r="E198" s="152"/>
      <c r="F198" s="153">
        <v>2.0416666666666665</v>
      </c>
      <c r="G198" s="153"/>
      <c r="H198" s="147"/>
      <c r="I198" s="147"/>
      <c r="J198" s="147"/>
      <c r="K198" s="147"/>
      <c r="L198" s="147"/>
      <c r="M198" s="147"/>
      <c r="N198" s="147"/>
    </row>
    <row r="199" spans="2:14">
      <c r="B199" s="151" t="s">
        <v>84</v>
      </c>
      <c r="C199" s="152">
        <v>56</v>
      </c>
      <c r="D199" s="152">
        <v>105</v>
      </c>
      <c r="E199" s="152"/>
      <c r="F199" s="153">
        <v>0.875</v>
      </c>
      <c r="G199" s="153"/>
      <c r="H199" s="147"/>
      <c r="I199" s="147"/>
      <c r="J199" s="147"/>
      <c r="K199" s="147"/>
      <c r="L199" s="147"/>
      <c r="M199" s="147"/>
      <c r="N199" s="147"/>
    </row>
    <row r="200" spans="2:14">
      <c r="B200" s="151" t="s">
        <v>83</v>
      </c>
      <c r="C200" s="152">
        <v>96</v>
      </c>
      <c r="D200" s="152">
        <v>74</v>
      </c>
      <c r="E200" s="152"/>
      <c r="F200" s="153">
        <v>-0.22916666666666663</v>
      </c>
      <c r="G200" s="153"/>
      <c r="H200" s="147"/>
      <c r="I200" s="147"/>
      <c r="J200" s="147"/>
      <c r="K200" s="147"/>
      <c r="L200" s="147"/>
      <c r="M200" s="147"/>
      <c r="N200" s="147"/>
    </row>
    <row r="201" spans="2:14">
      <c r="B201" s="154" t="s">
        <v>47</v>
      </c>
      <c r="C201" s="64">
        <v>574</v>
      </c>
      <c r="D201" s="64">
        <v>685</v>
      </c>
      <c r="E201" s="64">
        <v>141</v>
      </c>
      <c r="F201" s="155">
        <v>0.19337979094076663</v>
      </c>
      <c r="G201" s="155"/>
      <c r="H201" s="147"/>
      <c r="I201" s="147"/>
      <c r="J201" s="147"/>
      <c r="K201" s="147"/>
      <c r="L201" s="147"/>
      <c r="M201" s="147"/>
      <c r="N201" s="147"/>
    </row>
    <row r="202" spans="2:14" ht="15" customHeight="1">
      <c r="B202" s="357" t="s">
        <v>178</v>
      </c>
      <c r="C202" s="357"/>
      <c r="D202" s="357"/>
      <c r="E202" s="357"/>
      <c r="F202" s="357"/>
      <c r="G202" s="357"/>
      <c r="H202" s="147"/>
      <c r="I202" s="147"/>
      <c r="J202" s="147"/>
      <c r="K202" s="147"/>
      <c r="L202" s="147"/>
      <c r="M202" s="147"/>
      <c r="N202" s="147"/>
    </row>
    <row r="203" spans="2:14" ht="7.5" customHeight="1">
      <c r="B203" s="156"/>
      <c r="C203" s="156"/>
      <c r="D203" s="156"/>
      <c r="E203" s="156"/>
      <c r="F203" s="156"/>
      <c r="G203" s="156"/>
      <c r="H203" s="147"/>
      <c r="I203" s="147"/>
      <c r="J203" s="147"/>
      <c r="K203" s="147"/>
      <c r="L203" s="147"/>
      <c r="M203" s="147"/>
      <c r="N203" s="147"/>
    </row>
    <row r="204" spans="2:14" ht="7.5" customHeight="1">
      <c r="B204" s="156"/>
      <c r="C204" s="156"/>
      <c r="D204" s="156"/>
      <c r="E204" s="156"/>
      <c r="F204" s="156"/>
      <c r="G204" s="156"/>
      <c r="H204" s="147"/>
      <c r="I204" s="147"/>
      <c r="J204" s="147"/>
      <c r="K204" s="147"/>
      <c r="L204" s="147"/>
      <c r="M204" s="147"/>
      <c r="N204" s="147"/>
    </row>
    <row r="205" spans="2:14" ht="36" customHeight="1">
      <c r="B205" s="358" t="s">
        <v>189</v>
      </c>
      <c r="C205" s="358"/>
      <c r="D205" s="358"/>
      <c r="E205" s="358"/>
      <c r="F205" s="358"/>
      <c r="G205" s="358"/>
      <c r="H205" s="147"/>
      <c r="I205" s="147"/>
      <c r="J205" s="147"/>
      <c r="K205" s="147"/>
      <c r="L205" s="147"/>
      <c r="M205" s="147"/>
      <c r="N205" s="147"/>
    </row>
    <row r="206" spans="2:14">
      <c r="B206" s="158"/>
      <c r="C206" s="148">
        <v>2009</v>
      </c>
      <c r="D206" s="148">
        <v>2010</v>
      </c>
      <c r="E206" s="148">
        <v>2011</v>
      </c>
      <c r="F206" s="150" t="s">
        <v>176</v>
      </c>
      <c r="G206" s="150" t="s">
        <v>177</v>
      </c>
      <c r="H206" s="147"/>
      <c r="I206" s="147"/>
      <c r="J206" s="147"/>
      <c r="K206" s="147"/>
      <c r="L206" s="147"/>
      <c r="M206" s="147"/>
      <c r="N206" s="147"/>
    </row>
    <row r="207" spans="2:14">
      <c r="B207" s="151" t="s">
        <v>94</v>
      </c>
      <c r="C207" s="152">
        <v>294</v>
      </c>
      <c r="D207" s="152">
        <v>282</v>
      </c>
      <c r="E207" s="152">
        <v>381</v>
      </c>
      <c r="F207" s="153">
        <v>-4.081632653061229E-2</v>
      </c>
      <c r="G207" s="153">
        <v>0.35106382978723394</v>
      </c>
      <c r="H207" s="147"/>
      <c r="I207" s="147"/>
      <c r="J207" s="147"/>
      <c r="K207" s="147"/>
      <c r="L207" s="147"/>
      <c r="M207" s="147"/>
      <c r="N207" s="147"/>
    </row>
    <row r="208" spans="2:14">
      <c r="B208" s="151" t="s">
        <v>93</v>
      </c>
      <c r="C208" s="152">
        <v>223</v>
      </c>
      <c r="D208" s="152">
        <v>318</v>
      </c>
      <c r="E208" s="152">
        <v>314</v>
      </c>
      <c r="F208" s="153">
        <v>0.42600896860986537</v>
      </c>
      <c r="G208" s="153">
        <v>-1.2578616352201255E-2</v>
      </c>
      <c r="H208" s="147"/>
      <c r="I208" s="147"/>
      <c r="J208" s="147"/>
      <c r="K208" s="147"/>
      <c r="L208" s="147"/>
      <c r="M208" s="147"/>
      <c r="N208" s="147"/>
    </row>
    <row r="209" spans="2:14">
      <c r="B209" s="151" t="s">
        <v>92</v>
      </c>
      <c r="C209" s="152">
        <v>309</v>
      </c>
      <c r="D209" s="152">
        <v>203</v>
      </c>
      <c r="E209" s="152"/>
      <c r="F209" s="153">
        <v>-0.34304207119741104</v>
      </c>
      <c r="G209" s="153"/>
      <c r="H209" s="147"/>
      <c r="I209" s="147"/>
      <c r="J209" s="147"/>
      <c r="K209" s="147"/>
      <c r="L209" s="147"/>
      <c r="M209" s="147"/>
      <c r="N209" s="147"/>
    </row>
    <row r="210" spans="2:14">
      <c r="B210" s="151" t="s">
        <v>91</v>
      </c>
      <c r="C210" s="152">
        <v>164</v>
      </c>
      <c r="D210" s="152">
        <v>179</v>
      </c>
      <c r="E210" s="152"/>
      <c r="F210" s="153">
        <v>9.1463414634146423E-2</v>
      </c>
      <c r="G210" s="153"/>
      <c r="H210" s="147"/>
      <c r="I210" s="147"/>
      <c r="J210" s="147"/>
      <c r="K210" s="147"/>
      <c r="L210" s="147"/>
      <c r="M210" s="147"/>
      <c r="N210" s="147"/>
    </row>
    <row r="211" spans="2:14">
      <c r="B211" s="151" t="s">
        <v>90</v>
      </c>
      <c r="C211" s="152">
        <v>134</v>
      </c>
      <c r="D211" s="152">
        <v>150</v>
      </c>
      <c r="E211" s="152"/>
      <c r="F211" s="153">
        <v>0.11940298507462677</v>
      </c>
      <c r="G211" s="153"/>
      <c r="H211" s="147"/>
      <c r="I211" s="147"/>
      <c r="J211" s="147"/>
      <c r="K211" s="147"/>
      <c r="L211" s="147"/>
      <c r="M211" s="147"/>
      <c r="N211" s="147"/>
    </row>
    <row r="212" spans="2:14">
      <c r="B212" s="151" t="s">
        <v>89</v>
      </c>
      <c r="C212" s="152">
        <v>197</v>
      </c>
      <c r="D212" s="152">
        <v>168</v>
      </c>
      <c r="E212" s="152"/>
      <c r="F212" s="153">
        <v>-0.14720812182741116</v>
      </c>
      <c r="G212" s="153"/>
      <c r="H212" s="147"/>
      <c r="I212" s="147"/>
      <c r="J212" s="147"/>
      <c r="K212" s="147"/>
      <c r="L212" s="147"/>
      <c r="M212" s="147"/>
      <c r="N212" s="147"/>
    </row>
    <row r="213" spans="2:14">
      <c r="B213" s="151" t="s">
        <v>88</v>
      </c>
      <c r="C213" s="152">
        <v>218</v>
      </c>
      <c r="D213" s="152">
        <v>193</v>
      </c>
      <c r="E213" s="152"/>
      <c r="F213" s="153">
        <v>-0.11467889908256879</v>
      </c>
      <c r="G213" s="153"/>
      <c r="H213" s="147"/>
      <c r="I213" s="147"/>
      <c r="J213" s="147"/>
      <c r="K213" s="147"/>
      <c r="L213" s="147"/>
      <c r="M213" s="147"/>
      <c r="N213" s="147"/>
    </row>
    <row r="214" spans="2:14">
      <c r="B214" s="151" t="s">
        <v>87</v>
      </c>
      <c r="C214" s="152">
        <v>279</v>
      </c>
      <c r="D214" s="152">
        <v>422</v>
      </c>
      <c r="E214" s="152"/>
      <c r="F214" s="153">
        <v>0.51254480286738358</v>
      </c>
      <c r="G214" s="153"/>
      <c r="H214" s="147"/>
      <c r="I214" s="147"/>
      <c r="J214" s="147"/>
      <c r="K214" s="147"/>
      <c r="L214" s="147"/>
      <c r="M214" s="147"/>
      <c r="N214" s="147"/>
    </row>
    <row r="215" spans="2:14">
      <c r="B215" s="151" t="s">
        <v>86</v>
      </c>
      <c r="C215" s="152">
        <v>195</v>
      </c>
      <c r="D215" s="152">
        <v>193</v>
      </c>
      <c r="E215" s="152"/>
      <c r="F215" s="153">
        <v>-1.025641025641022E-2</v>
      </c>
      <c r="G215" s="153"/>
      <c r="H215" s="147"/>
      <c r="I215" s="147"/>
      <c r="J215" s="147"/>
      <c r="K215" s="147"/>
      <c r="L215" s="147"/>
      <c r="M215" s="147"/>
      <c r="N215" s="147"/>
    </row>
    <row r="216" spans="2:14">
      <c r="B216" s="151" t="s">
        <v>85</v>
      </c>
      <c r="C216" s="152">
        <v>176</v>
      </c>
      <c r="D216" s="152">
        <v>205</v>
      </c>
      <c r="E216" s="152"/>
      <c r="F216" s="153">
        <v>0.16477272727272729</v>
      </c>
      <c r="G216" s="153"/>
      <c r="H216" s="147"/>
      <c r="I216" s="147"/>
      <c r="J216" s="147"/>
      <c r="K216" s="147"/>
      <c r="L216" s="147"/>
      <c r="M216" s="147"/>
      <c r="N216" s="147"/>
    </row>
    <row r="217" spans="2:14">
      <c r="B217" s="151" t="s">
        <v>84</v>
      </c>
      <c r="C217" s="152">
        <v>205</v>
      </c>
      <c r="D217" s="152">
        <v>293</v>
      </c>
      <c r="E217" s="152"/>
      <c r="F217" s="153">
        <v>0.42926829268292677</v>
      </c>
      <c r="G217" s="153"/>
      <c r="H217" s="147"/>
      <c r="I217" s="147"/>
      <c r="J217" s="147"/>
      <c r="K217" s="147"/>
      <c r="L217" s="147"/>
      <c r="M217" s="147"/>
      <c r="N217" s="147"/>
    </row>
    <row r="218" spans="2:14">
      <c r="B218" s="151" t="s">
        <v>83</v>
      </c>
      <c r="C218" s="152">
        <v>272</v>
      </c>
      <c r="D218" s="152">
        <v>290</v>
      </c>
      <c r="E218" s="152"/>
      <c r="F218" s="153">
        <v>6.6176470588235281E-2</v>
      </c>
      <c r="G218" s="153"/>
      <c r="H218" s="147"/>
      <c r="I218" s="147"/>
      <c r="J218" s="147"/>
      <c r="K218" s="147"/>
      <c r="L218" s="147"/>
      <c r="M218" s="147"/>
      <c r="N218" s="147"/>
    </row>
    <row r="219" spans="2:14">
      <c r="B219" s="154" t="s">
        <v>47</v>
      </c>
      <c r="C219" s="64">
        <v>2666</v>
      </c>
      <c r="D219" s="64">
        <v>2896</v>
      </c>
      <c r="E219" s="64">
        <v>695</v>
      </c>
      <c r="F219" s="155">
        <v>8.6271567891972989E-2</v>
      </c>
      <c r="G219" s="155"/>
      <c r="H219" s="147"/>
      <c r="I219" s="147"/>
      <c r="J219" s="147"/>
      <c r="K219" s="147"/>
      <c r="L219" s="147"/>
      <c r="M219" s="147"/>
      <c r="N219" s="147"/>
    </row>
    <row r="220" spans="2:14" ht="15" customHeight="1">
      <c r="B220" s="357" t="s">
        <v>178</v>
      </c>
      <c r="C220" s="357"/>
      <c r="D220" s="357"/>
      <c r="E220" s="357"/>
      <c r="F220" s="357"/>
      <c r="G220" s="357"/>
      <c r="H220" s="147"/>
      <c r="I220" s="147"/>
      <c r="J220" s="147"/>
      <c r="K220" s="147"/>
      <c r="L220" s="147"/>
      <c r="M220" s="147"/>
      <c r="N220" s="147"/>
    </row>
    <row r="221" spans="2:14" ht="8.25" customHeight="1">
      <c r="B221" s="156"/>
      <c r="C221" s="156"/>
      <c r="D221" s="156"/>
      <c r="E221" s="156"/>
      <c r="F221" s="156"/>
      <c r="G221" s="156"/>
      <c r="H221" s="147"/>
      <c r="I221" s="147"/>
      <c r="J221" s="147"/>
      <c r="K221" s="147"/>
      <c r="L221" s="147"/>
      <c r="M221" s="147"/>
      <c r="N221" s="147"/>
    </row>
    <row r="222" spans="2:14" ht="6.75" customHeight="1">
      <c r="B222" s="156"/>
      <c r="C222" s="156"/>
      <c r="D222" s="156"/>
      <c r="E222" s="156"/>
      <c r="F222" s="156"/>
      <c r="G222" s="156"/>
      <c r="H222" s="147"/>
      <c r="I222" s="147"/>
      <c r="J222" s="147"/>
      <c r="K222" s="147"/>
      <c r="L222" s="147"/>
      <c r="M222" s="147"/>
      <c r="N222" s="147"/>
    </row>
    <row r="223" spans="2:14" ht="36" customHeight="1">
      <c r="B223" s="358" t="s">
        <v>190</v>
      </c>
      <c r="C223" s="358"/>
      <c r="D223" s="358"/>
      <c r="E223" s="358"/>
      <c r="F223" s="358"/>
      <c r="G223" s="358"/>
      <c r="H223" s="147"/>
      <c r="I223" s="147"/>
      <c r="J223" s="147"/>
      <c r="K223" s="147"/>
      <c r="L223" s="147"/>
      <c r="M223" s="147"/>
      <c r="N223" s="147"/>
    </row>
    <row r="224" spans="2:14">
      <c r="B224" s="158"/>
      <c r="C224" s="148">
        <v>2009</v>
      </c>
      <c r="D224" s="148">
        <v>2010</v>
      </c>
      <c r="E224" s="148">
        <v>2011</v>
      </c>
      <c r="F224" s="150" t="s">
        <v>176</v>
      </c>
      <c r="G224" s="150" t="s">
        <v>177</v>
      </c>
      <c r="H224" s="147"/>
      <c r="I224" s="147"/>
      <c r="J224" s="147"/>
      <c r="K224" s="147"/>
      <c r="L224" s="147"/>
      <c r="M224" s="147"/>
      <c r="N224" s="147"/>
    </row>
    <row r="225" spans="2:14">
      <c r="B225" s="151" t="s">
        <v>94</v>
      </c>
      <c r="C225" s="152">
        <v>67</v>
      </c>
      <c r="D225" s="152">
        <v>38</v>
      </c>
      <c r="E225" s="152">
        <v>43</v>
      </c>
      <c r="F225" s="153">
        <v>-0.43283582089552242</v>
      </c>
      <c r="G225" s="153">
        <v>0.13157894736842102</v>
      </c>
      <c r="H225" s="147"/>
      <c r="I225" s="147"/>
      <c r="J225" s="147"/>
      <c r="K225" s="147"/>
      <c r="L225" s="147"/>
      <c r="M225" s="147"/>
      <c r="N225" s="147"/>
    </row>
    <row r="226" spans="2:14">
      <c r="B226" s="151" t="s">
        <v>93</v>
      </c>
      <c r="C226" s="152">
        <v>22</v>
      </c>
      <c r="D226" s="152">
        <v>73</v>
      </c>
      <c r="E226" s="152">
        <v>46</v>
      </c>
      <c r="F226" s="153">
        <v>2.3181818181818183</v>
      </c>
      <c r="G226" s="153">
        <v>-0.36986301369863017</v>
      </c>
      <c r="H226" s="147"/>
      <c r="I226" s="147"/>
      <c r="J226" s="147"/>
      <c r="K226" s="147"/>
      <c r="L226" s="147"/>
      <c r="M226" s="147"/>
      <c r="N226" s="147"/>
    </row>
    <row r="227" spans="2:14">
      <c r="B227" s="151" t="s">
        <v>92</v>
      </c>
      <c r="C227" s="152">
        <v>36</v>
      </c>
      <c r="D227" s="152">
        <v>41</v>
      </c>
      <c r="E227" s="152"/>
      <c r="F227" s="153">
        <v>0.13888888888888884</v>
      </c>
      <c r="G227" s="153"/>
      <c r="H227" s="147"/>
      <c r="I227" s="147"/>
      <c r="J227" s="147"/>
      <c r="K227" s="147"/>
      <c r="L227" s="147"/>
      <c r="M227" s="147"/>
      <c r="N227" s="147"/>
    </row>
    <row r="228" spans="2:14">
      <c r="B228" s="151" t="s">
        <v>91</v>
      </c>
      <c r="C228" s="152">
        <v>48</v>
      </c>
      <c r="D228" s="152">
        <v>32</v>
      </c>
      <c r="E228" s="152"/>
      <c r="F228" s="153">
        <v>-0.33333333333333337</v>
      </c>
      <c r="G228" s="153"/>
      <c r="H228" s="147"/>
      <c r="I228" s="147"/>
      <c r="J228" s="147"/>
      <c r="K228" s="147"/>
      <c r="L228" s="147"/>
      <c r="M228" s="147"/>
      <c r="N228" s="147"/>
    </row>
    <row r="229" spans="2:14">
      <c r="B229" s="151" t="s">
        <v>90</v>
      </c>
      <c r="C229" s="152">
        <v>38</v>
      </c>
      <c r="D229" s="152">
        <v>33</v>
      </c>
      <c r="E229" s="152"/>
      <c r="F229" s="153">
        <v>-0.13157894736842102</v>
      </c>
      <c r="G229" s="153"/>
      <c r="H229" s="147"/>
      <c r="I229" s="147"/>
      <c r="J229" s="147"/>
      <c r="K229" s="147"/>
      <c r="L229" s="147"/>
      <c r="M229" s="147"/>
      <c r="N229" s="147"/>
    </row>
    <row r="230" spans="2:14">
      <c r="B230" s="151" t="s">
        <v>89</v>
      </c>
      <c r="C230" s="152">
        <v>25</v>
      </c>
      <c r="D230" s="152">
        <v>16</v>
      </c>
      <c r="E230" s="152"/>
      <c r="F230" s="153">
        <v>-0.36</v>
      </c>
      <c r="G230" s="153"/>
      <c r="H230" s="147"/>
      <c r="I230" s="147"/>
      <c r="J230" s="147"/>
      <c r="K230" s="147"/>
      <c r="L230" s="147"/>
      <c r="M230" s="147"/>
      <c r="N230" s="147"/>
    </row>
    <row r="231" spans="2:14">
      <c r="B231" s="151" t="s">
        <v>88</v>
      </c>
      <c r="C231" s="152">
        <v>20</v>
      </c>
      <c r="D231" s="152">
        <v>14</v>
      </c>
      <c r="E231" s="152"/>
      <c r="F231" s="153">
        <v>-0.30000000000000004</v>
      </c>
      <c r="G231" s="153"/>
      <c r="H231" s="147"/>
      <c r="I231" s="147"/>
      <c r="J231" s="147"/>
      <c r="K231" s="147"/>
      <c r="L231" s="147"/>
      <c r="M231" s="147"/>
      <c r="N231" s="147"/>
    </row>
    <row r="232" spans="2:14">
      <c r="B232" s="151" t="s">
        <v>87</v>
      </c>
      <c r="C232" s="152">
        <v>29</v>
      </c>
      <c r="D232" s="152">
        <v>32</v>
      </c>
      <c r="E232" s="152"/>
      <c r="F232" s="153">
        <v>0.10344827586206895</v>
      </c>
      <c r="G232" s="153"/>
      <c r="H232" s="147"/>
      <c r="I232" s="147"/>
      <c r="J232" s="147"/>
      <c r="K232" s="147"/>
      <c r="L232" s="147"/>
      <c r="M232" s="147"/>
      <c r="N232" s="147"/>
    </row>
    <row r="233" spans="2:14">
      <c r="B233" s="151" t="s">
        <v>86</v>
      </c>
      <c r="C233" s="152">
        <v>22</v>
      </c>
      <c r="D233" s="152">
        <v>8</v>
      </c>
      <c r="E233" s="152"/>
      <c r="F233" s="153">
        <v>-0.63636363636363635</v>
      </c>
      <c r="G233" s="153"/>
      <c r="H233" s="147"/>
      <c r="I233" s="147"/>
      <c r="J233" s="147"/>
      <c r="K233" s="147"/>
      <c r="L233" s="147"/>
      <c r="M233" s="147"/>
      <c r="N233" s="147"/>
    </row>
    <row r="234" spans="2:14">
      <c r="B234" s="151" t="s">
        <v>85</v>
      </c>
      <c r="C234" s="152">
        <v>43</v>
      </c>
      <c r="D234" s="152">
        <v>56</v>
      </c>
      <c r="E234" s="152"/>
      <c r="F234" s="153">
        <v>0.30232558139534893</v>
      </c>
      <c r="G234" s="153"/>
      <c r="H234" s="147"/>
      <c r="I234" s="147"/>
      <c r="J234" s="147"/>
      <c r="K234" s="147"/>
      <c r="L234" s="147"/>
      <c r="M234" s="147"/>
      <c r="N234" s="147"/>
    </row>
    <row r="235" spans="2:14">
      <c r="B235" s="151" t="s">
        <v>84</v>
      </c>
      <c r="C235" s="152">
        <v>34</v>
      </c>
      <c r="D235" s="152">
        <v>42</v>
      </c>
      <c r="E235" s="152"/>
      <c r="F235" s="153">
        <v>0.23529411764705888</v>
      </c>
      <c r="G235" s="153"/>
      <c r="H235" s="147"/>
      <c r="I235" s="147"/>
      <c r="J235" s="147"/>
      <c r="K235" s="147"/>
      <c r="L235" s="147"/>
      <c r="M235" s="147"/>
      <c r="N235" s="147"/>
    </row>
    <row r="236" spans="2:14">
      <c r="B236" s="151" t="s">
        <v>83</v>
      </c>
      <c r="C236" s="152">
        <v>21</v>
      </c>
      <c r="D236" s="152">
        <v>38</v>
      </c>
      <c r="E236" s="152"/>
      <c r="F236" s="153">
        <v>0.80952380952380953</v>
      </c>
      <c r="G236" s="153"/>
      <c r="H236" s="147"/>
      <c r="I236" s="147"/>
      <c r="J236" s="147"/>
      <c r="K236" s="147"/>
      <c r="L236" s="147"/>
      <c r="M236" s="147"/>
      <c r="N236" s="147"/>
    </row>
    <row r="237" spans="2:14">
      <c r="B237" s="154" t="s">
        <v>47</v>
      </c>
      <c r="C237" s="64">
        <v>405</v>
      </c>
      <c r="D237" s="64">
        <v>423</v>
      </c>
      <c r="E237" s="64">
        <v>89</v>
      </c>
      <c r="F237" s="155">
        <v>4.4444444444444509E-2</v>
      </c>
      <c r="G237" s="155"/>
      <c r="H237" s="147"/>
      <c r="I237" s="147"/>
      <c r="J237" s="147"/>
      <c r="K237" s="147"/>
      <c r="L237" s="147"/>
      <c r="M237" s="147"/>
      <c r="N237" s="147"/>
    </row>
    <row r="238" spans="2:14" ht="15" customHeight="1">
      <c r="B238" s="357" t="s">
        <v>178</v>
      </c>
      <c r="C238" s="357"/>
      <c r="D238" s="357"/>
      <c r="E238" s="357"/>
      <c r="F238" s="357"/>
      <c r="G238" s="357"/>
      <c r="H238" s="147"/>
      <c r="I238" s="147"/>
      <c r="J238" s="147"/>
      <c r="K238" s="147"/>
      <c r="L238" s="147"/>
      <c r="M238" s="147"/>
      <c r="N238" s="147"/>
    </row>
    <row r="239" spans="2:14" ht="7.5" customHeight="1">
      <c r="B239" s="156"/>
      <c r="C239" s="156"/>
      <c r="D239" s="156"/>
      <c r="E239" s="156"/>
      <c r="F239" s="156"/>
      <c r="G239" s="156"/>
      <c r="H239" s="147"/>
      <c r="I239" s="147"/>
      <c r="J239" s="147"/>
      <c r="K239" s="147"/>
      <c r="L239" s="147"/>
      <c r="M239" s="147"/>
      <c r="N239" s="147"/>
    </row>
    <row r="240" spans="2:14" ht="7.5" customHeight="1">
      <c r="B240" s="156"/>
      <c r="C240" s="156"/>
      <c r="D240" s="156"/>
      <c r="E240" s="156"/>
      <c r="F240" s="156"/>
      <c r="G240" s="156"/>
      <c r="H240" s="147"/>
      <c r="I240" s="147"/>
      <c r="J240" s="147"/>
      <c r="K240" s="147"/>
      <c r="L240" s="147"/>
      <c r="M240" s="147"/>
      <c r="N240" s="147"/>
    </row>
    <row r="241" spans="2:14" ht="36" customHeight="1">
      <c r="B241" s="358" t="s">
        <v>191</v>
      </c>
      <c r="C241" s="358"/>
      <c r="D241" s="358"/>
      <c r="E241" s="358"/>
      <c r="F241" s="358"/>
      <c r="G241" s="358"/>
      <c r="H241" s="147"/>
      <c r="I241" s="147"/>
      <c r="J241" s="147"/>
      <c r="K241" s="147"/>
      <c r="L241" s="147"/>
      <c r="M241" s="147"/>
      <c r="N241" s="147"/>
    </row>
    <row r="242" spans="2:14">
      <c r="B242" s="158"/>
      <c r="C242" s="148">
        <v>2009</v>
      </c>
      <c r="D242" s="148">
        <v>2010</v>
      </c>
      <c r="E242" s="148">
        <v>2011</v>
      </c>
      <c r="F242" s="150" t="s">
        <v>176</v>
      </c>
      <c r="G242" s="150" t="s">
        <v>177</v>
      </c>
      <c r="H242" s="147"/>
      <c r="I242" s="147"/>
      <c r="J242" s="147"/>
      <c r="K242" s="147"/>
      <c r="L242" s="147"/>
      <c r="M242" s="147"/>
      <c r="N242" s="147"/>
    </row>
    <row r="243" spans="2:14">
      <c r="B243" s="151" t="s">
        <v>94</v>
      </c>
      <c r="C243" s="152">
        <v>75</v>
      </c>
      <c r="D243" s="152">
        <v>89</v>
      </c>
      <c r="E243" s="152">
        <v>102</v>
      </c>
      <c r="F243" s="153">
        <v>0.18666666666666676</v>
      </c>
      <c r="G243" s="153">
        <v>0.14606741573033699</v>
      </c>
      <c r="H243" s="147"/>
      <c r="I243" s="147"/>
      <c r="J243" s="147"/>
      <c r="K243" s="147"/>
      <c r="L243" s="147"/>
      <c r="M243" s="147"/>
      <c r="N243" s="147"/>
    </row>
    <row r="244" spans="2:14">
      <c r="B244" s="151" t="s">
        <v>93</v>
      </c>
      <c r="C244" s="152">
        <v>69</v>
      </c>
      <c r="D244" s="152">
        <v>86</v>
      </c>
      <c r="E244" s="152">
        <v>104</v>
      </c>
      <c r="F244" s="153">
        <v>0.24637681159420288</v>
      </c>
      <c r="G244" s="153">
        <v>0.20930232558139528</v>
      </c>
      <c r="H244" s="147"/>
      <c r="I244" s="147"/>
      <c r="J244" s="147"/>
      <c r="K244" s="147"/>
      <c r="L244" s="147"/>
      <c r="M244" s="147"/>
      <c r="N244" s="147"/>
    </row>
    <row r="245" spans="2:14">
      <c r="B245" s="151" t="s">
        <v>92</v>
      </c>
      <c r="C245" s="152">
        <v>110</v>
      </c>
      <c r="D245" s="152">
        <v>75</v>
      </c>
      <c r="E245" s="152"/>
      <c r="F245" s="153">
        <v>-0.31818181818181823</v>
      </c>
      <c r="G245" s="153"/>
      <c r="H245" s="147"/>
      <c r="I245" s="147"/>
      <c r="J245" s="147"/>
      <c r="K245" s="147"/>
      <c r="L245" s="147"/>
      <c r="M245" s="147"/>
      <c r="N245" s="147"/>
    </row>
    <row r="246" spans="2:14">
      <c r="B246" s="151" t="s">
        <v>91</v>
      </c>
      <c r="C246" s="152">
        <v>68</v>
      </c>
      <c r="D246" s="152">
        <v>76</v>
      </c>
      <c r="E246" s="152"/>
      <c r="F246" s="153">
        <v>0.11764705882352944</v>
      </c>
      <c r="G246" s="153"/>
      <c r="H246" s="147"/>
      <c r="I246" s="147"/>
      <c r="J246" s="147"/>
      <c r="K246" s="147"/>
      <c r="L246" s="147"/>
      <c r="M246" s="147"/>
      <c r="N246" s="147"/>
    </row>
    <row r="247" spans="2:14">
      <c r="B247" s="151" t="s">
        <v>90</v>
      </c>
      <c r="C247" s="152">
        <v>108</v>
      </c>
      <c r="D247" s="152">
        <v>52</v>
      </c>
      <c r="E247" s="152"/>
      <c r="F247" s="153">
        <v>-0.5185185185185186</v>
      </c>
      <c r="G247" s="153"/>
      <c r="H247" s="147"/>
      <c r="I247" s="147"/>
      <c r="J247" s="147"/>
      <c r="K247" s="147"/>
      <c r="L247" s="147"/>
      <c r="M247" s="147"/>
      <c r="N247" s="147"/>
    </row>
    <row r="248" spans="2:14">
      <c r="B248" s="151" t="s">
        <v>89</v>
      </c>
      <c r="C248" s="152">
        <v>71</v>
      </c>
      <c r="D248" s="152">
        <v>46</v>
      </c>
      <c r="E248" s="152"/>
      <c r="F248" s="153">
        <v>-0.352112676056338</v>
      </c>
      <c r="G248" s="153"/>
      <c r="H248" s="147"/>
      <c r="I248" s="147"/>
      <c r="J248" s="147"/>
      <c r="K248" s="147"/>
      <c r="L248" s="147"/>
      <c r="M248" s="147"/>
      <c r="N248" s="147"/>
    </row>
    <row r="249" spans="2:14">
      <c r="B249" s="151" t="s">
        <v>88</v>
      </c>
      <c r="C249" s="152">
        <v>79</v>
      </c>
      <c r="D249" s="152">
        <v>44</v>
      </c>
      <c r="E249" s="152"/>
      <c r="F249" s="153">
        <v>-0.44303797468354433</v>
      </c>
      <c r="G249" s="153"/>
      <c r="H249" s="147"/>
      <c r="I249" s="147"/>
      <c r="J249" s="147"/>
      <c r="K249" s="147"/>
      <c r="L249" s="147"/>
      <c r="M249" s="147"/>
      <c r="N249" s="147"/>
    </row>
    <row r="250" spans="2:14">
      <c r="B250" s="151" t="s">
        <v>87</v>
      </c>
      <c r="C250" s="152">
        <v>37</v>
      </c>
      <c r="D250" s="152">
        <v>27</v>
      </c>
      <c r="E250" s="152"/>
      <c r="F250" s="153">
        <v>-0.27027027027027029</v>
      </c>
      <c r="G250" s="153"/>
      <c r="H250" s="147"/>
      <c r="I250" s="147"/>
      <c r="J250" s="147"/>
      <c r="K250" s="147"/>
      <c r="L250" s="147"/>
      <c r="M250" s="147"/>
      <c r="N250" s="147"/>
    </row>
    <row r="251" spans="2:14">
      <c r="B251" s="151" t="s">
        <v>86</v>
      </c>
      <c r="C251" s="152">
        <v>82</v>
      </c>
      <c r="D251" s="152">
        <v>46</v>
      </c>
      <c r="E251" s="152"/>
      <c r="F251" s="153">
        <v>-0.43902439024390238</v>
      </c>
      <c r="G251" s="153"/>
      <c r="H251" s="147"/>
      <c r="I251" s="147"/>
      <c r="J251" s="147"/>
      <c r="K251" s="147"/>
      <c r="L251" s="147"/>
      <c r="M251" s="147"/>
      <c r="N251" s="147"/>
    </row>
    <row r="252" spans="2:14">
      <c r="B252" s="151" t="s">
        <v>85</v>
      </c>
      <c r="C252" s="152">
        <v>70</v>
      </c>
      <c r="D252" s="152">
        <v>82</v>
      </c>
      <c r="E252" s="152"/>
      <c r="F252" s="153">
        <v>0.17142857142857149</v>
      </c>
      <c r="G252" s="153"/>
      <c r="H252" s="147"/>
      <c r="I252" s="147"/>
      <c r="J252" s="147"/>
      <c r="K252" s="147"/>
      <c r="L252" s="147"/>
      <c r="M252" s="147"/>
      <c r="N252" s="147"/>
    </row>
    <row r="253" spans="2:14">
      <c r="B253" s="151" t="s">
        <v>84</v>
      </c>
      <c r="C253" s="152">
        <v>103</v>
      </c>
      <c r="D253" s="152">
        <v>151</v>
      </c>
      <c r="E253" s="152"/>
      <c r="F253" s="153">
        <v>0.46601941747572817</v>
      </c>
      <c r="G253" s="153"/>
      <c r="H253" s="147"/>
      <c r="I253" s="147"/>
      <c r="J253" s="147"/>
      <c r="K253" s="147"/>
      <c r="L253" s="147"/>
      <c r="M253" s="147"/>
      <c r="N253" s="147"/>
    </row>
    <row r="254" spans="2:14">
      <c r="B254" s="151" t="s">
        <v>83</v>
      </c>
      <c r="C254" s="152">
        <v>75</v>
      </c>
      <c r="D254" s="152">
        <v>76</v>
      </c>
      <c r="E254" s="152"/>
      <c r="F254" s="153">
        <v>1.3333333333333419E-2</v>
      </c>
      <c r="G254" s="153"/>
      <c r="H254" s="147"/>
      <c r="I254" s="147"/>
      <c r="J254" s="147"/>
      <c r="K254" s="147"/>
      <c r="L254" s="147"/>
      <c r="M254" s="147"/>
      <c r="N254" s="147"/>
    </row>
    <row r="255" spans="2:14">
      <c r="B255" s="154" t="s">
        <v>47</v>
      </c>
      <c r="C255" s="64">
        <v>947</v>
      </c>
      <c r="D255" s="64">
        <v>850</v>
      </c>
      <c r="E255" s="64">
        <v>206</v>
      </c>
      <c r="F255" s="155">
        <v>-0.10242872228088706</v>
      </c>
      <c r="G255" s="155"/>
      <c r="H255" s="147"/>
      <c r="I255" s="147"/>
      <c r="J255" s="147"/>
      <c r="K255" s="147"/>
      <c r="L255" s="147"/>
      <c r="M255" s="147"/>
      <c r="N255" s="147"/>
    </row>
    <row r="256" spans="2:14" ht="15" customHeight="1">
      <c r="B256" s="357" t="s">
        <v>178</v>
      </c>
      <c r="C256" s="357"/>
      <c r="D256" s="357"/>
      <c r="E256" s="357"/>
      <c r="F256" s="357"/>
      <c r="G256" s="357"/>
      <c r="H256" s="147"/>
      <c r="I256" s="147"/>
      <c r="J256" s="147"/>
      <c r="K256" s="147"/>
      <c r="L256" s="147"/>
      <c r="M256" s="147"/>
      <c r="N256" s="147"/>
    </row>
    <row r="257" spans="2:14" ht="6.75" customHeight="1">
      <c r="B257" s="156"/>
      <c r="C257" s="156"/>
      <c r="D257" s="156"/>
      <c r="E257" s="156"/>
      <c r="F257" s="156"/>
      <c r="G257" s="156"/>
      <c r="H257" s="147"/>
      <c r="I257" s="147"/>
      <c r="J257" s="147"/>
      <c r="K257" s="147"/>
      <c r="L257" s="147"/>
      <c r="M257" s="147"/>
      <c r="N257" s="147"/>
    </row>
    <row r="258" spans="2:14" ht="7.5" customHeight="1">
      <c r="B258" s="156"/>
      <c r="C258" s="156"/>
      <c r="D258" s="156"/>
      <c r="E258" s="156"/>
      <c r="F258" s="156"/>
      <c r="G258" s="156"/>
      <c r="H258" s="147"/>
      <c r="I258" s="147"/>
      <c r="J258" s="147"/>
      <c r="K258" s="147"/>
      <c r="L258" s="147"/>
      <c r="M258" s="147"/>
      <c r="N258" s="147"/>
    </row>
    <row r="259" spans="2:14" ht="36" customHeight="1">
      <c r="B259" s="358" t="s">
        <v>192</v>
      </c>
      <c r="C259" s="358"/>
      <c r="D259" s="358"/>
      <c r="E259" s="358"/>
      <c r="F259" s="358"/>
      <c r="G259" s="358"/>
      <c r="H259" s="147"/>
      <c r="I259" s="147"/>
      <c r="J259" s="147"/>
      <c r="K259" s="147"/>
      <c r="L259" s="147"/>
      <c r="M259" s="147"/>
      <c r="N259" s="147"/>
    </row>
    <row r="260" spans="2:14">
      <c r="B260" s="158"/>
      <c r="C260" s="148">
        <v>2009</v>
      </c>
      <c r="D260" s="148">
        <v>2010</v>
      </c>
      <c r="E260" s="148">
        <v>2011</v>
      </c>
      <c r="F260" s="150" t="s">
        <v>176</v>
      </c>
      <c r="G260" s="150" t="s">
        <v>177</v>
      </c>
      <c r="H260" s="147"/>
      <c r="I260" s="147"/>
      <c r="J260" s="147"/>
      <c r="K260" s="147"/>
      <c r="L260" s="147"/>
      <c r="M260" s="147"/>
      <c r="N260" s="147"/>
    </row>
    <row r="261" spans="2:14">
      <c r="B261" s="151" t="s">
        <v>94</v>
      </c>
      <c r="C261" s="152">
        <v>49</v>
      </c>
      <c r="D261" s="152">
        <v>58</v>
      </c>
      <c r="E261" s="152">
        <v>60</v>
      </c>
      <c r="F261" s="153">
        <v>0.18367346938775508</v>
      </c>
      <c r="G261" s="153">
        <v>3.4482758620689724E-2</v>
      </c>
      <c r="H261" s="147"/>
      <c r="I261" s="147"/>
      <c r="J261" s="147"/>
      <c r="K261" s="147"/>
      <c r="L261" s="147"/>
      <c r="M261" s="147"/>
      <c r="N261" s="147"/>
    </row>
    <row r="262" spans="2:14">
      <c r="B262" s="151" t="s">
        <v>93</v>
      </c>
      <c r="C262" s="152">
        <v>45</v>
      </c>
      <c r="D262" s="152">
        <v>52</v>
      </c>
      <c r="E262" s="152">
        <v>67</v>
      </c>
      <c r="F262" s="153">
        <v>0.15555555555555545</v>
      </c>
      <c r="G262" s="153">
        <v>0.28846153846153855</v>
      </c>
      <c r="H262" s="147"/>
      <c r="I262" s="147"/>
      <c r="J262" s="147"/>
      <c r="K262" s="147"/>
      <c r="L262" s="147"/>
      <c r="M262" s="147"/>
      <c r="N262" s="147"/>
    </row>
    <row r="263" spans="2:14">
      <c r="B263" s="151" t="s">
        <v>92</v>
      </c>
      <c r="C263" s="152">
        <v>52</v>
      </c>
      <c r="D263" s="152">
        <v>33</v>
      </c>
      <c r="E263" s="152"/>
      <c r="F263" s="153">
        <v>-0.36538461538461542</v>
      </c>
      <c r="G263" s="153"/>
      <c r="H263" s="147"/>
      <c r="I263" s="147"/>
      <c r="J263" s="147"/>
      <c r="K263" s="147"/>
      <c r="L263" s="147"/>
      <c r="M263" s="147"/>
      <c r="N263" s="147"/>
    </row>
    <row r="264" spans="2:14">
      <c r="B264" s="151" t="s">
        <v>91</v>
      </c>
      <c r="C264" s="152">
        <v>32</v>
      </c>
      <c r="D264" s="152">
        <v>31</v>
      </c>
      <c r="E264" s="152"/>
      <c r="F264" s="153">
        <v>-3.125E-2</v>
      </c>
      <c r="G264" s="153"/>
      <c r="H264" s="147"/>
      <c r="I264" s="147"/>
      <c r="J264" s="147"/>
      <c r="K264" s="147"/>
      <c r="L264" s="147"/>
      <c r="M264" s="147"/>
      <c r="N264" s="147"/>
    </row>
    <row r="265" spans="2:14">
      <c r="B265" s="151" t="s">
        <v>90</v>
      </c>
      <c r="C265" s="152">
        <v>22</v>
      </c>
      <c r="D265" s="152">
        <v>20</v>
      </c>
      <c r="E265" s="152"/>
      <c r="F265" s="153">
        <v>-9.0909090909090939E-2</v>
      </c>
      <c r="G265" s="153"/>
      <c r="H265" s="147"/>
      <c r="I265" s="147"/>
      <c r="J265" s="147"/>
      <c r="K265" s="147"/>
      <c r="L265" s="147"/>
      <c r="M265" s="147"/>
      <c r="N265" s="147"/>
    </row>
    <row r="266" spans="2:14">
      <c r="B266" s="151" t="s">
        <v>89</v>
      </c>
      <c r="C266" s="152">
        <v>8</v>
      </c>
      <c r="D266" s="152">
        <v>27</v>
      </c>
      <c r="E266" s="152"/>
      <c r="F266" s="153">
        <v>2.375</v>
      </c>
      <c r="G266" s="153"/>
      <c r="H266" s="147"/>
      <c r="I266" s="147"/>
      <c r="J266" s="147"/>
      <c r="K266" s="147"/>
      <c r="L266" s="147"/>
      <c r="M266" s="147"/>
      <c r="N266" s="147"/>
    </row>
    <row r="267" spans="2:14">
      <c r="B267" s="151" t="s">
        <v>88</v>
      </c>
      <c r="C267" s="152">
        <v>29</v>
      </c>
      <c r="D267" s="152">
        <v>17</v>
      </c>
      <c r="E267" s="152"/>
      <c r="F267" s="153">
        <v>-0.41379310344827591</v>
      </c>
      <c r="G267" s="153"/>
      <c r="H267" s="147"/>
      <c r="I267" s="147"/>
      <c r="J267" s="147"/>
      <c r="K267" s="147"/>
      <c r="L267" s="147"/>
      <c r="M267" s="147"/>
      <c r="N267" s="147"/>
    </row>
    <row r="268" spans="2:14">
      <c r="B268" s="151" t="s">
        <v>87</v>
      </c>
      <c r="C268" s="152">
        <v>17</v>
      </c>
      <c r="D268" s="152">
        <v>16</v>
      </c>
      <c r="E268" s="152"/>
      <c r="F268" s="153">
        <v>-5.8823529411764719E-2</v>
      </c>
      <c r="G268" s="153"/>
      <c r="H268" s="147"/>
      <c r="I268" s="147"/>
      <c r="J268" s="147"/>
      <c r="K268" s="147"/>
      <c r="L268" s="147"/>
      <c r="M268" s="147"/>
      <c r="N268" s="147"/>
    </row>
    <row r="269" spans="2:14">
      <c r="B269" s="151" t="s">
        <v>86</v>
      </c>
      <c r="C269" s="152">
        <v>30</v>
      </c>
      <c r="D269" s="152">
        <v>8</v>
      </c>
      <c r="E269" s="152"/>
      <c r="F269" s="153">
        <v>-0.73333333333333339</v>
      </c>
      <c r="G269" s="153"/>
      <c r="H269" s="147"/>
      <c r="I269" s="147"/>
      <c r="J269" s="147"/>
      <c r="K269" s="147"/>
      <c r="L269" s="147"/>
      <c r="M269" s="147"/>
      <c r="N269" s="147"/>
    </row>
    <row r="270" spans="2:14">
      <c r="B270" s="151" t="s">
        <v>85</v>
      </c>
      <c r="C270" s="152">
        <v>24</v>
      </c>
      <c r="D270" s="152">
        <v>23</v>
      </c>
      <c r="E270" s="152"/>
      <c r="F270" s="153">
        <v>-4.166666666666663E-2</v>
      </c>
      <c r="G270" s="153"/>
      <c r="H270" s="147"/>
      <c r="I270" s="147"/>
      <c r="J270" s="147"/>
      <c r="K270" s="147"/>
      <c r="L270" s="147"/>
      <c r="M270" s="147"/>
      <c r="N270" s="147"/>
    </row>
    <row r="271" spans="2:14">
      <c r="B271" s="151" t="s">
        <v>84</v>
      </c>
      <c r="C271" s="152">
        <v>26</v>
      </c>
      <c r="D271" s="152">
        <v>51</v>
      </c>
      <c r="E271" s="152"/>
      <c r="F271" s="153">
        <v>0.96153846153846145</v>
      </c>
      <c r="G271" s="153"/>
      <c r="H271" s="147"/>
      <c r="I271" s="147"/>
      <c r="J271" s="147"/>
      <c r="K271" s="147"/>
      <c r="L271" s="147"/>
      <c r="M271" s="147"/>
      <c r="N271" s="147"/>
    </row>
    <row r="272" spans="2:14">
      <c r="B272" s="151" t="s">
        <v>83</v>
      </c>
      <c r="C272" s="152">
        <v>44</v>
      </c>
      <c r="D272" s="152">
        <v>66</v>
      </c>
      <c r="E272" s="152"/>
      <c r="F272" s="153">
        <v>0.5</v>
      </c>
      <c r="G272" s="153"/>
      <c r="H272" s="147"/>
      <c r="I272" s="147"/>
      <c r="J272" s="147"/>
      <c r="K272" s="147"/>
      <c r="L272" s="147"/>
      <c r="M272" s="147"/>
      <c r="N272" s="147"/>
    </row>
    <row r="273" spans="2:14">
      <c r="B273" s="154" t="s">
        <v>47</v>
      </c>
      <c r="C273" s="64">
        <v>378</v>
      </c>
      <c r="D273" s="64">
        <v>402</v>
      </c>
      <c r="E273" s="64">
        <v>127</v>
      </c>
      <c r="F273" s="155">
        <v>6.3492063492063489E-2</v>
      </c>
      <c r="G273" s="155"/>
      <c r="H273" s="147"/>
      <c r="I273" s="147"/>
      <c r="J273" s="147"/>
      <c r="K273" s="147"/>
      <c r="L273" s="147"/>
      <c r="M273" s="147"/>
      <c r="N273" s="147"/>
    </row>
    <row r="274" spans="2:14" ht="15" customHeight="1">
      <c r="B274" s="357" t="s">
        <v>178</v>
      </c>
      <c r="C274" s="357"/>
      <c r="D274" s="357"/>
      <c r="E274" s="357"/>
      <c r="F274" s="357"/>
      <c r="G274" s="357"/>
      <c r="H274" s="147"/>
      <c r="I274" s="147"/>
      <c r="J274" s="147"/>
      <c r="K274" s="147"/>
      <c r="L274" s="147"/>
      <c r="M274" s="147"/>
      <c r="N274" s="147"/>
    </row>
    <row r="275" spans="2:14" ht="4.5" customHeight="1">
      <c r="B275" s="156"/>
      <c r="C275" s="156"/>
      <c r="D275" s="156"/>
      <c r="E275" s="156"/>
      <c r="F275" s="156"/>
      <c r="G275" s="156"/>
      <c r="H275" s="147"/>
      <c r="I275" s="147"/>
      <c r="J275" s="147"/>
      <c r="K275" s="147"/>
      <c r="L275" s="147"/>
      <c r="M275" s="147"/>
      <c r="N275" s="147"/>
    </row>
    <row r="276" spans="2:14" ht="7.5" customHeight="1">
      <c r="B276" s="156"/>
      <c r="C276" s="156"/>
      <c r="D276" s="156"/>
      <c r="E276" s="156"/>
      <c r="F276" s="156"/>
      <c r="G276" s="156"/>
      <c r="H276" s="147"/>
      <c r="I276" s="147"/>
      <c r="J276" s="147"/>
      <c r="K276" s="147"/>
      <c r="L276" s="147"/>
      <c r="M276" s="147"/>
      <c r="N276" s="147"/>
    </row>
    <row r="277" spans="2:14" ht="36" customHeight="1">
      <c r="B277" s="358" t="s">
        <v>193</v>
      </c>
      <c r="C277" s="358"/>
      <c r="D277" s="358"/>
      <c r="E277" s="358"/>
      <c r="F277" s="358"/>
      <c r="G277" s="358"/>
      <c r="H277" s="147"/>
      <c r="I277" s="147"/>
      <c r="J277" s="147"/>
      <c r="K277" s="147"/>
      <c r="L277" s="147"/>
      <c r="M277" s="147"/>
      <c r="N277" s="147"/>
    </row>
    <row r="278" spans="2:14">
      <c r="B278" s="158"/>
      <c r="C278" s="148">
        <v>2009</v>
      </c>
      <c r="D278" s="148">
        <v>2010</v>
      </c>
      <c r="E278" s="148">
        <v>2011</v>
      </c>
      <c r="F278" s="150" t="s">
        <v>176</v>
      </c>
      <c r="G278" s="150" t="s">
        <v>177</v>
      </c>
      <c r="H278" s="147"/>
      <c r="I278" s="147"/>
      <c r="J278" s="147"/>
      <c r="K278" s="147"/>
      <c r="L278" s="147"/>
      <c r="M278" s="147"/>
      <c r="N278" s="147"/>
    </row>
    <row r="279" spans="2:14">
      <c r="B279" s="151" t="s">
        <v>94</v>
      </c>
      <c r="C279" s="152">
        <v>61</v>
      </c>
      <c r="D279" s="152">
        <v>75</v>
      </c>
      <c r="E279" s="152">
        <v>69</v>
      </c>
      <c r="F279" s="153">
        <v>0.22950819672131151</v>
      </c>
      <c r="G279" s="153">
        <v>-7.999999999999996E-2</v>
      </c>
      <c r="H279" s="147"/>
      <c r="I279" s="147"/>
      <c r="J279" s="147"/>
      <c r="K279" s="147"/>
      <c r="L279" s="147"/>
      <c r="M279" s="147"/>
      <c r="N279" s="147"/>
    </row>
    <row r="280" spans="2:14">
      <c r="B280" s="151" t="s">
        <v>93</v>
      </c>
      <c r="C280" s="152">
        <v>64</v>
      </c>
      <c r="D280" s="152">
        <v>54</v>
      </c>
      <c r="E280" s="152">
        <v>61</v>
      </c>
      <c r="F280" s="153">
        <v>-0.15625</v>
      </c>
      <c r="G280" s="153">
        <v>0.12962962962962954</v>
      </c>
      <c r="H280" s="147"/>
      <c r="I280" s="147"/>
      <c r="J280" s="147"/>
      <c r="K280" s="147"/>
      <c r="L280" s="147"/>
      <c r="M280" s="147"/>
      <c r="N280" s="147"/>
    </row>
    <row r="281" spans="2:14">
      <c r="B281" s="151" t="s">
        <v>92</v>
      </c>
      <c r="C281" s="152">
        <v>49</v>
      </c>
      <c r="D281" s="152">
        <v>39</v>
      </c>
      <c r="E281" s="152"/>
      <c r="F281" s="153">
        <v>-0.20408163265306123</v>
      </c>
      <c r="G281" s="153"/>
      <c r="H281" s="147"/>
      <c r="I281" s="147"/>
      <c r="J281" s="147"/>
      <c r="K281" s="147"/>
      <c r="L281" s="147"/>
      <c r="M281" s="147"/>
      <c r="N281" s="147"/>
    </row>
    <row r="282" spans="2:14">
      <c r="B282" s="151" t="s">
        <v>91</v>
      </c>
      <c r="C282" s="152">
        <v>59</v>
      </c>
      <c r="D282" s="152">
        <v>42</v>
      </c>
      <c r="E282" s="152"/>
      <c r="F282" s="153">
        <v>-0.28813559322033899</v>
      </c>
      <c r="G282" s="153"/>
      <c r="H282" s="147"/>
      <c r="I282" s="147"/>
      <c r="J282" s="147"/>
      <c r="K282" s="147"/>
      <c r="L282" s="147"/>
      <c r="M282" s="147"/>
      <c r="N282" s="147"/>
    </row>
    <row r="283" spans="2:14">
      <c r="B283" s="151" t="s">
        <v>90</v>
      </c>
      <c r="C283" s="152">
        <v>40</v>
      </c>
      <c r="D283" s="152">
        <v>34</v>
      </c>
      <c r="E283" s="152"/>
      <c r="F283" s="153">
        <v>-0.15000000000000002</v>
      </c>
      <c r="G283" s="153"/>
      <c r="H283" s="147"/>
      <c r="I283" s="147"/>
      <c r="J283" s="147"/>
      <c r="K283" s="147"/>
      <c r="L283" s="147"/>
      <c r="M283" s="147"/>
      <c r="N283" s="147"/>
    </row>
    <row r="284" spans="2:14">
      <c r="B284" s="151" t="s">
        <v>89</v>
      </c>
      <c r="C284" s="152">
        <v>18</v>
      </c>
      <c r="D284" s="152">
        <v>35</v>
      </c>
      <c r="E284" s="152"/>
      <c r="F284" s="153">
        <v>0.94444444444444442</v>
      </c>
      <c r="G284" s="153"/>
      <c r="H284" s="147"/>
      <c r="I284" s="147"/>
      <c r="J284" s="147"/>
      <c r="K284" s="147"/>
      <c r="L284" s="147"/>
      <c r="M284" s="147"/>
      <c r="N284" s="147"/>
    </row>
    <row r="285" spans="2:14">
      <c r="B285" s="151" t="s">
        <v>88</v>
      </c>
      <c r="C285" s="152">
        <v>32</v>
      </c>
      <c r="D285" s="152">
        <v>30</v>
      </c>
      <c r="E285" s="152"/>
      <c r="F285" s="153">
        <v>-6.25E-2</v>
      </c>
      <c r="G285" s="153"/>
      <c r="H285" s="147"/>
      <c r="I285" s="147"/>
      <c r="J285" s="147"/>
      <c r="K285" s="147"/>
      <c r="L285" s="147"/>
      <c r="M285" s="147"/>
      <c r="N285" s="147"/>
    </row>
    <row r="286" spans="2:14">
      <c r="B286" s="151" t="s">
        <v>87</v>
      </c>
      <c r="C286" s="152">
        <v>12</v>
      </c>
      <c r="D286" s="152">
        <v>44</v>
      </c>
      <c r="E286" s="152"/>
      <c r="F286" s="153">
        <v>2.6666666666666665</v>
      </c>
      <c r="G286" s="153"/>
      <c r="H286" s="147"/>
      <c r="I286" s="147"/>
      <c r="J286" s="147"/>
      <c r="K286" s="147"/>
      <c r="L286" s="147"/>
      <c r="M286" s="147"/>
      <c r="N286" s="147"/>
    </row>
    <row r="287" spans="2:14">
      <c r="B287" s="151" t="s">
        <v>86</v>
      </c>
      <c r="C287" s="152">
        <v>30</v>
      </c>
      <c r="D287" s="152">
        <v>63</v>
      </c>
      <c r="E287" s="152"/>
      <c r="F287" s="153">
        <v>1.1000000000000001</v>
      </c>
      <c r="G287" s="153"/>
      <c r="H287" s="147"/>
      <c r="I287" s="147"/>
      <c r="J287" s="147"/>
      <c r="K287" s="147"/>
      <c r="L287" s="147"/>
      <c r="M287" s="147"/>
      <c r="N287" s="147"/>
    </row>
    <row r="288" spans="2:14">
      <c r="B288" s="151" t="s">
        <v>85</v>
      </c>
      <c r="C288" s="152">
        <v>54</v>
      </c>
      <c r="D288" s="152">
        <v>140</v>
      </c>
      <c r="E288" s="152"/>
      <c r="F288" s="153">
        <v>1.5925925925925926</v>
      </c>
      <c r="G288" s="153"/>
      <c r="H288" s="147"/>
      <c r="I288" s="147"/>
      <c r="J288" s="147"/>
      <c r="K288" s="147"/>
      <c r="L288" s="147"/>
      <c r="M288" s="147"/>
      <c r="N288" s="147"/>
    </row>
    <row r="289" spans="2:14">
      <c r="B289" s="151" t="s">
        <v>84</v>
      </c>
      <c r="C289" s="152">
        <v>47</v>
      </c>
      <c r="D289" s="152">
        <v>82</v>
      </c>
      <c r="E289" s="152"/>
      <c r="F289" s="153">
        <v>0.74468085106382986</v>
      </c>
      <c r="G289" s="153"/>
      <c r="H289" s="147"/>
      <c r="I289" s="147"/>
      <c r="J289" s="147"/>
      <c r="K289" s="147"/>
      <c r="L289" s="147"/>
      <c r="M289" s="147"/>
      <c r="N289" s="147"/>
    </row>
    <row r="290" spans="2:14">
      <c r="B290" s="151" t="s">
        <v>83</v>
      </c>
      <c r="C290" s="152">
        <v>91</v>
      </c>
      <c r="D290" s="152">
        <v>82</v>
      </c>
      <c r="E290" s="152"/>
      <c r="F290" s="153">
        <v>-9.8901098901098883E-2</v>
      </c>
      <c r="G290" s="153"/>
      <c r="H290" s="147"/>
      <c r="I290" s="147"/>
      <c r="J290" s="147"/>
      <c r="K290" s="147"/>
      <c r="L290" s="147"/>
      <c r="M290" s="147"/>
      <c r="N290" s="147"/>
    </row>
    <row r="291" spans="2:14">
      <c r="B291" s="154" t="s">
        <v>47</v>
      </c>
      <c r="C291" s="64">
        <v>557</v>
      </c>
      <c r="D291" s="64">
        <v>720</v>
      </c>
      <c r="E291" s="64">
        <v>130</v>
      </c>
      <c r="F291" s="155">
        <v>0.29263913824057441</v>
      </c>
      <c r="G291" s="155"/>
      <c r="H291" s="147"/>
      <c r="I291" s="147"/>
      <c r="J291" s="147"/>
      <c r="K291" s="147"/>
      <c r="L291" s="147"/>
      <c r="M291" s="147"/>
      <c r="N291" s="147"/>
    </row>
    <row r="292" spans="2:14" ht="15" customHeight="1">
      <c r="B292" s="357" t="s">
        <v>178</v>
      </c>
      <c r="C292" s="357"/>
      <c r="D292" s="357"/>
      <c r="E292" s="357"/>
      <c r="F292" s="357"/>
      <c r="G292" s="357"/>
      <c r="H292" s="147"/>
      <c r="I292" s="147"/>
      <c r="J292" s="147"/>
      <c r="K292" s="147"/>
      <c r="L292" s="147"/>
      <c r="M292" s="147"/>
      <c r="N292" s="147"/>
    </row>
  </sheetData>
  <mergeCells count="33">
    <mergeCell ref="B97:G97"/>
    <mergeCell ref="B5:N5"/>
    <mergeCell ref="B7:G7"/>
    <mergeCell ref="B22:G22"/>
    <mergeCell ref="B25:G25"/>
    <mergeCell ref="B40:G40"/>
    <mergeCell ref="B43:G43"/>
    <mergeCell ref="B58:G58"/>
    <mergeCell ref="B61:G61"/>
    <mergeCell ref="B76:G76"/>
    <mergeCell ref="B79:G79"/>
    <mergeCell ref="B94:G94"/>
    <mergeCell ref="B205:G205"/>
    <mergeCell ref="B112:G112"/>
    <mergeCell ref="B115:G115"/>
    <mergeCell ref="B130:G130"/>
    <mergeCell ref="B133:G133"/>
    <mergeCell ref="B148:G148"/>
    <mergeCell ref="B151:G151"/>
    <mergeCell ref="B166:G166"/>
    <mergeCell ref="B169:G169"/>
    <mergeCell ref="B184:G184"/>
    <mergeCell ref="B187:G187"/>
    <mergeCell ref="B202:G202"/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42" orientation="landscape" r:id="rId1"/>
  <headerFooter scaleWithDoc="0" alignWithMargins="0">
    <oddHeader>&amp;RTurismo en Cifras SANTA CRUZ (acumulado junio 2010)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38">
    <tabColor rgb="FF000099"/>
    <pageSetUpPr fitToPage="1"/>
  </sheetPr>
  <dimension ref="B5:AW74"/>
  <sheetViews>
    <sheetView showGridLines="0" showRowColHeaders="0" zoomScaleNormal="100" workbookViewId="0">
      <pane xSplit="2" ySplit="6" topLeftCell="C7" activePane="bottomRight" state="frozen"/>
      <selection activeCell="B2" sqref="B2"/>
      <selection pane="topRight" activeCell="B2" sqref="B2"/>
      <selection pane="bottomLeft" activeCell="B2" sqref="B2"/>
      <selection pane="bottomRight" activeCell="E79" sqref="E79"/>
    </sheetView>
  </sheetViews>
  <sheetFormatPr baseColWidth="10" defaultRowHeight="15" outlineLevelRow="1"/>
  <cols>
    <col min="1" max="1" width="11.42578125" style="2"/>
    <col min="2" max="2" width="13.7109375" style="2" customWidth="1"/>
    <col min="19" max="20" width="10.7109375" customWidth="1"/>
    <col min="45" max="46" width="10.710937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5.75" customHeight="1">
      <c r="B5" s="159" t="s">
        <v>194</v>
      </c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  <c r="AR5" s="160"/>
      <c r="AS5" s="160"/>
      <c r="AT5" s="160"/>
      <c r="AU5" s="160"/>
      <c r="AV5" s="160"/>
    </row>
    <row r="6" spans="2:49" s="163" customFormat="1" ht="25.5">
      <c r="B6" s="102" t="s">
        <v>195</v>
      </c>
      <c r="C6" s="102" t="s">
        <v>196</v>
      </c>
      <c r="D6" s="103" t="s">
        <v>197</v>
      </c>
      <c r="E6" s="102" t="s">
        <v>198</v>
      </c>
      <c r="F6" s="103" t="s">
        <v>197</v>
      </c>
      <c r="G6" s="102" t="s">
        <v>199</v>
      </c>
      <c r="H6" s="103" t="s">
        <v>197</v>
      </c>
      <c r="I6" s="102" t="s">
        <v>200</v>
      </c>
      <c r="J6" s="103" t="s">
        <v>197</v>
      </c>
      <c r="K6" s="161" t="s">
        <v>201</v>
      </c>
      <c r="L6" s="103" t="s">
        <v>197</v>
      </c>
      <c r="M6" s="161" t="s">
        <v>202</v>
      </c>
      <c r="N6" s="103" t="s">
        <v>197</v>
      </c>
      <c r="O6" s="161" t="s">
        <v>203</v>
      </c>
      <c r="P6" s="103" t="s">
        <v>197</v>
      </c>
      <c r="Q6" s="161" t="s">
        <v>204</v>
      </c>
      <c r="R6" s="103" t="s">
        <v>197</v>
      </c>
      <c r="S6" s="161" t="s">
        <v>205</v>
      </c>
      <c r="T6" s="103" t="s">
        <v>197</v>
      </c>
      <c r="U6" s="162" t="s">
        <v>206</v>
      </c>
      <c r="V6" s="103" t="s">
        <v>197</v>
      </c>
      <c r="W6" s="162" t="s">
        <v>207</v>
      </c>
      <c r="X6" s="103" t="s">
        <v>197</v>
      </c>
      <c r="Y6" s="162" t="s">
        <v>208</v>
      </c>
      <c r="Z6" s="103" t="s">
        <v>197</v>
      </c>
      <c r="AA6" s="162" t="s">
        <v>209</v>
      </c>
      <c r="AB6" s="103" t="s">
        <v>197</v>
      </c>
      <c r="AC6" s="102" t="s">
        <v>210</v>
      </c>
      <c r="AD6" s="103" t="s">
        <v>197</v>
      </c>
      <c r="AE6" s="102" t="s">
        <v>211</v>
      </c>
      <c r="AF6" s="103" t="s">
        <v>197</v>
      </c>
      <c r="AG6" s="102" t="s">
        <v>212</v>
      </c>
      <c r="AH6" s="103" t="s">
        <v>197</v>
      </c>
      <c r="AI6" s="102" t="s">
        <v>213</v>
      </c>
      <c r="AJ6" s="103" t="s">
        <v>197</v>
      </c>
      <c r="AK6" s="102" t="s">
        <v>214</v>
      </c>
      <c r="AL6" s="103" t="s">
        <v>197</v>
      </c>
      <c r="AM6" s="102" t="s">
        <v>215</v>
      </c>
      <c r="AN6" s="103" t="s">
        <v>197</v>
      </c>
      <c r="AO6" s="102" t="s">
        <v>216</v>
      </c>
      <c r="AP6" s="103" t="s">
        <v>197</v>
      </c>
      <c r="AQ6" s="102" t="s">
        <v>217</v>
      </c>
      <c r="AR6" s="103" t="s">
        <v>197</v>
      </c>
      <c r="AS6" s="102" t="s">
        <v>218</v>
      </c>
      <c r="AT6" s="103" t="s">
        <v>197</v>
      </c>
      <c r="AU6" s="102" t="s">
        <v>80</v>
      </c>
      <c r="AV6" s="103" t="s">
        <v>197</v>
      </c>
      <c r="AW6"/>
    </row>
    <row r="7" spans="2:49" customFormat="1">
      <c r="B7" s="164" t="s">
        <v>93</v>
      </c>
      <c r="C7" s="165">
        <v>10361</v>
      </c>
      <c r="D7" s="166">
        <v>-0.23035210221363844</v>
      </c>
      <c r="E7" s="165">
        <v>74</v>
      </c>
      <c r="F7" s="166">
        <v>-0.51633986928104569</v>
      </c>
      <c r="G7" s="165">
        <v>61</v>
      </c>
      <c r="H7" s="166">
        <v>0.35555555555555562</v>
      </c>
      <c r="I7" s="165">
        <v>512</v>
      </c>
      <c r="J7" s="166">
        <v>0.25798525798525795</v>
      </c>
      <c r="K7" s="165">
        <v>442</v>
      </c>
      <c r="L7" s="166">
        <v>0.47333333333333338</v>
      </c>
      <c r="M7" s="165">
        <v>458</v>
      </c>
      <c r="N7" s="166">
        <v>0.31609195402298851</v>
      </c>
      <c r="O7" s="165">
        <v>67</v>
      </c>
      <c r="P7" s="166">
        <v>0.28846153846153855</v>
      </c>
      <c r="Q7" s="165">
        <v>314</v>
      </c>
      <c r="R7" s="166">
        <v>-1.2578616352201255E-2</v>
      </c>
      <c r="S7" s="165">
        <v>336</v>
      </c>
      <c r="T7" s="166">
        <v>0.14675767918088733</v>
      </c>
      <c r="U7" s="165">
        <v>110</v>
      </c>
      <c r="V7" s="166">
        <v>0.10000000000000009</v>
      </c>
      <c r="W7" s="165">
        <v>75</v>
      </c>
      <c r="X7" s="166">
        <v>0.44230769230769229</v>
      </c>
      <c r="Y7" s="165">
        <v>75</v>
      </c>
      <c r="Z7" s="166">
        <v>0</v>
      </c>
      <c r="AA7" s="165">
        <v>76</v>
      </c>
      <c r="AB7" s="166">
        <v>0.1515151515151516</v>
      </c>
      <c r="AC7" s="165">
        <v>61</v>
      </c>
      <c r="AD7" s="166">
        <v>0.12962962962962954</v>
      </c>
      <c r="AE7" s="165">
        <v>43</v>
      </c>
      <c r="AF7" s="166">
        <v>-0.36764705882352944</v>
      </c>
      <c r="AG7" s="165">
        <v>46</v>
      </c>
      <c r="AH7" s="166">
        <v>-0.36986301369863017</v>
      </c>
      <c r="AI7" s="165">
        <v>104</v>
      </c>
      <c r="AJ7" s="166">
        <v>0.20930232558139528</v>
      </c>
      <c r="AK7" s="165">
        <v>161</v>
      </c>
      <c r="AL7" s="166">
        <v>-6.9364161849710948E-2</v>
      </c>
      <c r="AM7" s="165">
        <v>86</v>
      </c>
      <c r="AN7" s="166">
        <v>-0.18867924528301883</v>
      </c>
      <c r="AO7" s="165">
        <v>194</v>
      </c>
      <c r="AP7" s="166">
        <v>-0.5983436853002071</v>
      </c>
      <c r="AQ7" s="165">
        <v>379</v>
      </c>
      <c r="AR7" s="166">
        <v>0.12130177514792906</v>
      </c>
      <c r="AS7" s="167">
        <v>3338</v>
      </c>
      <c r="AT7" s="168">
        <v>1.2435547467394503E-2</v>
      </c>
      <c r="AU7" s="167">
        <v>13699</v>
      </c>
      <c r="AV7" s="168">
        <v>-0.18258845993197681</v>
      </c>
    </row>
    <row r="8" spans="2:49" customFormat="1">
      <c r="B8" s="164" t="s">
        <v>94</v>
      </c>
      <c r="C8" s="165">
        <v>9623</v>
      </c>
      <c r="D8" s="166">
        <v>-4.8170128585558802E-2</v>
      </c>
      <c r="E8" s="165">
        <v>82</v>
      </c>
      <c r="F8" s="166">
        <v>-0.16326530612244894</v>
      </c>
      <c r="G8" s="165">
        <v>80</v>
      </c>
      <c r="H8" s="166">
        <v>0.40350877192982448</v>
      </c>
      <c r="I8" s="165">
        <v>476</v>
      </c>
      <c r="J8" s="166">
        <v>0.24607329842931946</v>
      </c>
      <c r="K8" s="165">
        <v>266</v>
      </c>
      <c r="L8" s="166">
        <v>0.16666666666666674</v>
      </c>
      <c r="M8" s="165">
        <v>444</v>
      </c>
      <c r="N8" s="166">
        <v>-0.14119922630560933</v>
      </c>
      <c r="O8" s="165">
        <v>60</v>
      </c>
      <c r="P8" s="166">
        <v>3.4482758620689724E-2</v>
      </c>
      <c r="Q8" s="165">
        <v>381</v>
      </c>
      <c r="R8" s="166">
        <v>0.35106382978723394</v>
      </c>
      <c r="S8" s="165">
        <v>252</v>
      </c>
      <c r="T8" s="166">
        <v>0.35483870967741926</v>
      </c>
      <c r="U8" s="165">
        <v>75</v>
      </c>
      <c r="V8" s="166">
        <v>0.5957446808510638</v>
      </c>
      <c r="W8" s="165">
        <v>57</v>
      </c>
      <c r="X8" s="166">
        <v>1.375</v>
      </c>
      <c r="Y8" s="165">
        <v>40</v>
      </c>
      <c r="Z8" s="166">
        <v>5.2631578947368363E-2</v>
      </c>
      <c r="AA8" s="165">
        <v>80</v>
      </c>
      <c r="AB8" s="166">
        <v>3.8961038961038863E-2</v>
      </c>
      <c r="AC8" s="165">
        <v>69</v>
      </c>
      <c r="AD8" s="166">
        <v>-7.999999999999996E-2</v>
      </c>
      <c r="AE8" s="165">
        <v>38</v>
      </c>
      <c r="AF8" s="166">
        <v>8.5714285714285632E-2</v>
      </c>
      <c r="AG8" s="165">
        <v>43</v>
      </c>
      <c r="AH8" s="166">
        <v>0.13157894736842102</v>
      </c>
      <c r="AI8" s="165">
        <v>102</v>
      </c>
      <c r="AJ8" s="166">
        <v>0.14606741573033699</v>
      </c>
      <c r="AK8" s="165">
        <v>137</v>
      </c>
      <c r="AL8" s="166">
        <v>6.2015503875969102E-2</v>
      </c>
      <c r="AM8" s="165">
        <v>55</v>
      </c>
      <c r="AN8" s="166">
        <v>-0.44999999999999996</v>
      </c>
      <c r="AO8" s="165">
        <v>271</v>
      </c>
      <c r="AP8" s="166">
        <v>-0.46123260437375746</v>
      </c>
      <c r="AQ8" s="165">
        <v>229</v>
      </c>
      <c r="AR8" s="166">
        <v>-0.23920265780730898</v>
      </c>
      <c r="AS8" s="167">
        <v>2985</v>
      </c>
      <c r="AT8" s="168">
        <v>-3.0214424951267027E-2</v>
      </c>
      <c r="AU8" s="167">
        <v>12608</v>
      </c>
      <c r="AV8" s="168">
        <v>-4.3979375189566294E-2</v>
      </c>
    </row>
    <row r="9" spans="2:49" customFormat="1" ht="30" customHeight="1">
      <c r="B9" s="169" t="s">
        <v>322</v>
      </c>
      <c r="C9" s="170">
        <v>19984</v>
      </c>
      <c r="D9" s="108">
        <v>-0.15221449176989654</v>
      </c>
      <c r="E9" s="170">
        <v>156</v>
      </c>
      <c r="F9" s="108">
        <v>-0.37848605577689243</v>
      </c>
      <c r="G9" s="170">
        <v>141</v>
      </c>
      <c r="H9" s="108">
        <v>0.38235294117647056</v>
      </c>
      <c r="I9" s="170">
        <v>988</v>
      </c>
      <c r="J9" s="108">
        <v>0.25221799746514573</v>
      </c>
      <c r="K9" s="170">
        <v>708</v>
      </c>
      <c r="L9" s="108">
        <v>0.34090909090909083</v>
      </c>
      <c r="M9" s="170">
        <v>902</v>
      </c>
      <c r="N9" s="108">
        <v>4.2774566473988473E-2</v>
      </c>
      <c r="O9" s="170">
        <v>127</v>
      </c>
      <c r="P9" s="108">
        <v>0.15454545454545454</v>
      </c>
      <c r="Q9" s="170">
        <v>695</v>
      </c>
      <c r="R9" s="108">
        <v>0.15833333333333344</v>
      </c>
      <c r="S9" s="170">
        <v>588</v>
      </c>
      <c r="T9" s="108">
        <v>0.22755741127348639</v>
      </c>
      <c r="U9" s="170">
        <v>185</v>
      </c>
      <c r="V9" s="108">
        <v>0.25850340136054428</v>
      </c>
      <c r="W9" s="170">
        <v>132</v>
      </c>
      <c r="X9" s="108">
        <v>0.73684210526315796</v>
      </c>
      <c r="Y9" s="170">
        <v>115</v>
      </c>
      <c r="Z9" s="108">
        <v>1.7699115044247815E-2</v>
      </c>
      <c r="AA9" s="170">
        <v>156</v>
      </c>
      <c r="AB9" s="108">
        <v>9.0909090909090828E-2</v>
      </c>
      <c r="AC9" s="170">
        <v>130</v>
      </c>
      <c r="AD9" s="108">
        <v>7.7519379844961378E-3</v>
      </c>
      <c r="AE9" s="170">
        <v>81</v>
      </c>
      <c r="AF9" s="108">
        <v>-0.21359223300970875</v>
      </c>
      <c r="AG9" s="170">
        <v>89</v>
      </c>
      <c r="AH9" s="108">
        <v>-0.19819819819819817</v>
      </c>
      <c r="AI9" s="170">
        <v>206</v>
      </c>
      <c r="AJ9" s="108">
        <v>0.17714285714285705</v>
      </c>
      <c r="AK9" s="170">
        <v>298</v>
      </c>
      <c r="AL9" s="108">
        <v>-1.3245033112582738E-2</v>
      </c>
      <c r="AM9" s="170">
        <v>141</v>
      </c>
      <c r="AN9" s="108">
        <v>-0.31553398058252424</v>
      </c>
      <c r="AO9" s="170">
        <v>465</v>
      </c>
      <c r="AP9" s="108">
        <v>-0.52839756592292098</v>
      </c>
      <c r="AQ9" s="170">
        <v>608</v>
      </c>
      <c r="AR9" s="108">
        <v>-4.8513302034428829E-2</v>
      </c>
      <c r="AS9" s="170">
        <v>6323</v>
      </c>
      <c r="AT9" s="108">
        <v>-8.1568627450980813E-3</v>
      </c>
      <c r="AU9" s="170">
        <v>26307</v>
      </c>
      <c r="AV9" s="108">
        <v>-0.12154806825391529</v>
      </c>
    </row>
    <row r="10" spans="2:49" customFormat="1" outlineLevel="1">
      <c r="B10" s="164" t="s">
        <v>83</v>
      </c>
      <c r="C10" s="165">
        <v>9957</v>
      </c>
      <c r="D10" s="166">
        <v>-7.1791803769070128E-3</v>
      </c>
      <c r="E10" s="165">
        <v>107</v>
      </c>
      <c r="F10" s="166">
        <v>8.0808080808080884E-2</v>
      </c>
      <c r="G10" s="165">
        <v>74</v>
      </c>
      <c r="H10" s="166">
        <v>-0.22916666666666663</v>
      </c>
      <c r="I10" s="165">
        <v>618</v>
      </c>
      <c r="J10" s="166">
        <v>0.13186813186813184</v>
      </c>
      <c r="K10" s="165">
        <v>341</v>
      </c>
      <c r="L10" s="166">
        <v>0.50220264317180607</v>
      </c>
      <c r="M10" s="165">
        <v>423</v>
      </c>
      <c r="N10" s="166">
        <v>9.8701298701298734E-2</v>
      </c>
      <c r="O10" s="165">
        <v>66</v>
      </c>
      <c r="P10" s="166">
        <v>0.5</v>
      </c>
      <c r="Q10" s="165">
        <v>290</v>
      </c>
      <c r="R10" s="166">
        <v>6.6176470588235281E-2</v>
      </c>
      <c r="S10" s="165">
        <v>232</v>
      </c>
      <c r="T10" s="166">
        <v>0.46835443037974689</v>
      </c>
      <c r="U10" s="165">
        <v>50</v>
      </c>
      <c r="V10" s="166">
        <v>1.3809523809523809</v>
      </c>
      <c r="W10" s="165">
        <v>58</v>
      </c>
      <c r="X10" s="166">
        <v>3.5714285714285809E-2</v>
      </c>
      <c r="Y10" s="165">
        <v>50</v>
      </c>
      <c r="Z10" s="166">
        <v>0.61290322580645151</v>
      </c>
      <c r="AA10" s="165">
        <v>74</v>
      </c>
      <c r="AB10" s="166">
        <v>0.48</v>
      </c>
      <c r="AC10" s="165">
        <v>82</v>
      </c>
      <c r="AD10" s="166">
        <v>-9.8901098901098883E-2</v>
      </c>
      <c r="AE10" s="165">
        <v>34</v>
      </c>
      <c r="AF10" s="166">
        <v>-0.29166666666666663</v>
      </c>
      <c r="AG10" s="165">
        <v>38</v>
      </c>
      <c r="AH10" s="166">
        <v>0.80952380952380953</v>
      </c>
      <c r="AI10" s="165">
        <v>76</v>
      </c>
      <c r="AJ10" s="166">
        <v>1.3333333333333419E-2</v>
      </c>
      <c r="AK10" s="165">
        <v>234</v>
      </c>
      <c r="AL10" s="166">
        <v>0.8</v>
      </c>
      <c r="AM10" s="165">
        <v>150</v>
      </c>
      <c r="AN10" s="166">
        <v>0.78571428571428581</v>
      </c>
      <c r="AO10" s="165">
        <v>432</v>
      </c>
      <c r="AP10" s="166">
        <v>-9.8121085594989554E-2</v>
      </c>
      <c r="AQ10" s="165">
        <v>294</v>
      </c>
      <c r="AR10" s="166">
        <v>-2.6490066225165587E-2</v>
      </c>
      <c r="AS10" s="167">
        <v>3491</v>
      </c>
      <c r="AT10" s="168">
        <v>0.14196925089957468</v>
      </c>
      <c r="AU10" s="167">
        <v>13448</v>
      </c>
      <c r="AV10" s="168">
        <v>2.7663151459575097E-2</v>
      </c>
    </row>
    <row r="11" spans="2:49" customFormat="1" outlineLevel="1">
      <c r="B11" s="164" t="s">
        <v>84</v>
      </c>
      <c r="C11" s="165">
        <v>11942</v>
      </c>
      <c r="D11" s="166">
        <v>6.9496686369335592E-2</v>
      </c>
      <c r="E11" s="165">
        <v>81</v>
      </c>
      <c r="F11" s="166">
        <v>0.62000000000000011</v>
      </c>
      <c r="G11" s="165">
        <v>105</v>
      </c>
      <c r="H11" s="166">
        <v>0.875</v>
      </c>
      <c r="I11" s="165">
        <v>461</v>
      </c>
      <c r="J11" s="166">
        <v>-0.18262411347517726</v>
      </c>
      <c r="K11" s="165">
        <v>266</v>
      </c>
      <c r="L11" s="166">
        <v>0.37113402061855671</v>
      </c>
      <c r="M11" s="165">
        <v>299</v>
      </c>
      <c r="N11" s="166">
        <v>0.1589147286821706</v>
      </c>
      <c r="O11" s="165">
        <v>51</v>
      </c>
      <c r="P11" s="166">
        <v>0.96153846153846145</v>
      </c>
      <c r="Q11" s="165">
        <v>293</v>
      </c>
      <c r="R11" s="166">
        <v>0.42926829268292677</v>
      </c>
      <c r="S11" s="165">
        <v>237</v>
      </c>
      <c r="T11" s="166">
        <v>0.5490196078431373</v>
      </c>
      <c r="U11" s="165">
        <v>61</v>
      </c>
      <c r="V11" s="166">
        <v>0.45238095238095233</v>
      </c>
      <c r="W11" s="165">
        <v>38</v>
      </c>
      <c r="X11" s="166">
        <v>-0.15555555555555556</v>
      </c>
      <c r="Y11" s="165">
        <v>45</v>
      </c>
      <c r="Z11" s="166">
        <v>1.8125</v>
      </c>
      <c r="AA11" s="165">
        <v>93</v>
      </c>
      <c r="AB11" s="166">
        <v>0.8600000000000001</v>
      </c>
      <c r="AC11" s="165">
        <v>82</v>
      </c>
      <c r="AD11" s="166">
        <v>0.74468085106382986</v>
      </c>
      <c r="AE11" s="165">
        <v>25</v>
      </c>
      <c r="AF11" s="166">
        <v>-0.5535714285714286</v>
      </c>
      <c r="AG11" s="165">
        <v>42</v>
      </c>
      <c r="AH11" s="166">
        <v>0.23529411764705888</v>
      </c>
      <c r="AI11" s="165">
        <v>151</v>
      </c>
      <c r="AJ11" s="166">
        <v>0.46601941747572817</v>
      </c>
      <c r="AK11" s="165">
        <v>181</v>
      </c>
      <c r="AL11" s="166">
        <v>0.29285714285714293</v>
      </c>
      <c r="AM11" s="165">
        <v>79</v>
      </c>
      <c r="AN11" s="166">
        <v>-0.18556701030927836</v>
      </c>
      <c r="AO11" s="165">
        <v>298</v>
      </c>
      <c r="AP11" s="166">
        <v>-0.40755467196819084</v>
      </c>
      <c r="AQ11" s="165">
        <v>480</v>
      </c>
      <c r="AR11" s="166">
        <v>0.4201183431952662</v>
      </c>
      <c r="AS11" s="167">
        <v>3131</v>
      </c>
      <c r="AT11" s="168">
        <v>0.10871104815864019</v>
      </c>
      <c r="AU11" s="167">
        <v>15073</v>
      </c>
      <c r="AV11" s="168">
        <v>7.7412437455325334E-2</v>
      </c>
    </row>
    <row r="12" spans="2:49" customFormat="1" outlineLevel="1">
      <c r="B12" s="164" t="s">
        <v>85</v>
      </c>
      <c r="C12" s="165">
        <v>11295</v>
      </c>
      <c r="D12" s="166">
        <v>5.6693797361773823E-2</v>
      </c>
      <c r="E12" s="165">
        <v>54</v>
      </c>
      <c r="F12" s="166">
        <v>0</v>
      </c>
      <c r="G12" s="165">
        <v>73</v>
      </c>
      <c r="H12" s="166">
        <v>2.0416666666666665</v>
      </c>
      <c r="I12" s="165">
        <v>437</v>
      </c>
      <c r="J12" s="166">
        <v>0.3699059561128526</v>
      </c>
      <c r="K12" s="165">
        <v>171</v>
      </c>
      <c r="L12" s="166">
        <v>1.1834319526627279E-2</v>
      </c>
      <c r="M12" s="165">
        <v>193</v>
      </c>
      <c r="N12" s="166">
        <v>-0.10232558139534886</v>
      </c>
      <c r="O12" s="165">
        <v>23</v>
      </c>
      <c r="P12" s="166">
        <v>-4.166666666666663E-2</v>
      </c>
      <c r="Q12" s="165">
        <v>205</v>
      </c>
      <c r="R12" s="166">
        <v>0.16477272727272729</v>
      </c>
      <c r="S12" s="165">
        <v>148</v>
      </c>
      <c r="T12" s="166">
        <v>0.70114942528735624</v>
      </c>
      <c r="U12" s="165">
        <v>39</v>
      </c>
      <c r="V12" s="166">
        <v>-4.8780487804878092E-2</v>
      </c>
      <c r="W12" s="165">
        <v>49</v>
      </c>
      <c r="X12" s="166">
        <v>1.2272727272727271</v>
      </c>
      <c r="Y12" s="165">
        <v>37</v>
      </c>
      <c r="Z12" s="166">
        <v>1.3125</v>
      </c>
      <c r="AA12" s="165">
        <v>23</v>
      </c>
      <c r="AB12" s="166">
        <v>1.875</v>
      </c>
      <c r="AC12" s="165">
        <v>140</v>
      </c>
      <c r="AD12" s="166">
        <v>1.5925925925925926</v>
      </c>
      <c r="AE12" s="165">
        <v>41</v>
      </c>
      <c r="AF12" s="166">
        <v>0.6399999999999999</v>
      </c>
      <c r="AG12" s="165">
        <v>56</v>
      </c>
      <c r="AH12" s="166">
        <v>0.30232558139534893</v>
      </c>
      <c r="AI12" s="165">
        <v>82</v>
      </c>
      <c r="AJ12" s="166">
        <v>0.17142857142857149</v>
      </c>
      <c r="AK12" s="165">
        <v>208</v>
      </c>
      <c r="AL12" s="166">
        <v>0.66399999999999992</v>
      </c>
      <c r="AM12" s="165">
        <v>94</v>
      </c>
      <c r="AN12" s="166">
        <v>0.70909090909090899</v>
      </c>
      <c r="AO12" s="165">
        <v>345</v>
      </c>
      <c r="AP12" s="166">
        <v>-0.24672489082969429</v>
      </c>
      <c r="AQ12" s="165">
        <v>320</v>
      </c>
      <c r="AR12" s="166">
        <v>0.44144144144144137</v>
      </c>
      <c r="AS12" s="167">
        <v>2590</v>
      </c>
      <c r="AT12" s="168">
        <v>0.22169811320754707</v>
      </c>
      <c r="AU12" s="167">
        <v>13885</v>
      </c>
      <c r="AV12" s="168">
        <v>8.4003435084706091E-2</v>
      </c>
    </row>
    <row r="13" spans="2:49" customFormat="1" outlineLevel="1">
      <c r="B13" s="164" t="s">
        <v>86</v>
      </c>
      <c r="C13" s="165">
        <v>8742</v>
      </c>
      <c r="D13" s="166">
        <v>-5.4816736944534594E-2</v>
      </c>
      <c r="E13" s="165">
        <v>45</v>
      </c>
      <c r="F13" s="166">
        <v>0.25</v>
      </c>
      <c r="G13" s="165">
        <v>44</v>
      </c>
      <c r="H13" s="166">
        <v>0.41935483870967749</v>
      </c>
      <c r="I13" s="165">
        <v>264</v>
      </c>
      <c r="J13" s="166">
        <v>0.33333333333333326</v>
      </c>
      <c r="K13" s="165">
        <v>110</v>
      </c>
      <c r="L13" s="166">
        <v>-0.33734939759036142</v>
      </c>
      <c r="M13" s="165">
        <v>121</v>
      </c>
      <c r="N13" s="166">
        <v>-8.1967213114754189E-3</v>
      </c>
      <c r="O13" s="165">
        <v>8</v>
      </c>
      <c r="P13" s="166">
        <v>-0.73333333333333339</v>
      </c>
      <c r="Q13" s="165">
        <v>193</v>
      </c>
      <c r="R13" s="166">
        <v>-1.025641025641022E-2</v>
      </c>
      <c r="S13" s="165">
        <v>73</v>
      </c>
      <c r="T13" s="166">
        <v>0.15873015873015883</v>
      </c>
      <c r="U13" s="165">
        <v>29</v>
      </c>
      <c r="V13" s="166">
        <v>0.31818181818181812</v>
      </c>
      <c r="W13" s="165">
        <v>5</v>
      </c>
      <c r="X13" s="166">
        <v>-0.54545454545454541</v>
      </c>
      <c r="Y13" s="165">
        <v>10</v>
      </c>
      <c r="Z13" s="166">
        <v>-0.33333333333333337</v>
      </c>
      <c r="AA13" s="165">
        <v>29</v>
      </c>
      <c r="AB13" s="166">
        <v>0.93333333333333335</v>
      </c>
      <c r="AC13" s="165">
        <v>63</v>
      </c>
      <c r="AD13" s="166">
        <v>1.1000000000000001</v>
      </c>
      <c r="AE13" s="165">
        <v>13</v>
      </c>
      <c r="AF13" s="166">
        <v>-0.48</v>
      </c>
      <c r="AG13" s="165">
        <v>8</v>
      </c>
      <c r="AH13" s="166">
        <v>-0.63636363636363635</v>
      </c>
      <c r="AI13" s="165">
        <v>46</v>
      </c>
      <c r="AJ13" s="166">
        <v>-0.43902439024390238</v>
      </c>
      <c r="AK13" s="165">
        <v>132</v>
      </c>
      <c r="AL13" s="166">
        <v>-5.0359712230215847E-2</v>
      </c>
      <c r="AM13" s="165">
        <v>57</v>
      </c>
      <c r="AN13" s="166">
        <v>-0.30487804878048785</v>
      </c>
      <c r="AO13" s="165">
        <v>356</v>
      </c>
      <c r="AP13" s="166">
        <v>-0.2053571428571429</v>
      </c>
      <c r="AQ13" s="165">
        <v>181</v>
      </c>
      <c r="AR13" s="166">
        <v>-0.11707317073170731</v>
      </c>
      <c r="AS13" s="167">
        <v>1714</v>
      </c>
      <c r="AT13" s="168">
        <v>-8.5378868729989343E-2</v>
      </c>
      <c r="AU13" s="167">
        <v>10456</v>
      </c>
      <c r="AV13" s="168">
        <v>-5.9965836554886298E-2</v>
      </c>
    </row>
    <row r="14" spans="2:49" customFormat="1" outlineLevel="1">
      <c r="B14" s="164" t="s">
        <v>87</v>
      </c>
      <c r="C14" s="165">
        <v>7495</v>
      </c>
      <c r="D14" s="166">
        <v>0.24584441489361697</v>
      </c>
      <c r="E14" s="165">
        <v>15</v>
      </c>
      <c r="F14" s="166">
        <v>-0.61538461538461542</v>
      </c>
      <c r="G14" s="165">
        <v>49</v>
      </c>
      <c r="H14" s="166">
        <v>0.19512195121951215</v>
      </c>
      <c r="I14" s="165">
        <v>176</v>
      </c>
      <c r="J14" s="166">
        <v>0.375</v>
      </c>
      <c r="K14" s="165">
        <v>215</v>
      </c>
      <c r="L14" s="166">
        <v>-8.8983050847457612E-2</v>
      </c>
      <c r="M14" s="165">
        <v>135</v>
      </c>
      <c r="N14" s="166">
        <v>0.31067961165048552</v>
      </c>
      <c r="O14" s="165">
        <v>16</v>
      </c>
      <c r="P14" s="166">
        <v>-5.8823529411764719E-2</v>
      </c>
      <c r="Q14" s="165">
        <v>422</v>
      </c>
      <c r="R14" s="166">
        <v>0.51254480286738358</v>
      </c>
      <c r="S14" s="165">
        <v>130</v>
      </c>
      <c r="T14" s="166">
        <v>1.7659574468085109</v>
      </c>
      <c r="U14" s="165">
        <v>28</v>
      </c>
      <c r="V14" s="166">
        <v>13</v>
      </c>
      <c r="W14" s="165">
        <v>20</v>
      </c>
      <c r="X14" s="166">
        <v>0.53846153846153855</v>
      </c>
      <c r="Y14" s="165">
        <v>25</v>
      </c>
      <c r="Z14" s="166">
        <v>2.5714285714285716</v>
      </c>
      <c r="AA14" s="165">
        <v>57</v>
      </c>
      <c r="AB14" s="166">
        <v>1.2799999999999998</v>
      </c>
      <c r="AC14" s="165">
        <v>44</v>
      </c>
      <c r="AD14" s="166">
        <v>2.6666666666666665</v>
      </c>
      <c r="AE14" s="165">
        <v>30</v>
      </c>
      <c r="AF14" s="166">
        <v>2</v>
      </c>
      <c r="AG14" s="165">
        <v>32</v>
      </c>
      <c r="AH14" s="166">
        <v>0.10344827586206895</v>
      </c>
      <c r="AI14" s="165">
        <v>27</v>
      </c>
      <c r="AJ14" s="166">
        <v>-0.27027027027027029</v>
      </c>
      <c r="AK14" s="165">
        <v>109</v>
      </c>
      <c r="AL14" s="166">
        <v>0.45333333333333337</v>
      </c>
      <c r="AM14" s="165">
        <v>50</v>
      </c>
      <c r="AN14" s="166">
        <v>-0.1228070175438597</v>
      </c>
      <c r="AO14" s="165">
        <v>436</v>
      </c>
      <c r="AP14" s="166">
        <v>0.28994082840236679</v>
      </c>
      <c r="AQ14" s="165">
        <v>408</v>
      </c>
      <c r="AR14" s="166">
        <v>0.30351437699680517</v>
      </c>
      <c r="AS14" s="167">
        <v>2294</v>
      </c>
      <c r="AT14" s="168">
        <v>0.30266893810335027</v>
      </c>
      <c r="AU14" s="167">
        <v>9789</v>
      </c>
      <c r="AV14" s="168">
        <v>0.25871158544425876</v>
      </c>
    </row>
    <row r="15" spans="2:49" customFormat="1" outlineLevel="1">
      <c r="B15" s="164" t="s">
        <v>88</v>
      </c>
      <c r="C15" s="165">
        <v>8749</v>
      </c>
      <c r="D15" s="166">
        <v>-0.12088022508038587</v>
      </c>
      <c r="E15" s="165">
        <v>54</v>
      </c>
      <c r="F15" s="166">
        <v>-1.8181818181818188E-2</v>
      </c>
      <c r="G15" s="165">
        <v>38</v>
      </c>
      <c r="H15" s="166">
        <v>0.72727272727272729</v>
      </c>
      <c r="I15" s="165">
        <v>166</v>
      </c>
      <c r="J15" s="166">
        <v>0.32800000000000007</v>
      </c>
      <c r="K15" s="165">
        <v>145</v>
      </c>
      <c r="L15" s="166">
        <v>-0.24870466321243523</v>
      </c>
      <c r="M15" s="165">
        <v>125</v>
      </c>
      <c r="N15" s="166">
        <v>-0.19871794871794868</v>
      </c>
      <c r="O15" s="165">
        <v>17</v>
      </c>
      <c r="P15" s="166">
        <v>-0.41379310344827591</v>
      </c>
      <c r="Q15" s="165">
        <v>193</v>
      </c>
      <c r="R15" s="166">
        <v>-0.11467889908256879</v>
      </c>
      <c r="S15" s="165">
        <v>90</v>
      </c>
      <c r="T15" s="166">
        <v>-7.2164948453608213E-2</v>
      </c>
      <c r="U15" s="165">
        <v>12</v>
      </c>
      <c r="V15" s="166">
        <v>-0.33333333333333337</v>
      </c>
      <c r="W15" s="165">
        <v>23</v>
      </c>
      <c r="X15" s="166">
        <v>-0.5</v>
      </c>
      <c r="Y15" s="165">
        <v>23</v>
      </c>
      <c r="Z15" s="166">
        <v>0.21052631578947367</v>
      </c>
      <c r="AA15" s="165">
        <v>32</v>
      </c>
      <c r="AB15" s="166">
        <v>1.2857142857142856</v>
      </c>
      <c r="AC15" s="165">
        <v>30</v>
      </c>
      <c r="AD15" s="166">
        <v>-6.25E-2</v>
      </c>
      <c r="AE15" s="165">
        <v>22</v>
      </c>
      <c r="AF15" s="166">
        <v>-0.12</v>
      </c>
      <c r="AG15" s="165">
        <v>14</v>
      </c>
      <c r="AH15" s="166">
        <v>-0.30000000000000004</v>
      </c>
      <c r="AI15" s="165">
        <v>44</v>
      </c>
      <c r="AJ15" s="166">
        <v>-0.44303797468354433</v>
      </c>
      <c r="AK15" s="165">
        <v>88</v>
      </c>
      <c r="AL15" s="166">
        <v>-0.3282442748091603</v>
      </c>
      <c r="AM15" s="165">
        <v>122</v>
      </c>
      <c r="AN15" s="166">
        <v>0.17307692307692313</v>
      </c>
      <c r="AO15" s="165">
        <v>430</v>
      </c>
      <c r="AP15" s="166">
        <v>-2.3201856148491462E-3</v>
      </c>
      <c r="AQ15" s="165">
        <v>284</v>
      </c>
      <c r="AR15" s="166">
        <v>0.28506787330316752</v>
      </c>
      <c r="AS15" s="167">
        <v>1862</v>
      </c>
      <c r="AT15" s="168">
        <v>-3.9215686274509776E-2</v>
      </c>
      <c r="AU15" s="167">
        <v>10611</v>
      </c>
      <c r="AV15" s="168">
        <v>-0.10756938603868793</v>
      </c>
    </row>
    <row r="16" spans="2:49" customFormat="1" outlineLevel="1">
      <c r="B16" s="164" t="s">
        <v>89</v>
      </c>
      <c r="C16" s="165">
        <v>10858</v>
      </c>
      <c r="D16" s="166">
        <v>-2.0389750992421463E-2</v>
      </c>
      <c r="E16" s="165">
        <v>35</v>
      </c>
      <c r="F16" s="166">
        <v>0.16666666666666674</v>
      </c>
      <c r="G16" s="165">
        <v>39</v>
      </c>
      <c r="H16" s="166">
        <v>0.77272727272727271</v>
      </c>
      <c r="I16" s="165">
        <v>149</v>
      </c>
      <c r="J16" s="166">
        <v>-2.6143790849673221E-2</v>
      </c>
      <c r="K16" s="165">
        <v>114</v>
      </c>
      <c r="L16" s="166">
        <v>-0.21917808219178081</v>
      </c>
      <c r="M16" s="165">
        <v>181</v>
      </c>
      <c r="N16" s="166">
        <v>0.28368794326241131</v>
      </c>
      <c r="O16" s="165">
        <v>27</v>
      </c>
      <c r="P16" s="166">
        <v>2.375</v>
      </c>
      <c r="Q16" s="165">
        <v>168</v>
      </c>
      <c r="R16" s="166">
        <v>-0.14720812182741116</v>
      </c>
      <c r="S16" s="165">
        <v>43</v>
      </c>
      <c r="T16" s="166">
        <v>0.22857142857142865</v>
      </c>
      <c r="U16" s="165">
        <v>7</v>
      </c>
      <c r="V16" s="166">
        <v>-0.46153846153846156</v>
      </c>
      <c r="W16" s="165">
        <v>9</v>
      </c>
      <c r="X16" s="166">
        <v>-0.18181818181818177</v>
      </c>
      <c r="Y16" s="165">
        <v>14</v>
      </c>
      <c r="Z16" s="166">
        <v>1.3333333333333335</v>
      </c>
      <c r="AA16" s="165">
        <v>13</v>
      </c>
      <c r="AB16" s="166">
        <v>1.6</v>
      </c>
      <c r="AC16" s="165">
        <v>35</v>
      </c>
      <c r="AD16" s="166">
        <v>0.94444444444444442</v>
      </c>
      <c r="AE16" s="165">
        <v>5</v>
      </c>
      <c r="AF16" s="166">
        <v>-0.58333333333333326</v>
      </c>
      <c r="AG16" s="165">
        <v>16</v>
      </c>
      <c r="AH16" s="166">
        <v>-0.36</v>
      </c>
      <c r="AI16" s="165">
        <v>46</v>
      </c>
      <c r="AJ16" s="166">
        <v>-0.352112676056338</v>
      </c>
      <c r="AK16" s="165">
        <v>156</v>
      </c>
      <c r="AL16" s="166">
        <v>-0.16129032258064513</v>
      </c>
      <c r="AM16" s="165">
        <v>106</v>
      </c>
      <c r="AN16" s="166">
        <v>0.58208955223880587</v>
      </c>
      <c r="AO16" s="165">
        <v>403</v>
      </c>
      <c r="AP16" s="166">
        <v>0.23241590214067287</v>
      </c>
      <c r="AQ16" s="165">
        <v>301</v>
      </c>
      <c r="AR16" s="166">
        <v>0.32017543859649122</v>
      </c>
      <c r="AS16" s="167">
        <v>1824</v>
      </c>
      <c r="AT16" s="168">
        <v>9.4837935174069576E-2</v>
      </c>
      <c r="AU16" s="167">
        <v>12682</v>
      </c>
      <c r="AV16" s="168">
        <v>-5.3333333333333011E-3</v>
      </c>
    </row>
    <row r="17" spans="2:48" customFormat="1" outlineLevel="1">
      <c r="B17" s="164" t="s">
        <v>90</v>
      </c>
      <c r="C17" s="165">
        <v>10629</v>
      </c>
      <c r="D17" s="166">
        <v>-7.2189245810055813E-2</v>
      </c>
      <c r="E17" s="165">
        <v>53</v>
      </c>
      <c r="F17" s="166">
        <v>6.0000000000000053E-2</v>
      </c>
      <c r="G17" s="165">
        <v>62</v>
      </c>
      <c r="H17" s="166">
        <v>0.26530612244897966</v>
      </c>
      <c r="I17" s="165">
        <v>192</v>
      </c>
      <c r="J17" s="166">
        <v>-0.15044247787610621</v>
      </c>
      <c r="K17" s="165">
        <v>142</v>
      </c>
      <c r="L17" s="166">
        <v>-0.19774011299435024</v>
      </c>
      <c r="M17" s="165">
        <v>144</v>
      </c>
      <c r="N17" s="166">
        <v>-0.28000000000000003</v>
      </c>
      <c r="O17" s="165">
        <v>20</v>
      </c>
      <c r="P17" s="166">
        <v>-9.0909090909090939E-2</v>
      </c>
      <c r="Q17" s="165">
        <v>150</v>
      </c>
      <c r="R17" s="166">
        <v>0.11940298507462677</v>
      </c>
      <c r="S17" s="165">
        <v>86</v>
      </c>
      <c r="T17" s="166">
        <v>0.21126760563380276</v>
      </c>
      <c r="U17" s="165">
        <v>29</v>
      </c>
      <c r="V17" s="166">
        <v>0.93333333333333335</v>
      </c>
      <c r="W17" s="165">
        <v>25</v>
      </c>
      <c r="X17" s="166">
        <v>0.19047619047619047</v>
      </c>
      <c r="Y17" s="165">
        <v>10</v>
      </c>
      <c r="Z17" s="166">
        <v>-0.23076923076923073</v>
      </c>
      <c r="AA17" s="165">
        <v>22</v>
      </c>
      <c r="AB17" s="166">
        <v>0</v>
      </c>
      <c r="AC17" s="165">
        <v>34</v>
      </c>
      <c r="AD17" s="166">
        <v>-0.15000000000000002</v>
      </c>
      <c r="AE17" s="165">
        <v>17</v>
      </c>
      <c r="AF17" s="166">
        <v>-0.10526315789473684</v>
      </c>
      <c r="AG17" s="165">
        <v>33</v>
      </c>
      <c r="AH17" s="166">
        <v>-0.13157894736842102</v>
      </c>
      <c r="AI17" s="165">
        <v>52</v>
      </c>
      <c r="AJ17" s="166">
        <v>-0.5185185185185186</v>
      </c>
      <c r="AK17" s="165">
        <v>202</v>
      </c>
      <c r="AL17" s="166">
        <v>0.71186440677966112</v>
      </c>
      <c r="AM17" s="165">
        <v>72</v>
      </c>
      <c r="AN17" s="166">
        <v>-0.17241379310344829</v>
      </c>
      <c r="AO17" s="165">
        <v>257</v>
      </c>
      <c r="AP17" s="166">
        <v>-0.36228287841191065</v>
      </c>
      <c r="AQ17" s="165">
        <v>262</v>
      </c>
      <c r="AR17" s="166">
        <v>-5.0724637681159424E-2</v>
      </c>
      <c r="AS17" s="167">
        <v>1778</v>
      </c>
      <c r="AT17" s="168">
        <v>-0.11892963330029738</v>
      </c>
      <c r="AU17" s="167">
        <v>12407</v>
      </c>
      <c r="AV17" s="168">
        <v>-7.918955024491614E-2</v>
      </c>
    </row>
    <row r="18" spans="2:48" customFormat="1" outlineLevel="1">
      <c r="B18" s="164" t="s">
        <v>91</v>
      </c>
      <c r="C18" s="165">
        <v>10416</v>
      </c>
      <c r="D18" s="166">
        <v>-3.5108846688281625E-2</v>
      </c>
      <c r="E18" s="165">
        <v>71</v>
      </c>
      <c r="F18" s="166">
        <v>0.91891891891891886</v>
      </c>
      <c r="G18" s="165">
        <v>52</v>
      </c>
      <c r="H18" s="166">
        <v>-0.16129032258064513</v>
      </c>
      <c r="I18" s="165">
        <v>266</v>
      </c>
      <c r="J18" s="166">
        <v>0.22018348623853212</v>
      </c>
      <c r="K18" s="165">
        <v>238</v>
      </c>
      <c r="L18" s="166">
        <v>-0.23961661341853036</v>
      </c>
      <c r="M18" s="165">
        <v>172</v>
      </c>
      <c r="N18" s="166">
        <v>-5.4945054945054972E-2</v>
      </c>
      <c r="O18" s="165">
        <v>31</v>
      </c>
      <c r="P18" s="166">
        <v>-3.125E-2</v>
      </c>
      <c r="Q18" s="165">
        <v>179</v>
      </c>
      <c r="R18" s="166">
        <v>9.1463414634146423E-2</v>
      </c>
      <c r="S18" s="165">
        <v>91</v>
      </c>
      <c r="T18" s="166">
        <v>-0.17272727272727273</v>
      </c>
      <c r="U18" s="165">
        <v>20</v>
      </c>
      <c r="V18" s="166">
        <v>-0.13043478260869568</v>
      </c>
      <c r="W18" s="165">
        <v>24</v>
      </c>
      <c r="X18" s="166">
        <v>0.33333333333333326</v>
      </c>
      <c r="Y18" s="165">
        <v>22</v>
      </c>
      <c r="Z18" s="166">
        <v>-0.24137931034482762</v>
      </c>
      <c r="AA18" s="165">
        <v>25</v>
      </c>
      <c r="AB18" s="166">
        <v>-0.375</v>
      </c>
      <c r="AC18" s="165">
        <v>42</v>
      </c>
      <c r="AD18" s="166">
        <v>-0.28813559322033899</v>
      </c>
      <c r="AE18" s="165">
        <v>17</v>
      </c>
      <c r="AF18" s="166">
        <v>-0.29166666666666663</v>
      </c>
      <c r="AG18" s="165">
        <v>32</v>
      </c>
      <c r="AH18" s="166">
        <v>-0.33333333333333337</v>
      </c>
      <c r="AI18" s="165">
        <v>76</v>
      </c>
      <c r="AJ18" s="166">
        <v>0.11764705882352944</v>
      </c>
      <c r="AK18" s="165">
        <v>101</v>
      </c>
      <c r="AL18" s="166">
        <v>-0.42285714285714282</v>
      </c>
      <c r="AM18" s="165">
        <v>147</v>
      </c>
      <c r="AN18" s="166">
        <v>0.860759493670886</v>
      </c>
      <c r="AO18" s="165">
        <v>306</v>
      </c>
      <c r="AP18" s="166">
        <v>-0.33041575492341357</v>
      </c>
      <c r="AQ18" s="165">
        <v>358</v>
      </c>
      <c r="AR18" s="166">
        <v>0.3984375</v>
      </c>
      <c r="AS18" s="167">
        <v>2179</v>
      </c>
      <c r="AT18" s="168">
        <v>-4.5971978984238215E-2</v>
      </c>
      <c r="AU18" s="167">
        <v>12595</v>
      </c>
      <c r="AV18" s="168">
        <v>-3.7005887300252338E-2</v>
      </c>
    </row>
    <row r="19" spans="2:48" customFormat="1" outlineLevel="1">
      <c r="B19" s="164" t="s">
        <v>92</v>
      </c>
      <c r="C19" s="165">
        <v>12149</v>
      </c>
      <c r="D19" s="166">
        <v>-6.0692747796505353E-2</v>
      </c>
      <c r="E19" s="165">
        <v>42</v>
      </c>
      <c r="F19" s="166">
        <v>-0.16000000000000003</v>
      </c>
      <c r="G19" s="165">
        <v>47</v>
      </c>
      <c r="H19" s="166">
        <v>-0.25396825396825395</v>
      </c>
      <c r="I19" s="165">
        <v>388</v>
      </c>
      <c r="J19" s="166">
        <v>6.0109289617486406E-2</v>
      </c>
      <c r="K19" s="165">
        <v>208</v>
      </c>
      <c r="L19" s="166">
        <v>-0.3112582781456954</v>
      </c>
      <c r="M19" s="165">
        <v>248</v>
      </c>
      <c r="N19" s="166">
        <v>-8.4870848708487046E-2</v>
      </c>
      <c r="O19" s="165">
        <v>33</v>
      </c>
      <c r="P19" s="166">
        <v>-0.36538461538461542</v>
      </c>
      <c r="Q19" s="165">
        <v>203</v>
      </c>
      <c r="R19" s="166">
        <v>-0.34304207119741104</v>
      </c>
      <c r="S19" s="165">
        <v>128</v>
      </c>
      <c r="T19" s="166">
        <v>-0.43859649122807021</v>
      </c>
      <c r="U19" s="165">
        <v>39</v>
      </c>
      <c r="V19" s="166">
        <v>-0.4</v>
      </c>
      <c r="W19" s="165">
        <v>14</v>
      </c>
      <c r="X19" s="166">
        <v>-0.65</v>
      </c>
      <c r="Y19" s="165">
        <v>27</v>
      </c>
      <c r="Z19" s="166">
        <v>-0.47058823529411764</v>
      </c>
      <c r="AA19" s="165">
        <v>48</v>
      </c>
      <c r="AB19" s="166">
        <v>-0.33333333333333337</v>
      </c>
      <c r="AC19" s="165">
        <v>39</v>
      </c>
      <c r="AD19" s="166">
        <v>-0.20408163265306123</v>
      </c>
      <c r="AE19" s="165">
        <v>37</v>
      </c>
      <c r="AF19" s="166">
        <v>-0.27450980392156865</v>
      </c>
      <c r="AG19" s="165">
        <v>41</v>
      </c>
      <c r="AH19" s="166">
        <v>0.13888888888888884</v>
      </c>
      <c r="AI19" s="165">
        <v>75</v>
      </c>
      <c r="AJ19" s="166">
        <v>-0.31818181818181823</v>
      </c>
      <c r="AK19" s="165">
        <v>135</v>
      </c>
      <c r="AL19" s="166">
        <v>-0.34782608695652173</v>
      </c>
      <c r="AM19" s="165">
        <v>133</v>
      </c>
      <c r="AN19" s="166">
        <v>0.51136363636363646</v>
      </c>
      <c r="AO19" s="165">
        <v>359</v>
      </c>
      <c r="AP19" s="166">
        <v>0.48347107438016534</v>
      </c>
      <c r="AQ19" s="165">
        <v>309</v>
      </c>
      <c r="AR19" s="166">
        <v>4.7457627118643986E-2</v>
      </c>
      <c r="AS19" s="167">
        <v>2425</v>
      </c>
      <c r="AT19" s="168">
        <v>-0.10812798823096725</v>
      </c>
      <c r="AU19" s="167">
        <v>14574</v>
      </c>
      <c r="AV19" s="168">
        <v>-6.8932473008369022E-2</v>
      </c>
    </row>
    <row r="20" spans="2:48" customFormat="1" outlineLevel="1">
      <c r="B20" s="164" t="s">
        <v>93</v>
      </c>
      <c r="C20" s="165">
        <v>13462</v>
      </c>
      <c r="D20" s="166">
        <v>5.9749665433362242E-2</v>
      </c>
      <c r="E20" s="165">
        <v>153</v>
      </c>
      <c r="F20" s="166">
        <v>1.283582089552239</v>
      </c>
      <c r="G20" s="165">
        <v>45</v>
      </c>
      <c r="H20" s="166">
        <v>0.21621621621621623</v>
      </c>
      <c r="I20" s="165">
        <v>407</v>
      </c>
      <c r="J20" s="166">
        <v>0.12430939226519344</v>
      </c>
      <c r="K20" s="165">
        <v>300</v>
      </c>
      <c r="L20" s="166">
        <v>0.31578947368421062</v>
      </c>
      <c r="M20" s="165">
        <v>348</v>
      </c>
      <c r="N20" s="166">
        <v>8.0745341614906874E-2</v>
      </c>
      <c r="O20" s="165">
        <v>52</v>
      </c>
      <c r="P20" s="166">
        <v>0.15555555555555545</v>
      </c>
      <c r="Q20" s="165">
        <v>318</v>
      </c>
      <c r="R20" s="166">
        <v>0.42600896860986537</v>
      </c>
      <c r="S20" s="165">
        <v>293</v>
      </c>
      <c r="T20" s="166">
        <v>0.23109243697478998</v>
      </c>
      <c r="U20" s="165">
        <v>100</v>
      </c>
      <c r="V20" s="166">
        <v>0.47058823529411775</v>
      </c>
      <c r="W20" s="165">
        <v>52</v>
      </c>
      <c r="X20" s="166">
        <v>-3.703703703703709E-2</v>
      </c>
      <c r="Y20" s="165">
        <v>75</v>
      </c>
      <c r="Z20" s="166">
        <v>0.13636363636363646</v>
      </c>
      <c r="AA20" s="165">
        <v>66</v>
      </c>
      <c r="AB20" s="166">
        <v>0.32000000000000006</v>
      </c>
      <c r="AC20" s="165">
        <v>54</v>
      </c>
      <c r="AD20" s="166">
        <v>-0.15625</v>
      </c>
      <c r="AE20" s="165">
        <v>68</v>
      </c>
      <c r="AF20" s="166">
        <v>1.0606060606060606</v>
      </c>
      <c r="AG20" s="165">
        <v>73</v>
      </c>
      <c r="AH20" s="166">
        <v>2.3181818181818183</v>
      </c>
      <c r="AI20" s="165">
        <v>86</v>
      </c>
      <c r="AJ20" s="166">
        <v>0.24637681159420288</v>
      </c>
      <c r="AK20" s="165">
        <v>173</v>
      </c>
      <c r="AL20" s="166">
        <v>0.1768707482993197</v>
      </c>
      <c r="AM20" s="165">
        <v>106</v>
      </c>
      <c r="AN20" s="166">
        <v>0.39473684210526305</v>
      </c>
      <c r="AO20" s="165">
        <v>483</v>
      </c>
      <c r="AP20" s="166">
        <v>0.67708333333333326</v>
      </c>
      <c r="AQ20" s="165">
        <v>338</v>
      </c>
      <c r="AR20" s="166">
        <v>0.36290322580645151</v>
      </c>
      <c r="AS20" s="167">
        <v>3297</v>
      </c>
      <c r="AT20" s="168">
        <v>0.3353584447144593</v>
      </c>
      <c r="AU20" s="167">
        <v>16759</v>
      </c>
      <c r="AV20" s="168">
        <v>0.10460058001581851</v>
      </c>
    </row>
    <row r="21" spans="2:48" customFormat="1" outlineLevel="1">
      <c r="B21" s="164" t="s">
        <v>94</v>
      </c>
      <c r="C21" s="165">
        <v>10110</v>
      </c>
      <c r="D21" s="166">
        <v>-6.7859118569057686E-2</v>
      </c>
      <c r="E21" s="165">
        <v>98</v>
      </c>
      <c r="F21" s="166">
        <v>-8.411214953271029E-2</v>
      </c>
      <c r="G21" s="165">
        <v>57</v>
      </c>
      <c r="H21" s="166">
        <v>-0.19718309859154926</v>
      </c>
      <c r="I21" s="165">
        <v>382</v>
      </c>
      <c r="J21" s="166">
        <v>-7.9518072289156638E-2</v>
      </c>
      <c r="K21" s="165">
        <v>228</v>
      </c>
      <c r="L21" s="166">
        <v>0.2808988764044944</v>
      </c>
      <c r="M21" s="165">
        <v>517</v>
      </c>
      <c r="N21" s="166">
        <v>0.45633802816901414</v>
      </c>
      <c r="O21" s="165">
        <v>58</v>
      </c>
      <c r="P21" s="166">
        <v>0.18367346938775508</v>
      </c>
      <c r="Q21" s="165">
        <v>282</v>
      </c>
      <c r="R21" s="166">
        <v>-4.081632653061229E-2</v>
      </c>
      <c r="S21" s="165">
        <v>186</v>
      </c>
      <c r="T21" s="166">
        <v>-0.25600000000000001</v>
      </c>
      <c r="U21" s="165">
        <v>47</v>
      </c>
      <c r="V21" s="166">
        <v>0.34285714285714275</v>
      </c>
      <c r="W21" s="165">
        <v>24</v>
      </c>
      <c r="X21" s="166">
        <v>-0.47826086956521741</v>
      </c>
      <c r="Y21" s="165">
        <v>38</v>
      </c>
      <c r="Z21" s="166">
        <v>-0.29629629629629628</v>
      </c>
      <c r="AA21" s="165">
        <v>77</v>
      </c>
      <c r="AB21" s="166">
        <v>-0.33043478260869563</v>
      </c>
      <c r="AC21" s="165">
        <v>75</v>
      </c>
      <c r="AD21" s="166">
        <v>0.22950819672131151</v>
      </c>
      <c r="AE21" s="165">
        <v>35</v>
      </c>
      <c r="AF21" s="166">
        <v>2.9411764705882248E-2</v>
      </c>
      <c r="AG21" s="165">
        <v>38</v>
      </c>
      <c r="AH21" s="166">
        <v>-0.43283582089552242</v>
      </c>
      <c r="AI21" s="165">
        <v>89</v>
      </c>
      <c r="AJ21" s="166">
        <v>0.18666666666666676</v>
      </c>
      <c r="AK21" s="165">
        <v>129</v>
      </c>
      <c r="AL21" s="166">
        <v>7.8125E-3</v>
      </c>
      <c r="AM21" s="165">
        <v>100</v>
      </c>
      <c r="AN21" s="166">
        <v>0.81818181818181812</v>
      </c>
      <c r="AO21" s="165">
        <v>503</v>
      </c>
      <c r="AP21" s="166">
        <v>0.60191082802547768</v>
      </c>
      <c r="AQ21" s="165">
        <v>301</v>
      </c>
      <c r="AR21" s="166">
        <v>0.11070110701107017</v>
      </c>
      <c r="AS21" s="167">
        <v>3078</v>
      </c>
      <c r="AT21" s="168">
        <v>0.12995594713656389</v>
      </c>
      <c r="AU21" s="167">
        <v>13188</v>
      </c>
      <c r="AV21" s="168">
        <v>-2.8150331613854052E-2</v>
      </c>
    </row>
    <row r="22" spans="2:48" customFormat="1" ht="15" customHeight="1">
      <c r="B22" s="171">
        <v>2010</v>
      </c>
      <c r="C22" s="172">
        <v>125804</v>
      </c>
      <c r="D22" s="173">
        <v>-8.7851306738944146E-3</v>
      </c>
      <c r="E22" s="172">
        <v>808</v>
      </c>
      <c r="F22" s="173">
        <v>0.19881305637982205</v>
      </c>
      <c r="G22" s="172">
        <v>685</v>
      </c>
      <c r="H22" s="173">
        <v>0.19337979094076663</v>
      </c>
      <c r="I22" s="172">
        <v>3906</v>
      </c>
      <c r="J22" s="173">
        <v>7.9005524861878396E-2</v>
      </c>
      <c r="K22" s="172">
        <v>2478</v>
      </c>
      <c r="L22" s="173">
        <v>-2.0166073546856511E-2</v>
      </c>
      <c r="M22" s="172">
        <v>2906</v>
      </c>
      <c r="N22" s="173">
        <v>7.2324723247232381E-2</v>
      </c>
      <c r="O22" s="172">
        <v>402</v>
      </c>
      <c r="P22" s="173">
        <v>6.3492063492063489E-2</v>
      </c>
      <c r="Q22" s="172">
        <v>2896</v>
      </c>
      <c r="R22" s="173">
        <v>8.6271567891972989E-2</v>
      </c>
      <c r="S22" s="172">
        <v>1737</v>
      </c>
      <c r="T22" s="173">
        <v>0.13012361743656475</v>
      </c>
      <c r="U22" s="172">
        <v>461</v>
      </c>
      <c r="V22" s="173">
        <v>0.26301369863013702</v>
      </c>
      <c r="W22" s="172">
        <v>341</v>
      </c>
      <c r="X22" s="173">
        <v>-0.10966057441253263</v>
      </c>
      <c r="Y22" s="172">
        <v>376</v>
      </c>
      <c r="Z22" s="173">
        <v>0.16408668730650144</v>
      </c>
      <c r="AA22" s="172">
        <v>559</v>
      </c>
      <c r="AB22" s="173">
        <v>0.1995708154506437</v>
      </c>
      <c r="AC22" s="172">
        <v>720</v>
      </c>
      <c r="AD22" s="173">
        <v>0.29263913824057441</v>
      </c>
      <c r="AE22" s="172">
        <v>344</v>
      </c>
      <c r="AF22" s="173">
        <v>-4.9723756906077332E-2</v>
      </c>
      <c r="AG22" s="172">
        <v>423</v>
      </c>
      <c r="AH22" s="173">
        <v>4.4444444444444509E-2</v>
      </c>
      <c r="AI22" s="172">
        <v>850</v>
      </c>
      <c r="AJ22" s="173">
        <v>-0.10242872228088706</v>
      </c>
      <c r="AK22" s="172">
        <v>1848</v>
      </c>
      <c r="AL22" s="173">
        <v>8.6419753086419693E-2</v>
      </c>
      <c r="AM22" s="172">
        <v>1216</v>
      </c>
      <c r="AN22" s="173">
        <v>0.30612244897959173</v>
      </c>
      <c r="AO22" s="172">
        <v>4608</v>
      </c>
      <c r="AP22" s="173">
        <v>-1.7064846416382284E-2</v>
      </c>
      <c r="AQ22" s="172">
        <v>3836</v>
      </c>
      <c r="AR22" s="173">
        <v>0.20818897637795275</v>
      </c>
      <c r="AS22" s="174">
        <v>29663</v>
      </c>
      <c r="AT22" s="175">
        <v>8.0461863480731477E-2</v>
      </c>
      <c r="AU22" s="174">
        <v>155467</v>
      </c>
      <c r="AV22" s="175">
        <v>7.0867314880191934E-3</v>
      </c>
    </row>
    <row r="23" spans="2:48" customFormat="1" ht="15" hidden="1" customHeight="1" outlineLevel="1">
      <c r="B23" s="164" t="s">
        <v>83</v>
      </c>
      <c r="C23" s="165">
        <v>10029</v>
      </c>
      <c r="D23" s="166">
        <v>-0.1994731800766284</v>
      </c>
      <c r="E23" s="165">
        <v>99</v>
      </c>
      <c r="F23" s="166">
        <v>-8.333333333333337E-2</v>
      </c>
      <c r="G23" s="165">
        <v>96</v>
      </c>
      <c r="H23" s="166">
        <v>0.84615384615384626</v>
      </c>
      <c r="I23" s="165">
        <v>546</v>
      </c>
      <c r="J23" s="166">
        <v>7.3800738007379074E-3</v>
      </c>
      <c r="K23" s="165">
        <v>227</v>
      </c>
      <c r="L23" s="166">
        <v>-0.22525597269624575</v>
      </c>
      <c r="M23" s="165">
        <v>385</v>
      </c>
      <c r="N23" s="166">
        <v>-0.17558886509635974</v>
      </c>
      <c r="O23" s="165">
        <v>44</v>
      </c>
      <c r="P23" s="166">
        <v>-0.34328358208955223</v>
      </c>
      <c r="Q23" s="165">
        <v>272</v>
      </c>
      <c r="R23" s="166">
        <v>3.4220532319391594E-2</v>
      </c>
      <c r="S23" s="165">
        <v>158</v>
      </c>
      <c r="T23" s="166">
        <v>-0.28828828828828834</v>
      </c>
      <c r="U23" s="165">
        <v>21</v>
      </c>
      <c r="V23" s="166">
        <v>-0.4</v>
      </c>
      <c r="W23" s="165">
        <v>56</v>
      </c>
      <c r="X23" s="166">
        <v>-0.27272727272727271</v>
      </c>
      <c r="Y23" s="165">
        <v>31</v>
      </c>
      <c r="Z23" s="166">
        <v>0</v>
      </c>
      <c r="AA23" s="165">
        <v>50</v>
      </c>
      <c r="AB23" s="166">
        <v>-0.36708860759493667</v>
      </c>
      <c r="AC23" s="165">
        <v>91</v>
      </c>
      <c r="AD23" s="166">
        <v>0.54237288135593231</v>
      </c>
      <c r="AE23" s="165">
        <v>48</v>
      </c>
      <c r="AF23" s="166">
        <v>0.37142857142857144</v>
      </c>
      <c r="AG23" s="165">
        <v>21</v>
      </c>
      <c r="AH23" s="166">
        <v>-0.78350515463917525</v>
      </c>
      <c r="AI23" s="165">
        <v>75</v>
      </c>
      <c r="AJ23" s="166">
        <v>-0.21875</v>
      </c>
      <c r="AK23" s="165">
        <v>130</v>
      </c>
      <c r="AL23" s="166">
        <v>-0.44680851063829785</v>
      </c>
      <c r="AM23" s="165">
        <v>84</v>
      </c>
      <c r="AN23" s="166">
        <v>-0.125</v>
      </c>
      <c r="AO23" s="165">
        <v>479</v>
      </c>
      <c r="AP23" s="166">
        <v>-8.0614203454894451E-2</v>
      </c>
      <c r="AQ23" s="165">
        <v>302</v>
      </c>
      <c r="AR23" s="166">
        <v>-0.33037694013303764</v>
      </c>
      <c r="AS23" s="167">
        <v>3057</v>
      </c>
      <c r="AT23" s="168">
        <v>-0.15177580466148721</v>
      </c>
      <c r="AU23" s="167">
        <v>13086</v>
      </c>
      <c r="AV23" s="168">
        <v>-0.18881725762459711</v>
      </c>
    </row>
    <row r="24" spans="2:48" customFormat="1" ht="15" hidden="1" customHeight="1" outlineLevel="1">
      <c r="B24" s="164" t="s">
        <v>84</v>
      </c>
      <c r="C24" s="165">
        <v>11166</v>
      </c>
      <c r="D24" s="166">
        <v>-0.22619542619542621</v>
      </c>
      <c r="E24" s="165">
        <v>50</v>
      </c>
      <c r="F24" s="166">
        <v>-0.16666666666666663</v>
      </c>
      <c r="G24" s="165">
        <v>56</v>
      </c>
      <c r="H24" s="166">
        <v>0.33333333333333326</v>
      </c>
      <c r="I24" s="165">
        <v>564</v>
      </c>
      <c r="J24" s="166">
        <v>0.35903614457831323</v>
      </c>
      <c r="K24" s="165">
        <v>194</v>
      </c>
      <c r="L24" s="166">
        <v>-0.28148148148148144</v>
      </c>
      <c r="M24" s="165">
        <v>258</v>
      </c>
      <c r="N24" s="166">
        <v>-0.35820895522388063</v>
      </c>
      <c r="O24" s="165">
        <v>26</v>
      </c>
      <c r="P24" s="166">
        <v>-0.1333333333333333</v>
      </c>
      <c r="Q24" s="165">
        <v>205</v>
      </c>
      <c r="R24" s="166">
        <v>-0.3097643097643098</v>
      </c>
      <c r="S24" s="165">
        <v>153</v>
      </c>
      <c r="T24" s="166">
        <v>-0.50485436893203883</v>
      </c>
      <c r="U24" s="165">
        <v>42</v>
      </c>
      <c r="V24" s="166">
        <v>-0.61111111111111116</v>
      </c>
      <c r="W24" s="165">
        <v>45</v>
      </c>
      <c r="X24" s="166">
        <v>-0.32835820895522383</v>
      </c>
      <c r="Y24" s="165">
        <v>16</v>
      </c>
      <c r="Z24" s="166">
        <v>-0.65217391304347827</v>
      </c>
      <c r="AA24" s="165">
        <v>50</v>
      </c>
      <c r="AB24" s="166">
        <v>-0.43181818181818177</v>
      </c>
      <c r="AC24" s="165">
        <v>47</v>
      </c>
      <c r="AD24" s="166">
        <v>-0.27692307692307694</v>
      </c>
      <c r="AE24" s="165">
        <v>56</v>
      </c>
      <c r="AF24" s="166">
        <v>0.69696969696969702</v>
      </c>
      <c r="AG24" s="165">
        <v>34</v>
      </c>
      <c r="AH24" s="166">
        <v>-0.67307692307692313</v>
      </c>
      <c r="AI24" s="165">
        <v>103</v>
      </c>
      <c r="AJ24" s="166">
        <v>0.15730337078651679</v>
      </c>
      <c r="AK24" s="165">
        <v>140</v>
      </c>
      <c r="AL24" s="166">
        <v>-0.54838709677419351</v>
      </c>
      <c r="AM24" s="165">
        <v>97</v>
      </c>
      <c r="AN24" s="166">
        <v>-0.19834710743801653</v>
      </c>
      <c r="AO24" s="165">
        <v>503</v>
      </c>
      <c r="AP24" s="166">
        <v>3.9920159680639777E-3</v>
      </c>
      <c r="AQ24" s="165">
        <v>338</v>
      </c>
      <c r="AR24" s="166">
        <v>-7.3972602739726057E-2</v>
      </c>
      <c r="AS24" s="167">
        <v>2824</v>
      </c>
      <c r="AT24" s="168">
        <v>-0.17257544682097858</v>
      </c>
      <c r="AU24" s="167">
        <v>13990</v>
      </c>
      <c r="AV24" s="168">
        <v>-0.21593902370677576</v>
      </c>
    </row>
    <row r="25" spans="2:48" customFormat="1" ht="15" hidden="1" customHeight="1" outlineLevel="1">
      <c r="B25" s="164" t="s">
        <v>85</v>
      </c>
      <c r="C25" s="165">
        <v>10689</v>
      </c>
      <c r="D25" s="166">
        <v>-0.30077843919670311</v>
      </c>
      <c r="E25" s="165">
        <v>54</v>
      </c>
      <c r="F25" s="166">
        <v>0.125</v>
      </c>
      <c r="G25" s="165">
        <v>24</v>
      </c>
      <c r="H25" s="166">
        <v>-0.31428571428571428</v>
      </c>
      <c r="I25" s="165">
        <v>319</v>
      </c>
      <c r="J25" s="166">
        <v>-5.3412462908011826E-2</v>
      </c>
      <c r="K25" s="165">
        <v>169</v>
      </c>
      <c r="L25" s="166">
        <v>-0.21395348837209305</v>
      </c>
      <c r="M25" s="165">
        <v>215</v>
      </c>
      <c r="N25" s="166">
        <v>-0.5</v>
      </c>
      <c r="O25" s="165">
        <v>24</v>
      </c>
      <c r="P25" s="166">
        <v>-0.4</v>
      </c>
      <c r="Q25" s="165">
        <v>176</v>
      </c>
      <c r="R25" s="166">
        <v>-0.41528239202657802</v>
      </c>
      <c r="S25" s="165">
        <v>87</v>
      </c>
      <c r="T25" s="166">
        <v>-0.57560975609756104</v>
      </c>
      <c r="U25" s="165">
        <v>41</v>
      </c>
      <c r="V25" s="166">
        <v>-0.2807017543859649</v>
      </c>
      <c r="W25" s="165">
        <v>22</v>
      </c>
      <c r="X25" s="166">
        <v>-0.56862745098039214</v>
      </c>
      <c r="Y25" s="165">
        <v>16</v>
      </c>
      <c r="Z25" s="166">
        <v>-0.67346938775510212</v>
      </c>
      <c r="AA25" s="165">
        <v>8</v>
      </c>
      <c r="AB25" s="166">
        <v>-0.83333333333333337</v>
      </c>
      <c r="AC25" s="165">
        <v>54</v>
      </c>
      <c r="AD25" s="166">
        <v>-0.49532710280373837</v>
      </c>
      <c r="AE25" s="165">
        <v>25</v>
      </c>
      <c r="AF25" s="166">
        <v>0.47058823529411775</v>
      </c>
      <c r="AG25" s="165">
        <v>43</v>
      </c>
      <c r="AH25" s="166">
        <v>-0.35820895522388063</v>
      </c>
      <c r="AI25" s="165">
        <v>70</v>
      </c>
      <c r="AJ25" s="166">
        <v>-0.453125</v>
      </c>
      <c r="AK25" s="165">
        <v>125</v>
      </c>
      <c r="AL25" s="166">
        <v>-0.5421245421245422</v>
      </c>
      <c r="AM25" s="165">
        <v>55</v>
      </c>
      <c r="AN25" s="166">
        <v>-0.47619047619047616</v>
      </c>
      <c r="AO25" s="165">
        <v>458</v>
      </c>
      <c r="AP25" s="166">
        <v>-0.34100719424460435</v>
      </c>
      <c r="AQ25" s="165">
        <v>222</v>
      </c>
      <c r="AR25" s="166">
        <v>-0.46634615384615385</v>
      </c>
      <c r="AS25" s="167">
        <v>2120</v>
      </c>
      <c r="AT25" s="168">
        <v>-0.37993565369991222</v>
      </c>
      <c r="AU25" s="167">
        <v>12809</v>
      </c>
      <c r="AV25" s="168">
        <v>-0.31524644499091203</v>
      </c>
    </row>
    <row r="26" spans="2:48" customFormat="1" ht="15" hidden="1" customHeight="1" outlineLevel="1">
      <c r="B26" s="164" t="s">
        <v>86</v>
      </c>
      <c r="C26" s="165">
        <v>9249</v>
      </c>
      <c r="D26" s="166">
        <v>-0.27821133135632903</v>
      </c>
      <c r="E26" s="165">
        <v>36</v>
      </c>
      <c r="F26" s="166">
        <v>-5.2631578947368474E-2</v>
      </c>
      <c r="G26" s="165">
        <v>31</v>
      </c>
      <c r="H26" s="166">
        <v>0.34782608695652173</v>
      </c>
      <c r="I26" s="165">
        <v>198</v>
      </c>
      <c r="J26" s="166">
        <v>-0.19512195121951215</v>
      </c>
      <c r="K26" s="165">
        <v>166</v>
      </c>
      <c r="L26" s="166">
        <v>-0.13989637305699487</v>
      </c>
      <c r="M26" s="165">
        <v>122</v>
      </c>
      <c r="N26" s="166">
        <v>-0.28654970760233922</v>
      </c>
      <c r="O26" s="165">
        <v>30</v>
      </c>
      <c r="P26" s="166">
        <v>0.15384615384615374</v>
      </c>
      <c r="Q26" s="165">
        <v>195</v>
      </c>
      <c r="R26" s="166">
        <v>-2.9850746268656692E-2</v>
      </c>
      <c r="S26" s="165">
        <v>63</v>
      </c>
      <c r="T26" s="166">
        <v>-0.28409090909090906</v>
      </c>
      <c r="U26" s="165">
        <v>22</v>
      </c>
      <c r="V26" s="166">
        <v>0.46666666666666656</v>
      </c>
      <c r="W26" s="165">
        <v>11</v>
      </c>
      <c r="X26" s="166">
        <v>-0.52173913043478259</v>
      </c>
      <c r="Y26" s="165">
        <v>15</v>
      </c>
      <c r="Z26" s="166">
        <v>0.36363636363636354</v>
      </c>
      <c r="AA26" s="165">
        <v>15</v>
      </c>
      <c r="AB26" s="166">
        <v>-0.61538461538461542</v>
      </c>
      <c r="AC26" s="165">
        <v>30</v>
      </c>
      <c r="AD26" s="166">
        <v>-0.50819672131147542</v>
      </c>
      <c r="AE26" s="165">
        <v>25</v>
      </c>
      <c r="AF26" s="166">
        <v>0.92307692307692313</v>
      </c>
      <c r="AG26" s="165">
        <v>22</v>
      </c>
      <c r="AH26" s="166">
        <v>-0.3125</v>
      </c>
      <c r="AI26" s="165">
        <v>82</v>
      </c>
      <c r="AJ26" s="166">
        <v>0.22388059701492535</v>
      </c>
      <c r="AK26" s="165">
        <v>139</v>
      </c>
      <c r="AL26" s="166">
        <v>-0.35648148148148151</v>
      </c>
      <c r="AM26" s="165">
        <v>82</v>
      </c>
      <c r="AN26" s="166">
        <v>0.6399999999999999</v>
      </c>
      <c r="AO26" s="165">
        <v>448</v>
      </c>
      <c r="AP26" s="166">
        <v>-7.4380165289256173E-2</v>
      </c>
      <c r="AQ26" s="165">
        <v>205</v>
      </c>
      <c r="AR26" s="166">
        <v>-0.5012165450121655</v>
      </c>
      <c r="AS26" s="167">
        <v>1874</v>
      </c>
      <c r="AT26" s="168">
        <v>-0.1922413793103448</v>
      </c>
      <c r="AU26" s="167">
        <v>11123</v>
      </c>
      <c r="AV26" s="168">
        <v>-0.2650323774283071</v>
      </c>
    </row>
    <row r="27" spans="2:48" customFormat="1" ht="15" hidden="1" customHeight="1" outlineLevel="1">
      <c r="B27" s="164" t="s">
        <v>87</v>
      </c>
      <c r="C27" s="165">
        <v>6016</v>
      </c>
      <c r="D27" s="166">
        <v>-0.37450613433146185</v>
      </c>
      <c r="E27" s="165">
        <v>39</v>
      </c>
      <c r="F27" s="166">
        <v>0.625</v>
      </c>
      <c r="G27" s="165">
        <v>41</v>
      </c>
      <c r="H27" s="166">
        <v>0.28125</v>
      </c>
      <c r="I27" s="165">
        <v>128</v>
      </c>
      <c r="J27" s="166">
        <v>-0.43111111111111111</v>
      </c>
      <c r="K27" s="165">
        <v>236</v>
      </c>
      <c r="L27" s="166">
        <v>-0.4085213032581454</v>
      </c>
      <c r="M27" s="165">
        <v>103</v>
      </c>
      <c r="N27" s="166">
        <v>-0.28472222222222221</v>
      </c>
      <c r="O27" s="165">
        <v>17</v>
      </c>
      <c r="P27" s="166">
        <v>-0.26086956521739135</v>
      </c>
      <c r="Q27" s="165">
        <v>279</v>
      </c>
      <c r="R27" s="166">
        <v>-0.22928176795580113</v>
      </c>
      <c r="S27" s="165">
        <v>47</v>
      </c>
      <c r="T27" s="166">
        <v>-0.1607142857142857</v>
      </c>
      <c r="U27" s="165">
        <v>2</v>
      </c>
      <c r="V27" s="166">
        <v>-0.81818181818181812</v>
      </c>
      <c r="W27" s="165">
        <v>13</v>
      </c>
      <c r="X27" s="166">
        <v>-0.43478260869565222</v>
      </c>
      <c r="Y27" s="165">
        <v>7</v>
      </c>
      <c r="Z27" s="166">
        <v>-0.30000000000000004</v>
      </c>
      <c r="AA27" s="165">
        <v>25</v>
      </c>
      <c r="AB27" s="166">
        <v>1.0833333333333335</v>
      </c>
      <c r="AC27" s="165">
        <v>12</v>
      </c>
      <c r="AD27" s="166">
        <v>0.71428571428571419</v>
      </c>
      <c r="AE27" s="165">
        <v>10</v>
      </c>
      <c r="AF27" s="166">
        <v>-0.67741935483870974</v>
      </c>
      <c r="AG27" s="165">
        <v>29</v>
      </c>
      <c r="AH27" s="166">
        <v>-0.92487046632124348</v>
      </c>
      <c r="AI27" s="165">
        <v>37</v>
      </c>
      <c r="AJ27" s="166">
        <v>-0.421875</v>
      </c>
      <c r="AK27" s="165">
        <v>75</v>
      </c>
      <c r="AL27" s="166">
        <v>-0.51298701298701299</v>
      </c>
      <c r="AM27" s="165">
        <v>57</v>
      </c>
      <c r="AN27" s="166">
        <v>0.58333333333333326</v>
      </c>
      <c r="AO27" s="165">
        <v>338</v>
      </c>
      <c r="AP27" s="166">
        <v>-0.30020703933747417</v>
      </c>
      <c r="AQ27" s="165">
        <v>313</v>
      </c>
      <c r="AR27" s="166">
        <v>0.18560606060606055</v>
      </c>
      <c r="AS27" s="167">
        <v>1761</v>
      </c>
      <c r="AT27" s="168">
        <v>-0.34535315985130111</v>
      </c>
      <c r="AU27" s="167">
        <v>7777</v>
      </c>
      <c r="AV27" s="168">
        <v>-0.36813454663633405</v>
      </c>
    </row>
    <row r="28" spans="2:48" customFormat="1" ht="15" hidden="1" customHeight="1" outlineLevel="1">
      <c r="B28" s="164" t="s">
        <v>88</v>
      </c>
      <c r="C28" s="165">
        <v>9952</v>
      </c>
      <c r="D28" s="166">
        <v>-0.30807202947924628</v>
      </c>
      <c r="E28" s="165">
        <v>55</v>
      </c>
      <c r="F28" s="166">
        <v>0.89655172413793105</v>
      </c>
      <c r="G28" s="165">
        <v>22</v>
      </c>
      <c r="H28" s="166">
        <v>-0.52173913043478259</v>
      </c>
      <c r="I28" s="165">
        <v>125</v>
      </c>
      <c r="J28" s="166">
        <v>-0.297752808988764</v>
      </c>
      <c r="K28" s="165">
        <v>193</v>
      </c>
      <c r="L28" s="166">
        <v>-0.1681034482758621</v>
      </c>
      <c r="M28" s="165">
        <v>156</v>
      </c>
      <c r="N28" s="166">
        <v>-0.1333333333333333</v>
      </c>
      <c r="O28" s="165">
        <v>29</v>
      </c>
      <c r="P28" s="166">
        <v>0.31818181818181812</v>
      </c>
      <c r="Q28" s="165">
        <v>218</v>
      </c>
      <c r="R28" s="166">
        <v>-5.2173913043478293E-2</v>
      </c>
      <c r="S28" s="165">
        <v>97</v>
      </c>
      <c r="T28" s="166">
        <v>0.56451612903225801</v>
      </c>
      <c r="U28" s="165">
        <v>18</v>
      </c>
      <c r="V28" s="166">
        <v>0.125</v>
      </c>
      <c r="W28" s="165">
        <v>46</v>
      </c>
      <c r="X28" s="166">
        <v>1.2999999999999998</v>
      </c>
      <c r="Y28" s="165">
        <v>19</v>
      </c>
      <c r="Z28" s="166">
        <v>1.7142857142857144</v>
      </c>
      <c r="AA28" s="165">
        <v>14</v>
      </c>
      <c r="AB28" s="166">
        <v>-0.26315789473684215</v>
      </c>
      <c r="AC28" s="165">
        <v>32</v>
      </c>
      <c r="AD28" s="166">
        <v>0.39130434782608692</v>
      </c>
      <c r="AE28" s="165">
        <v>25</v>
      </c>
      <c r="AF28" s="166">
        <v>7.3333333333333339</v>
      </c>
      <c r="AG28" s="165">
        <v>20</v>
      </c>
      <c r="AH28" s="166">
        <v>-0.51219512195121952</v>
      </c>
      <c r="AI28" s="165">
        <v>79</v>
      </c>
      <c r="AJ28" s="166">
        <v>-2.4691358024691357E-2</v>
      </c>
      <c r="AK28" s="165">
        <v>131</v>
      </c>
      <c r="AL28" s="166">
        <v>-3.6764705882352922E-2</v>
      </c>
      <c r="AM28" s="165">
        <v>104</v>
      </c>
      <c r="AN28" s="166">
        <v>0.50724637681159424</v>
      </c>
      <c r="AO28" s="165">
        <v>431</v>
      </c>
      <c r="AP28" s="166">
        <v>7.2139303482587014E-2</v>
      </c>
      <c r="AQ28" s="165">
        <v>221</v>
      </c>
      <c r="AR28" s="166">
        <v>4.5454545454546302E-3</v>
      </c>
      <c r="AS28" s="167">
        <v>1938</v>
      </c>
      <c r="AT28" s="168">
        <v>-8.1883316274309337E-3</v>
      </c>
      <c r="AU28" s="167">
        <v>11890</v>
      </c>
      <c r="AV28" s="168">
        <v>-0.27220419905735449</v>
      </c>
    </row>
    <row r="29" spans="2:48" customFormat="1" ht="15" hidden="1" customHeight="1" outlineLevel="1">
      <c r="B29" s="164" t="s">
        <v>89</v>
      </c>
      <c r="C29" s="165">
        <v>11084</v>
      </c>
      <c r="D29" s="166">
        <v>-0.18601747815230962</v>
      </c>
      <c r="E29" s="165">
        <v>30</v>
      </c>
      <c r="F29" s="166">
        <v>0.30434782608695654</v>
      </c>
      <c r="G29" s="165">
        <v>22</v>
      </c>
      <c r="H29" s="166">
        <v>-0.40540540540540537</v>
      </c>
      <c r="I29" s="165">
        <v>153</v>
      </c>
      <c r="J29" s="166">
        <v>-0.19047619047619047</v>
      </c>
      <c r="K29" s="165">
        <v>146</v>
      </c>
      <c r="L29" s="166">
        <v>-0.13609467455621305</v>
      </c>
      <c r="M29" s="165">
        <v>141</v>
      </c>
      <c r="N29" s="166">
        <v>0.15573770491803285</v>
      </c>
      <c r="O29" s="165">
        <v>8</v>
      </c>
      <c r="P29" s="166">
        <v>-0.79487179487179493</v>
      </c>
      <c r="Q29" s="165">
        <v>197</v>
      </c>
      <c r="R29" s="166">
        <v>0.20858895705521463</v>
      </c>
      <c r="S29" s="165">
        <v>35</v>
      </c>
      <c r="T29" s="166">
        <v>-0.54545454545454541</v>
      </c>
      <c r="U29" s="165">
        <v>13</v>
      </c>
      <c r="V29" s="166">
        <v>-0.1875</v>
      </c>
      <c r="W29" s="165">
        <v>11</v>
      </c>
      <c r="X29" s="166">
        <v>-0.15384615384615385</v>
      </c>
      <c r="Y29" s="165">
        <v>6</v>
      </c>
      <c r="Z29" s="166">
        <v>-0.6</v>
      </c>
      <c r="AA29" s="165">
        <v>5</v>
      </c>
      <c r="AB29" s="166">
        <v>-0.84848484848484851</v>
      </c>
      <c r="AC29" s="165">
        <v>18</v>
      </c>
      <c r="AD29" s="166">
        <v>-0.3571428571428571</v>
      </c>
      <c r="AE29" s="165">
        <v>12</v>
      </c>
      <c r="AF29" s="166">
        <v>-0.19999999999999996</v>
      </c>
      <c r="AG29" s="165">
        <v>25</v>
      </c>
      <c r="AH29" s="166">
        <v>0.5625</v>
      </c>
      <c r="AI29" s="165">
        <v>71</v>
      </c>
      <c r="AJ29" s="166">
        <v>0.54347826086956519</v>
      </c>
      <c r="AK29" s="165">
        <v>186</v>
      </c>
      <c r="AL29" s="166">
        <v>0.48799999999999999</v>
      </c>
      <c r="AM29" s="165">
        <v>67</v>
      </c>
      <c r="AN29" s="166">
        <v>-0.30927835051546393</v>
      </c>
      <c r="AO29" s="165">
        <v>327</v>
      </c>
      <c r="AP29" s="166">
        <v>-0.23419203747072603</v>
      </c>
      <c r="AQ29" s="165">
        <v>228</v>
      </c>
      <c r="AR29" s="166">
        <v>-8.7999999999999967E-2</v>
      </c>
      <c r="AS29" s="167">
        <v>1666</v>
      </c>
      <c r="AT29" s="168">
        <v>-8.6121777290181001E-2</v>
      </c>
      <c r="AU29" s="167">
        <v>12750</v>
      </c>
      <c r="AV29" s="168">
        <v>-0.17422279792746109</v>
      </c>
    </row>
    <row r="30" spans="2:48" customFormat="1" ht="15" hidden="1" customHeight="1" outlineLevel="1">
      <c r="B30" s="164" t="s">
        <v>90</v>
      </c>
      <c r="C30" s="165">
        <v>11456</v>
      </c>
      <c r="D30" s="166">
        <v>-0.25001636661211124</v>
      </c>
      <c r="E30" s="165">
        <v>50</v>
      </c>
      <c r="F30" s="166">
        <v>-5.6603773584905648E-2</v>
      </c>
      <c r="G30" s="165">
        <v>49</v>
      </c>
      <c r="H30" s="166">
        <v>0.25641025641025639</v>
      </c>
      <c r="I30" s="165">
        <v>226</v>
      </c>
      <c r="J30" s="166">
        <v>-9.2369477911646625E-2</v>
      </c>
      <c r="K30" s="165">
        <v>177</v>
      </c>
      <c r="L30" s="166">
        <v>-0.16113744075829384</v>
      </c>
      <c r="M30" s="165">
        <v>200</v>
      </c>
      <c r="N30" s="166">
        <v>4.1666666666666741E-2</v>
      </c>
      <c r="O30" s="165">
        <v>22</v>
      </c>
      <c r="P30" s="166">
        <v>0.375</v>
      </c>
      <c r="Q30" s="165">
        <v>134</v>
      </c>
      <c r="R30" s="166">
        <v>-0.33333333333333337</v>
      </c>
      <c r="S30" s="165">
        <v>71</v>
      </c>
      <c r="T30" s="166">
        <v>-0.16470588235294115</v>
      </c>
      <c r="U30" s="165">
        <v>15</v>
      </c>
      <c r="V30" s="166">
        <v>0</v>
      </c>
      <c r="W30" s="165">
        <v>21</v>
      </c>
      <c r="X30" s="166">
        <v>0</v>
      </c>
      <c r="Y30" s="165">
        <v>13</v>
      </c>
      <c r="Z30" s="166">
        <v>-0.43478260869565222</v>
      </c>
      <c r="AA30" s="165">
        <v>22</v>
      </c>
      <c r="AB30" s="166">
        <v>-0.15384615384615385</v>
      </c>
      <c r="AC30" s="165">
        <v>40</v>
      </c>
      <c r="AD30" s="166">
        <v>-9.0909090909090939E-2</v>
      </c>
      <c r="AE30" s="165">
        <v>19</v>
      </c>
      <c r="AF30" s="166">
        <v>0.72727272727272729</v>
      </c>
      <c r="AG30" s="165">
        <v>38</v>
      </c>
      <c r="AH30" s="166">
        <v>-5.0000000000000044E-2</v>
      </c>
      <c r="AI30" s="165">
        <v>108</v>
      </c>
      <c r="AJ30" s="166">
        <v>8.0000000000000071E-2</v>
      </c>
      <c r="AK30" s="165">
        <v>118</v>
      </c>
      <c r="AL30" s="166">
        <v>-0.21333333333333337</v>
      </c>
      <c r="AM30" s="165">
        <v>87</v>
      </c>
      <c r="AN30" s="166">
        <v>0.40322580645161299</v>
      </c>
      <c r="AO30" s="165">
        <v>403</v>
      </c>
      <c r="AP30" s="166">
        <v>-0.10244988864142535</v>
      </c>
      <c r="AQ30" s="165">
        <v>276</v>
      </c>
      <c r="AR30" s="166">
        <v>6.1538461538461542E-2</v>
      </c>
      <c r="AS30" s="167">
        <v>2018</v>
      </c>
      <c r="AT30" s="168">
        <v>-6.6604995374653142E-2</v>
      </c>
      <c r="AU30" s="167">
        <v>13474</v>
      </c>
      <c r="AV30" s="168">
        <v>-0.22727533405975797</v>
      </c>
    </row>
    <row r="31" spans="2:48" customFormat="1" ht="15" hidden="1" customHeight="1" outlineLevel="1">
      <c r="B31" s="164" t="s">
        <v>91</v>
      </c>
      <c r="C31" s="165">
        <v>10795</v>
      </c>
      <c r="D31" s="166">
        <v>-0.28942864665613477</v>
      </c>
      <c r="E31" s="165">
        <v>37</v>
      </c>
      <c r="F31" s="166">
        <v>-0.28846153846153844</v>
      </c>
      <c r="G31" s="165">
        <v>62</v>
      </c>
      <c r="H31" s="166">
        <v>0.24</v>
      </c>
      <c r="I31" s="165">
        <v>218</v>
      </c>
      <c r="J31" s="166">
        <v>-0.42782152230971127</v>
      </c>
      <c r="K31" s="165">
        <v>313</v>
      </c>
      <c r="L31" s="166">
        <v>0.2880658436213992</v>
      </c>
      <c r="M31" s="165">
        <v>182</v>
      </c>
      <c r="N31" s="166">
        <v>-0.2890625</v>
      </c>
      <c r="O31" s="165">
        <v>32</v>
      </c>
      <c r="P31" s="166">
        <v>0.33333333333333326</v>
      </c>
      <c r="Q31" s="165">
        <v>164</v>
      </c>
      <c r="R31" s="166">
        <v>-0.26457399103139012</v>
      </c>
      <c r="S31" s="165">
        <v>110</v>
      </c>
      <c r="T31" s="166">
        <v>-1.7857142857142905E-2</v>
      </c>
      <c r="U31" s="165">
        <v>23</v>
      </c>
      <c r="V31" s="166">
        <v>-0.32352941176470584</v>
      </c>
      <c r="W31" s="165">
        <v>18</v>
      </c>
      <c r="X31" s="166">
        <v>0.8</v>
      </c>
      <c r="Y31" s="165">
        <v>29</v>
      </c>
      <c r="Z31" s="166">
        <v>3.5714285714285809E-2</v>
      </c>
      <c r="AA31" s="165">
        <v>40</v>
      </c>
      <c r="AB31" s="166">
        <v>0</v>
      </c>
      <c r="AC31" s="165">
        <v>59</v>
      </c>
      <c r="AD31" s="166">
        <v>3.5087719298245723E-2</v>
      </c>
      <c r="AE31" s="165">
        <v>24</v>
      </c>
      <c r="AF31" s="166">
        <v>-0.27272727272727271</v>
      </c>
      <c r="AG31" s="165">
        <v>48</v>
      </c>
      <c r="AH31" s="166">
        <v>2.1276595744680771E-2</v>
      </c>
      <c r="AI31" s="165">
        <v>68</v>
      </c>
      <c r="AJ31" s="166">
        <v>0.15254237288135597</v>
      </c>
      <c r="AK31" s="165">
        <v>175</v>
      </c>
      <c r="AL31" s="166">
        <v>0.18243243243243246</v>
      </c>
      <c r="AM31" s="165">
        <v>79</v>
      </c>
      <c r="AN31" s="166">
        <v>5.3333333333333233E-2</v>
      </c>
      <c r="AO31" s="165">
        <v>457</v>
      </c>
      <c r="AP31" s="166">
        <v>4.5766590389016093E-2</v>
      </c>
      <c r="AQ31" s="165">
        <v>256</v>
      </c>
      <c r="AR31" s="166">
        <v>0.25490196078431371</v>
      </c>
      <c r="AS31" s="167">
        <v>2284</v>
      </c>
      <c r="AT31" s="168">
        <v>-4.8729695960016639E-2</v>
      </c>
      <c r="AU31" s="167">
        <v>13079</v>
      </c>
      <c r="AV31" s="168">
        <v>-0.25657932132097994</v>
      </c>
    </row>
    <row r="32" spans="2:48" customFormat="1" ht="15" hidden="1" customHeight="1" outlineLevel="1">
      <c r="B32" s="164" t="s">
        <v>92</v>
      </c>
      <c r="C32" s="165">
        <v>12934</v>
      </c>
      <c r="D32" s="166">
        <v>-2.8833158131851611E-2</v>
      </c>
      <c r="E32" s="165">
        <v>50</v>
      </c>
      <c r="F32" s="166">
        <v>-0.25373134328358204</v>
      </c>
      <c r="G32" s="165">
        <v>63</v>
      </c>
      <c r="H32" s="166">
        <v>-0.27586206896551724</v>
      </c>
      <c r="I32" s="165">
        <v>366</v>
      </c>
      <c r="J32" s="166">
        <v>-0.35901926444833621</v>
      </c>
      <c r="K32" s="165">
        <v>302</v>
      </c>
      <c r="L32" s="166">
        <v>0.16153846153846163</v>
      </c>
      <c r="M32" s="165">
        <v>271</v>
      </c>
      <c r="N32" s="166">
        <v>-0.22349570200573066</v>
      </c>
      <c r="O32" s="165">
        <v>52</v>
      </c>
      <c r="P32" s="166">
        <v>-3.703703703703709E-2</v>
      </c>
      <c r="Q32" s="165">
        <v>309</v>
      </c>
      <c r="R32" s="166">
        <v>8.0419580419580416E-2</v>
      </c>
      <c r="S32" s="165">
        <v>228</v>
      </c>
      <c r="T32" s="166">
        <v>-0.21107266435986161</v>
      </c>
      <c r="U32" s="165">
        <v>65</v>
      </c>
      <c r="V32" s="166">
        <v>-0.36274509803921573</v>
      </c>
      <c r="W32" s="165">
        <v>40</v>
      </c>
      <c r="X32" s="166">
        <v>-0.5</v>
      </c>
      <c r="Y32" s="165">
        <v>51</v>
      </c>
      <c r="Z32" s="166">
        <v>-8.9285714285714302E-2</v>
      </c>
      <c r="AA32" s="165">
        <v>72</v>
      </c>
      <c r="AB32" s="166">
        <v>0.41176470588235303</v>
      </c>
      <c r="AC32" s="165">
        <v>49</v>
      </c>
      <c r="AD32" s="166">
        <v>-7.547169811320753E-2</v>
      </c>
      <c r="AE32" s="165">
        <v>51</v>
      </c>
      <c r="AF32" s="166">
        <v>0.21428571428571419</v>
      </c>
      <c r="AG32" s="165">
        <v>36</v>
      </c>
      <c r="AH32" s="166">
        <v>0.28571428571428581</v>
      </c>
      <c r="AI32" s="165">
        <v>110</v>
      </c>
      <c r="AJ32" s="166">
        <v>-4.3478260869565188E-2</v>
      </c>
      <c r="AK32" s="165">
        <v>207</v>
      </c>
      <c r="AL32" s="166">
        <v>0</v>
      </c>
      <c r="AM32" s="165">
        <v>88</v>
      </c>
      <c r="AN32" s="166">
        <v>0.14285714285714279</v>
      </c>
      <c r="AO32" s="165">
        <v>242</v>
      </c>
      <c r="AP32" s="166">
        <v>-0.52173913043478259</v>
      </c>
      <c r="AQ32" s="165">
        <v>295</v>
      </c>
      <c r="AR32" s="166">
        <v>0.21900826446280997</v>
      </c>
      <c r="AS32" s="167">
        <v>2719</v>
      </c>
      <c r="AT32" s="168">
        <v>-0.15898546241880607</v>
      </c>
      <c r="AU32" s="167">
        <v>15653</v>
      </c>
      <c r="AV32" s="168">
        <v>-5.4256540390308694E-2</v>
      </c>
    </row>
    <row r="33" spans="2:48" customFormat="1" ht="15" hidden="1" customHeight="1" outlineLevel="1">
      <c r="B33" s="164" t="s">
        <v>93</v>
      </c>
      <c r="C33" s="165">
        <v>12703</v>
      </c>
      <c r="D33" s="166">
        <v>-0.22537959631684856</v>
      </c>
      <c r="E33" s="165">
        <v>67</v>
      </c>
      <c r="F33" s="166">
        <v>0.1166666666666667</v>
      </c>
      <c r="G33" s="165">
        <v>37</v>
      </c>
      <c r="H33" s="166">
        <v>-0.19565217391304346</v>
      </c>
      <c r="I33" s="165">
        <v>362</v>
      </c>
      <c r="J33" s="166">
        <v>-0.20088300220750555</v>
      </c>
      <c r="K33" s="165">
        <v>228</v>
      </c>
      <c r="L33" s="166">
        <v>-0.18571428571428572</v>
      </c>
      <c r="M33" s="165">
        <v>322</v>
      </c>
      <c r="N33" s="166">
        <v>-0.19900497512437809</v>
      </c>
      <c r="O33" s="165">
        <v>45</v>
      </c>
      <c r="P33" s="166">
        <v>0.15384615384615374</v>
      </c>
      <c r="Q33" s="165">
        <v>223</v>
      </c>
      <c r="R33" s="166">
        <v>-0.24406779661016953</v>
      </c>
      <c r="S33" s="165">
        <v>238</v>
      </c>
      <c r="T33" s="166">
        <v>-0.27439024390243905</v>
      </c>
      <c r="U33" s="165">
        <v>68</v>
      </c>
      <c r="V33" s="166">
        <v>-0.41880341880341876</v>
      </c>
      <c r="W33" s="165">
        <v>54</v>
      </c>
      <c r="X33" s="166">
        <v>-0.11475409836065575</v>
      </c>
      <c r="Y33" s="165">
        <v>66</v>
      </c>
      <c r="Z33" s="166">
        <v>-0.32653061224489799</v>
      </c>
      <c r="AA33" s="165">
        <v>50</v>
      </c>
      <c r="AB33" s="166">
        <v>-3.8461538461538436E-2</v>
      </c>
      <c r="AC33" s="165">
        <v>64</v>
      </c>
      <c r="AD33" s="166">
        <v>0.12280701754385959</v>
      </c>
      <c r="AE33" s="165">
        <v>33</v>
      </c>
      <c r="AF33" s="166">
        <v>-0.43103448275862066</v>
      </c>
      <c r="AG33" s="165">
        <v>22</v>
      </c>
      <c r="AH33" s="166">
        <v>-0.38888888888888884</v>
      </c>
      <c r="AI33" s="165">
        <v>69</v>
      </c>
      <c r="AJ33" s="166">
        <v>0.72500000000000009</v>
      </c>
      <c r="AK33" s="165">
        <v>147</v>
      </c>
      <c r="AL33" s="166">
        <v>-8.1250000000000044E-2</v>
      </c>
      <c r="AM33" s="165">
        <v>76</v>
      </c>
      <c r="AN33" s="166">
        <v>0.1875</v>
      </c>
      <c r="AO33" s="165">
        <v>288</v>
      </c>
      <c r="AP33" s="166">
        <v>-0.30602409638554218</v>
      </c>
      <c r="AQ33" s="165">
        <v>248</v>
      </c>
      <c r="AR33" s="166">
        <v>0.11210762331838575</v>
      </c>
      <c r="AS33" s="167">
        <v>2469</v>
      </c>
      <c r="AT33" s="168">
        <v>-0.16474966170500671</v>
      </c>
      <c r="AU33" s="167">
        <v>15172</v>
      </c>
      <c r="AV33" s="168">
        <v>-0.21611986566778607</v>
      </c>
    </row>
    <row r="34" spans="2:48" customFormat="1" ht="15" hidden="1" customHeight="1" outlineLevel="1">
      <c r="B34" s="164" t="s">
        <v>94</v>
      </c>
      <c r="C34" s="165">
        <v>10846</v>
      </c>
      <c r="D34" s="166">
        <v>-0.23608959008311026</v>
      </c>
      <c r="E34" s="165">
        <v>107</v>
      </c>
      <c r="F34" s="166">
        <v>1.1836734693877551</v>
      </c>
      <c r="G34" s="165">
        <v>71</v>
      </c>
      <c r="H34" s="166">
        <v>0.47916666666666674</v>
      </c>
      <c r="I34" s="165">
        <v>415</v>
      </c>
      <c r="J34" s="166">
        <v>-0.14078674948240166</v>
      </c>
      <c r="K34" s="165">
        <v>178</v>
      </c>
      <c r="L34" s="166">
        <v>7.2289156626506035E-2</v>
      </c>
      <c r="M34" s="165">
        <v>355</v>
      </c>
      <c r="N34" s="166">
        <v>2.0114942528735691E-2</v>
      </c>
      <c r="O34" s="165">
        <v>49</v>
      </c>
      <c r="P34" s="166">
        <v>0.6333333333333333</v>
      </c>
      <c r="Q34" s="165">
        <v>294</v>
      </c>
      <c r="R34" s="166">
        <v>-3.289473684210531E-2</v>
      </c>
      <c r="S34" s="165">
        <v>250</v>
      </c>
      <c r="T34" s="166">
        <v>0.33689839572192515</v>
      </c>
      <c r="U34" s="165">
        <v>35</v>
      </c>
      <c r="V34" s="166">
        <v>-0.52054794520547953</v>
      </c>
      <c r="W34" s="165">
        <v>46</v>
      </c>
      <c r="X34" s="166">
        <v>-4.166666666666663E-2</v>
      </c>
      <c r="Y34" s="165">
        <v>54</v>
      </c>
      <c r="Z34" s="166">
        <v>0.63636363636363646</v>
      </c>
      <c r="AA34" s="165">
        <v>115</v>
      </c>
      <c r="AB34" s="166">
        <v>2.4848484848484849</v>
      </c>
      <c r="AC34" s="165">
        <v>61</v>
      </c>
      <c r="AD34" s="166">
        <v>1.6666666666666607E-2</v>
      </c>
      <c r="AE34" s="165">
        <v>34</v>
      </c>
      <c r="AF34" s="166">
        <v>0.21428571428571419</v>
      </c>
      <c r="AG34" s="165">
        <v>67</v>
      </c>
      <c r="AH34" s="166">
        <v>0.36734693877551017</v>
      </c>
      <c r="AI34" s="165">
        <v>75</v>
      </c>
      <c r="AJ34" s="166">
        <v>8.6956521739130377E-2</v>
      </c>
      <c r="AK34" s="165">
        <v>128</v>
      </c>
      <c r="AL34" s="166">
        <v>-0.30434782608695654</v>
      </c>
      <c r="AM34" s="165">
        <v>55</v>
      </c>
      <c r="AN34" s="166">
        <v>-0.45544554455445541</v>
      </c>
      <c r="AO34" s="165">
        <v>314</v>
      </c>
      <c r="AP34" s="166">
        <v>-0.30066815144766146</v>
      </c>
      <c r="AQ34" s="165">
        <v>271</v>
      </c>
      <c r="AR34" s="166">
        <v>0.18340611353711789</v>
      </c>
      <c r="AS34" s="167">
        <v>2724</v>
      </c>
      <c r="AT34" s="168">
        <v>-2.155172413793105E-2</v>
      </c>
      <c r="AU34" s="167">
        <v>13570</v>
      </c>
      <c r="AV34" s="168">
        <v>-0.20091861971499236</v>
      </c>
    </row>
    <row r="35" spans="2:48" customFormat="1" collapsed="1">
      <c r="B35" s="176">
        <v>2009</v>
      </c>
      <c r="C35" s="177">
        <v>126919</v>
      </c>
      <c r="D35" s="178">
        <v>-0.24027439407634432</v>
      </c>
      <c r="E35" s="177">
        <v>674</v>
      </c>
      <c r="F35" s="178">
        <v>0.10310965630114577</v>
      </c>
      <c r="G35" s="177">
        <v>574</v>
      </c>
      <c r="H35" s="178">
        <v>6.890130353817514E-2</v>
      </c>
      <c r="I35" s="177">
        <v>3620</v>
      </c>
      <c r="J35" s="178">
        <v>-0.15202623565237761</v>
      </c>
      <c r="K35" s="177">
        <v>2529</v>
      </c>
      <c r="L35" s="178">
        <v>-0.13715455475946781</v>
      </c>
      <c r="M35" s="177">
        <v>2710</v>
      </c>
      <c r="N35" s="178">
        <v>-0.21744152468957556</v>
      </c>
      <c r="O35" s="177">
        <v>378</v>
      </c>
      <c r="P35" s="178">
        <v>-7.8048780487804836E-2</v>
      </c>
      <c r="Q35" s="177">
        <v>2666</v>
      </c>
      <c r="R35" s="178">
        <v>-0.14715291106845807</v>
      </c>
      <c r="S35" s="177">
        <v>1537</v>
      </c>
      <c r="T35" s="178">
        <v>-0.2391089108910891</v>
      </c>
      <c r="U35" s="177">
        <v>365</v>
      </c>
      <c r="V35" s="178">
        <v>-0.39065108514190316</v>
      </c>
      <c r="W35" s="177">
        <v>383</v>
      </c>
      <c r="X35" s="178">
        <v>-0.2246963562753036</v>
      </c>
      <c r="Y35" s="177">
        <v>323</v>
      </c>
      <c r="Z35" s="178">
        <v>-0.20638820638820643</v>
      </c>
      <c r="AA35" s="177">
        <v>466</v>
      </c>
      <c r="AB35" s="178">
        <v>-0.10384615384615381</v>
      </c>
      <c r="AC35" s="177">
        <v>557</v>
      </c>
      <c r="AD35" s="178">
        <v>-0.1030595813204509</v>
      </c>
      <c r="AE35" s="177">
        <v>362</v>
      </c>
      <c r="AF35" s="178">
        <v>0.13479623824451403</v>
      </c>
      <c r="AG35" s="177">
        <v>405</v>
      </c>
      <c r="AH35" s="178">
        <v>-0.57051961823966058</v>
      </c>
      <c r="AI35" s="177">
        <v>947</v>
      </c>
      <c r="AJ35" s="178">
        <v>-7.3375262054506951E-3</v>
      </c>
      <c r="AK35" s="177">
        <v>1701</v>
      </c>
      <c r="AL35" s="178">
        <v>-0.25979112271540472</v>
      </c>
      <c r="AM35" s="177">
        <v>931</v>
      </c>
      <c r="AN35" s="178">
        <v>-2.3084994753410304E-2</v>
      </c>
      <c r="AO35" s="177">
        <v>4688</v>
      </c>
      <c r="AP35" s="178">
        <v>-0.18738082856647598</v>
      </c>
      <c r="AQ35" s="177">
        <v>3175</v>
      </c>
      <c r="AR35" s="178">
        <v>-0.1018387553041018</v>
      </c>
      <c r="AS35" s="167">
        <v>27454</v>
      </c>
      <c r="AT35" s="179">
        <v>-0.16194023016575598</v>
      </c>
      <c r="AU35" s="167">
        <v>154373</v>
      </c>
      <c r="AV35" s="179">
        <v>-0.22743196308640867</v>
      </c>
    </row>
    <row r="36" spans="2:48" customFormat="1" ht="15" hidden="1" customHeight="1" outlineLevel="1">
      <c r="B36" s="164" t="s">
        <v>83</v>
      </c>
      <c r="C36" s="165">
        <v>12528</v>
      </c>
      <c r="D36" s="166">
        <v>-8.354059985369422E-2</v>
      </c>
      <c r="E36" s="165">
        <v>108</v>
      </c>
      <c r="F36" s="166">
        <v>9.3457943925232545E-3</v>
      </c>
      <c r="G36" s="165">
        <v>52</v>
      </c>
      <c r="H36" s="166">
        <v>-0.24637681159420288</v>
      </c>
      <c r="I36" s="165">
        <v>542</v>
      </c>
      <c r="J36" s="166">
        <v>3.8314176245210829E-2</v>
      </c>
      <c r="K36" s="165">
        <v>293</v>
      </c>
      <c r="L36" s="166">
        <v>0.72352941176470598</v>
      </c>
      <c r="M36" s="165">
        <v>467</v>
      </c>
      <c r="N36" s="166">
        <v>1.0822510822510845E-2</v>
      </c>
      <c r="O36" s="165">
        <v>67</v>
      </c>
      <c r="P36" s="166">
        <v>-5.633802816901412E-2</v>
      </c>
      <c r="Q36" s="165">
        <v>263</v>
      </c>
      <c r="R36" s="166">
        <v>-0.20543806646525675</v>
      </c>
      <c r="S36" s="165">
        <v>222</v>
      </c>
      <c r="T36" s="166">
        <v>0.13846153846153841</v>
      </c>
      <c r="U36" s="165">
        <v>35</v>
      </c>
      <c r="V36" s="166">
        <v>-0.32692307692307687</v>
      </c>
      <c r="W36" s="165">
        <v>77</v>
      </c>
      <c r="X36" s="166">
        <v>0.79069767441860472</v>
      </c>
      <c r="Y36" s="165">
        <v>31</v>
      </c>
      <c r="Z36" s="166">
        <v>-0.34042553191489366</v>
      </c>
      <c r="AA36" s="165">
        <v>79</v>
      </c>
      <c r="AB36" s="166">
        <v>0.49056603773584895</v>
      </c>
      <c r="AC36" s="165">
        <v>59</v>
      </c>
      <c r="AD36" s="166">
        <v>0.13461538461538458</v>
      </c>
      <c r="AE36" s="165">
        <v>35</v>
      </c>
      <c r="AF36" s="166">
        <v>0.52173913043478271</v>
      </c>
      <c r="AG36" s="165">
        <v>97</v>
      </c>
      <c r="AH36" s="166">
        <v>1.5526315789473686</v>
      </c>
      <c r="AI36" s="165">
        <v>96</v>
      </c>
      <c r="AJ36" s="166">
        <v>0.33333333333333326</v>
      </c>
      <c r="AK36" s="165">
        <v>235</v>
      </c>
      <c r="AL36" s="166">
        <v>0.36627906976744184</v>
      </c>
      <c r="AM36" s="165">
        <v>96</v>
      </c>
      <c r="AN36" s="166">
        <v>0.41176470588235303</v>
      </c>
      <c r="AO36" s="165">
        <v>521</v>
      </c>
      <c r="AP36" s="166">
        <v>0.12043010752688166</v>
      </c>
      <c r="AQ36" s="165">
        <v>451</v>
      </c>
      <c r="AR36" s="166">
        <v>0.10810810810810811</v>
      </c>
      <c r="AS36" s="167">
        <v>3604</v>
      </c>
      <c r="AT36" s="168">
        <v>0.1178660049627791</v>
      </c>
      <c r="AU36" s="167">
        <v>16132</v>
      </c>
      <c r="AV36" s="168">
        <v>-4.5104770924588644E-2</v>
      </c>
    </row>
    <row r="37" spans="2:48" customFormat="1" ht="15" hidden="1" customHeight="1" outlineLevel="1">
      <c r="B37" s="164" t="s">
        <v>84</v>
      </c>
      <c r="C37" s="165">
        <v>14430</v>
      </c>
      <c r="D37" s="166">
        <v>-8.7113304232302124E-2</v>
      </c>
      <c r="E37" s="165">
        <v>60</v>
      </c>
      <c r="F37" s="166">
        <v>0.76470588235294112</v>
      </c>
      <c r="G37" s="165">
        <v>42</v>
      </c>
      <c r="H37" s="166">
        <v>0.10526315789473695</v>
      </c>
      <c r="I37" s="165">
        <v>415</v>
      </c>
      <c r="J37" s="166">
        <v>-0.17821782178217827</v>
      </c>
      <c r="K37" s="165">
        <v>270</v>
      </c>
      <c r="L37" s="166">
        <v>0.39175257731958757</v>
      </c>
      <c r="M37" s="165">
        <v>402</v>
      </c>
      <c r="N37" s="166">
        <v>3.6082474226804218E-2</v>
      </c>
      <c r="O37" s="165">
        <v>30</v>
      </c>
      <c r="P37" s="166">
        <v>-0.30232558139534882</v>
      </c>
      <c r="Q37" s="165">
        <v>297</v>
      </c>
      <c r="R37" s="166">
        <v>0.56315789473684208</v>
      </c>
      <c r="S37" s="165">
        <v>309</v>
      </c>
      <c r="T37" s="166">
        <v>-3.4375000000000044E-2</v>
      </c>
      <c r="U37" s="165">
        <v>108</v>
      </c>
      <c r="V37" s="166">
        <v>-0.14960629921259838</v>
      </c>
      <c r="W37" s="165">
        <v>67</v>
      </c>
      <c r="X37" s="166">
        <v>-0.12987012987012991</v>
      </c>
      <c r="Y37" s="165">
        <v>46</v>
      </c>
      <c r="Z37" s="166">
        <v>4.5454545454545414E-2</v>
      </c>
      <c r="AA37" s="165">
        <v>88</v>
      </c>
      <c r="AB37" s="166">
        <v>0.22222222222222232</v>
      </c>
      <c r="AC37" s="165">
        <v>65</v>
      </c>
      <c r="AD37" s="166">
        <v>-0.27777777777777779</v>
      </c>
      <c r="AE37" s="165">
        <v>33</v>
      </c>
      <c r="AF37" s="166">
        <v>-2.9411764705882359E-2</v>
      </c>
      <c r="AG37" s="165">
        <v>104</v>
      </c>
      <c r="AH37" s="166">
        <v>5.5</v>
      </c>
      <c r="AI37" s="165">
        <v>89</v>
      </c>
      <c r="AJ37" s="166">
        <v>-0.15238095238095239</v>
      </c>
      <c r="AK37" s="165">
        <v>310</v>
      </c>
      <c r="AL37" s="166">
        <v>0.79190751445086716</v>
      </c>
      <c r="AM37" s="165">
        <v>121</v>
      </c>
      <c r="AN37" s="166">
        <v>0.30107526881720426</v>
      </c>
      <c r="AO37" s="165">
        <v>501</v>
      </c>
      <c r="AP37" s="166">
        <v>-9.4032549728752302E-2</v>
      </c>
      <c r="AQ37" s="165">
        <v>365</v>
      </c>
      <c r="AR37" s="166">
        <v>0.11963190184049077</v>
      </c>
      <c r="AS37" s="167">
        <v>3413</v>
      </c>
      <c r="AT37" s="168">
        <v>0.10025789813023867</v>
      </c>
      <c r="AU37" s="167">
        <v>17843</v>
      </c>
      <c r="AV37" s="168">
        <v>-5.6375271034956875E-2</v>
      </c>
    </row>
    <row r="38" spans="2:48" customFormat="1" ht="15" hidden="1" customHeight="1" outlineLevel="1">
      <c r="B38" s="164" t="s">
        <v>85</v>
      </c>
      <c r="C38" s="165">
        <v>15287</v>
      </c>
      <c r="D38" s="166">
        <v>3.7391422366992444E-2</v>
      </c>
      <c r="E38" s="165">
        <v>48</v>
      </c>
      <c r="F38" s="166">
        <v>0</v>
      </c>
      <c r="G38" s="165">
        <v>35</v>
      </c>
      <c r="H38" s="166">
        <v>-5.4054054054054057E-2</v>
      </c>
      <c r="I38" s="165">
        <v>337</v>
      </c>
      <c r="J38" s="166">
        <v>-1.1730205278592365E-2</v>
      </c>
      <c r="K38" s="165">
        <v>215</v>
      </c>
      <c r="L38" s="166">
        <v>0.19444444444444442</v>
      </c>
      <c r="M38" s="165">
        <v>430</v>
      </c>
      <c r="N38" s="166">
        <v>0.72</v>
      </c>
      <c r="O38" s="165">
        <v>40</v>
      </c>
      <c r="P38" s="166">
        <v>-0.36507936507936511</v>
      </c>
      <c r="Q38" s="165">
        <v>301</v>
      </c>
      <c r="R38" s="166">
        <v>0.49751243781094523</v>
      </c>
      <c r="S38" s="165">
        <v>205</v>
      </c>
      <c r="T38" s="166">
        <v>-6.3926940639269403E-2</v>
      </c>
      <c r="U38" s="165">
        <v>57</v>
      </c>
      <c r="V38" s="166">
        <v>3.6363636363636376E-2</v>
      </c>
      <c r="W38" s="165">
        <v>51</v>
      </c>
      <c r="X38" s="166">
        <v>-0.32894736842105265</v>
      </c>
      <c r="Y38" s="165">
        <v>49</v>
      </c>
      <c r="Z38" s="166">
        <v>0.11363636363636354</v>
      </c>
      <c r="AA38" s="165">
        <v>48</v>
      </c>
      <c r="AB38" s="166">
        <v>9.0909090909090828E-2</v>
      </c>
      <c r="AC38" s="165">
        <v>107</v>
      </c>
      <c r="AD38" s="166">
        <v>5.9405940594059459E-2</v>
      </c>
      <c r="AE38" s="165">
        <v>17</v>
      </c>
      <c r="AF38" s="166">
        <v>-0.31999999999999995</v>
      </c>
      <c r="AG38" s="165">
        <v>67</v>
      </c>
      <c r="AH38" s="166">
        <v>3.1875</v>
      </c>
      <c r="AI38" s="165">
        <v>128</v>
      </c>
      <c r="AJ38" s="166">
        <v>0.4065934065934067</v>
      </c>
      <c r="AK38" s="165">
        <v>273</v>
      </c>
      <c r="AL38" s="166">
        <v>1.3333333333333335</v>
      </c>
      <c r="AM38" s="165">
        <v>105</v>
      </c>
      <c r="AN38" s="166">
        <v>-0.14634146341463417</v>
      </c>
      <c r="AO38" s="165">
        <v>695</v>
      </c>
      <c r="AP38" s="166">
        <v>0.55829596412556048</v>
      </c>
      <c r="AQ38" s="165">
        <v>416</v>
      </c>
      <c r="AR38" s="166">
        <v>0.18181818181818188</v>
      </c>
      <c r="AS38" s="167">
        <v>3419</v>
      </c>
      <c r="AT38" s="168">
        <v>0.30996168582375483</v>
      </c>
      <c r="AU38" s="167">
        <v>18706</v>
      </c>
      <c r="AV38" s="168">
        <v>7.8404243053153522E-2</v>
      </c>
    </row>
    <row r="39" spans="2:48" customFormat="1" ht="15" hidden="1" customHeight="1" outlineLevel="1">
      <c r="B39" s="164" t="s">
        <v>86</v>
      </c>
      <c r="C39" s="165">
        <v>12814</v>
      </c>
      <c r="D39" s="166">
        <v>6.2168435013262524E-2</v>
      </c>
      <c r="E39" s="165">
        <v>38</v>
      </c>
      <c r="F39" s="166">
        <v>-0.11627906976744184</v>
      </c>
      <c r="G39" s="165">
        <v>23</v>
      </c>
      <c r="H39" s="166">
        <v>-0.46511627906976749</v>
      </c>
      <c r="I39" s="165">
        <v>246</v>
      </c>
      <c r="J39" s="166">
        <v>0.18269230769230771</v>
      </c>
      <c r="K39" s="165">
        <v>193</v>
      </c>
      <c r="L39" s="166">
        <v>0.38848920863309355</v>
      </c>
      <c r="M39" s="165">
        <v>171</v>
      </c>
      <c r="N39" s="166">
        <v>-8.064516129032262E-2</v>
      </c>
      <c r="O39" s="165">
        <v>26</v>
      </c>
      <c r="P39" s="166">
        <v>-0.43478260869565222</v>
      </c>
      <c r="Q39" s="165">
        <v>201</v>
      </c>
      <c r="R39" s="166">
        <v>0</v>
      </c>
      <c r="S39" s="165">
        <v>88</v>
      </c>
      <c r="T39" s="166">
        <v>0.29411764705882359</v>
      </c>
      <c r="U39" s="165">
        <v>15</v>
      </c>
      <c r="V39" s="166">
        <v>-0.16666666666666663</v>
      </c>
      <c r="W39" s="165">
        <v>23</v>
      </c>
      <c r="X39" s="166">
        <v>0.64285714285714279</v>
      </c>
      <c r="Y39" s="165">
        <v>11</v>
      </c>
      <c r="Z39" s="166">
        <v>0.5714285714285714</v>
      </c>
      <c r="AA39" s="165">
        <v>39</v>
      </c>
      <c r="AB39" s="166">
        <v>0.34482758620689657</v>
      </c>
      <c r="AC39" s="165">
        <v>61</v>
      </c>
      <c r="AD39" s="166">
        <v>1.44</v>
      </c>
      <c r="AE39" s="165">
        <v>13</v>
      </c>
      <c r="AF39" s="166">
        <v>-0.35</v>
      </c>
      <c r="AG39" s="165">
        <v>32</v>
      </c>
      <c r="AH39" s="166">
        <v>1.9090909090909092</v>
      </c>
      <c r="AI39" s="165">
        <v>67</v>
      </c>
      <c r="AJ39" s="166">
        <v>-0.29473684210526319</v>
      </c>
      <c r="AK39" s="165">
        <v>216</v>
      </c>
      <c r="AL39" s="166">
        <v>1.2736842105263158</v>
      </c>
      <c r="AM39" s="165">
        <v>50</v>
      </c>
      <c r="AN39" s="166">
        <v>-0.40476190476190477</v>
      </c>
      <c r="AO39" s="165">
        <v>484</v>
      </c>
      <c r="AP39" s="166">
        <v>0.31521739130434789</v>
      </c>
      <c r="AQ39" s="165">
        <v>411</v>
      </c>
      <c r="AR39" s="166">
        <v>0.11382113821138207</v>
      </c>
      <c r="AS39" s="167">
        <v>2320</v>
      </c>
      <c r="AT39" s="168">
        <v>0.15942028985507251</v>
      </c>
      <c r="AU39" s="167">
        <v>15134</v>
      </c>
      <c r="AV39" s="168">
        <v>7.6004265908282909E-2</v>
      </c>
    </row>
    <row r="40" spans="2:48" customFormat="1" ht="15" hidden="1" customHeight="1" outlineLevel="1">
      <c r="B40" s="164" t="s">
        <v>87</v>
      </c>
      <c r="C40" s="165">
        <v>9618</v>
      </c>
      <c r="D40" s="166">
        <v>0.17550721095086774</v>
      </c>
      <c r="E40" s="165">
        <v>24</v>
      </c>
      <c r="F40" s="166">
        <v>9.0909090909090828E-2</v>
      </c>
      <c r="G40" s="165">
        <v>32</v>
      </c>
      <c r="H40" s="166">
        <v>3.5714285714285712</v>
      </c>
      <c r="I40" s="165">
        <v>225</v>
      </c>
      <c r="J40" s="166">
        <v>0.49006622516556297</v>
      </c>
      <c r="K40" s="165">
        <v>399</v>
      </c>
      <c r="L40" s="166">
        <v>0.68354430379746844</v>
      </c>
      <c r="M40" s="165">
        <v>144</v>
      </c>
      <c r="N40" s="166">
        <v>0.46938775510204089</v>
      </c>
      <c r="O40" s="165">
        <v>23</v>
      </c>
      <c r="P40" s="166">
        <v>-0.46511627906976749</v>
      </c>
      <c r="Q40" s="165">
        <v>362</v>
      </c>
      <c r="R40" s="166">
        <v>0.34572490706319692</v>
      </c>
      <c r="S40" s="165">
        <v>56</v>
      </c>
      <c r="T40" s="166">
        <v>-0.43999999999999995</v>
      </c>
      <c r="U40" s="165">
        <v>11</v>
      </c>
      <c r="V40" s="166">
        <v>1.2000000000000002</v>
      </c>
      <c r="W40" s="165">
        <v>23</v>
      </c>
      <c r="X40" s="166">
        <v>1.875</v>
      </c>
      <c r="Y40" s="165">
        <v>10</v>
      </c>
      <c r="Z40" s="166">
        <v>-0.8666666666666667</v>
      </c>
      <c r="AA40" s="165">
        <v>12</v>
      </c>
      <c r="AB40" s="166">
        <v>0</v>
      </c>
      <c r="AC40" s="165">
        <v>7</v>
      </c>
      <c r="AD40" s="166">
        <v>-0.5625</v>
      </c>
      <c r="AE40" s="165">
        <v>31</v>
      </c>
      <c r="AF40" s="166">
        <v>0.55000000000000004</v>
      </c>
      <c r="AG40" s="165">
        <v>386</v>
      </c>
      <c r="AH40" s="166">
        <v>20.444444444444443</v>
      </c>
      <c r="AI40" s="165">
        <v>64</v>
      </c>
      <c r="AJ40" s="166">
        <v>3.2258064516129004E-2</v>
      </c>
      <c r="AK40" s="165">
        <v>154</v>
      </c>
      <c r="AL40" s="166">
        <v>6.2068965517241281E-2</v>
      </c>
      <c r="AM40" s="165">
        <v>36</v>
      </c>
      <c r="AN40" s="166">
        <v>-0.51351351351351349</v>
      </c>
      <c r="AO40" s="165">
        <v>483</v>
      </c>
      <c r="AP40" s="166">
        <v>0.4907407407407407</v>
      </c>
      <c r="AQ40" s="165">
        <v>264</v>
      </c>
      <c r="AR40" s="166">
        <v>0.3266331658291457</v>
      </c>
      <c r="AS40" s="167">
        <v>2690</v>
      </c>
      <c r="AT40" s="168">
        <v>0.50700280112044815</v>
      </c>
      <c r="AU40" s="167">
        <v>12308</v>
      </c>
      <c r="AV40" s="168">
        <v>0.23487508778970612</v>
      </c>
    </row>
    <row r="41" spans="2:48" customFormat="1" ht="15" hidden="1" customHeight="1" outlineLevel="1">
      <c r="B41" s="164" t="s">
        <v>88</v>
      </c>
      <c r="C41" s="165">
        <v>14383</v>
      </c>
      <c r="D41" s="166">
        <v>0.13038352719270674</v>
      </c>
      <c r="E41" s="165">
        <v>29</v>
      </c>
      <c r="F41" s="166">
        <v>-3.3333333333333326E-2</v>
      </c>
      <c r="G41" s="165">
        <v>46</v>
      </c>
      <c r="H41" s="166">
        <v>0.35294117647058831</v>
      </c>
      <c r="I41" s="165">
        <v>178</v>
      </c>
      <c r="J41" s="166">
        <v>2.2988505747126409E-2</v>
      </c>
      <c r="K41" s="165">
        <v>232</v>
      </c>
      <c r="L41" s="166">
        <v>0.71851851851851856</v>
      </c>
      <c r="M41" s="165">
        <v>180</v>
      </c>
      <c r="N41" s="166">
        <v>0.20805369127516782</v>
      </c>
      <c r="O41" s="165">
        <v>22</v>
      </c>
      <c r="P41" s="166">
        <v>-0.40540540540540537</v>
      </c>
      <c r="Q41" s="165">
        <v>230</v>
      </c>
      <c r="R41" s="166">
        <v>0.2432432432432432</v>
      </c>
      <c r="S41" s="165">
        <v>62</v>
      </c>
      <c r="T41" s="166">
        <v>0.29166666666666674</v>
      </c>
      <c r="U41" s="165">
        <v>16</v>
      </c>
      <c r="V41" s="166">
        <v>0.60000000000000009</v>
      </c>
      <c r="W41" s="165">
        <v>20</v>
      </c>
      <c r="X41" s="166">
        <v>-4.7619047619047672E-2</v>
      </c>
      <c r="Y41" s="165">
        <v>7</v>
      </c>
      <c r="Z41" s="166">
        <v>0.39999999999999991</v>
      </c>
      <c r="AA41" s="165">
        <v>19</v>
      </c>
      <c r="AB41" s="166">
        <v>0.58333333333333326</v>
      </c>
      <c r="AC41" s="165">
        <v>23</v>
      </c>
      <c r="AD41" s="166">
        <v>0.91666666666666674</v>
      </c>
      <c r="AE41" s="165">
        <v>3</v>
      </c>
      <c r="AF41" s="166">
        <v>-0.86956521739130432</v>
      </c>
      <c r="AG41" s="165">
        <v>41</v>
      </c>
      <c r="AH41" s="166">
        <v>4.125</v>
      </c>
      <c r="AI41" s="165">
        <v>81</v>
      </c>
      <c r="AJ41" s="166">
        <v>2.5316455696202445E-2</v>
      </c>
      <c r="AK41" s="165">
        <v>136</v>
      </c>
      <c r="AL41" s="166">
        <v>-7.4829931972789088E-2</v>
      </c>
      <c r="AM41" s="165">
        <v>69</v>
      </c>
      <c r="AN41" s="166">
        <v>0.14999999999999991</v>
      </c>
      <c r="AO41" s="165">
        <v>402</v>
      </c>
      <c r="AP41" s="166">
        <v>9.2391304347826164E-2</v>
      </c>
      <c r="AQ41" s="165">
        <v>220</v>
      </c>
      <c r="AR41" s="166">
        <v>0.49659863945578242</v>
      </c>
      <c r="AS41" s="167">
        <v>1954</v>
      </c>
      <c r="AT41" s="168">
        <v>0.1943765281173595</v>
      </c>
      <c r="AU41" s="167">
        <v>16337</v>
      </c>
      <c r="AV41" s="168">
        <v>0.13767409470752079</v>
      </c>
    </row>
    <row r="42" spans="2:48" customFormat="1" ht="15" hidden="1" customHeight="1" outlineLevel="1">
      <c r="B42" s="164" t="s">
        <v>89</v>
      </c>
      <c r="C42" s="165">
        <v>13617</v>
      </c>
      <c r="D42" s="166">
        <v>0.1415995975855131</v>
      </c>
      <c r="E42" s="165">
        <v>23</v>
      </c>
      <c r="F42" s="166">
        <v>3.5999999999999996</v>
      </c>
      <c r="G42" s="165">
        <v>37</v>
      </c>
      <c r="H42" s="166">
        <v>1.4666666666666668</v>
      </c>
      <c r="I42" s="165">
        <v>189</v>
      </c>
      <c r="J42" s="166">
        <v>0.2516556291390728</v>
      </c>
      <c r="K42" s="165">
        <v>169</v>
      </c>
      <c r="L42" s="166">
        <v>0.65686274509803932</v>
      </c>
      <c r="M42" s="165">
        <v>122</v>
      </c>
      <c r="N42" s="166">
        <v>0.40229885057471271</v>
      </c>
      <c r="O42" s="165">
        <v>39</v>
      </c>
      <c r="P42" s="166">
        <v>0.18181818181818188</v>
      </c>
      <c r="Q42" s="165">
        <v>163</v>
      </c>
      <c r="R42" s="166">
        <v>0.32520325203252032</v>
      </c>
      <c r="S42" s="165">
        <v>77</v>
      </c>
      <c r="T42" s="166">
        <v>1.1388888888888888</v>
      </c>
      <c r="U42" s="165">
        <v>16</v>
      </c>
      <c r="V42" s="166">
        <v>0.23076923076923084</v>
      </c>
      <c r="W42" s="165">
        <v>13</v>
      </c>
      <c r="X42" s="166">
        <v>-0.1875</v>
      </c>
      <c r="Y42" s="165">
        <v>15</v>
      </c>
      <c r="Z42" s="166">
        <v>2</v>
      </c>
      <c r="AA42" s="165">
        <v>33</v>
      </c>
      <c r="AB42" s="166">
        <v>15.5</v>
      </c>
      <c r="AC42" s="165">
        <v>28</v>
      </c>
      <c r="AD42" s="166">
        <v>1.3333333333333335</v>
      </c>
      <c r="AE42" s="165">
        <v>15</v>
      </c>
      <c r="AF42" s="166">
        <v>7.1428571428571397E-2</v>
      </c>
      <c r="AG42" s="165">
        <v>16</v>
      </c>
      <c r="AH42" s="166">
        <v>7</v>
      </c>
      <c r="AI42" s="165">
        <v>46</v>
      </c>
      <c r="AJ42" s="166">
        <v>-0.29230769230769227</v>
      </c>
      <c r="AK42" s="165">
        <v>125</v>
      </c>
      <c r="AL42" s="166">
        <v>4.1666666666666741E-2</v>
      </c>
      <c r="AM42" s="165">
        <v>97</v>
      </c>
      <c r="AN42" s="166">
        <v>1.5526315789473686</v>
      </c>
      <c r="AO42" s="165">
        <v>427</v>
      </c>
      <c r="AP42" s="166">
        <v>0.35555555555555562</v>
      </c>
      <c r="AQ42" s="165">
        <v>250</v>
      </c>
      <c r="AR42" s="166">
        <v>1</v>
      </c>
      <c r="AS42" s="167">
        <v>1823</v>
      </c>
      <c r="AT42" s="168">
        <v>0.46661303298471446</v>
      </c>
      <c r="AU42" s="167">
        <v>15440</v>
      </c>
      <c r="AV42" s="168">
        <v>0.17227241667299364</v>
      </c>
    </row>
    <row r="43" spans="2:48" customFormat="1" ht="15" hidden="1" customHeight="1" outlineLevel="1">
      <c r="B43" s="164" t="s">
        <v>90</v>
      </c>
      <c r="C43" s="165">
        <v>15275</v>
      </c>
      <c r="D43" s="166">
        <v>0.18163533689177691</v>
      </c>
      <c r="E43" s="165">
        <v>53</v>
      </c>
      <c r="F43" s="166">
        <v>2.1176470588235294</v>
      </c>
      <c r="G43" s="165">
        <v>39</v>
      </c>
      <c r="H43" s="166">
        <v>0.39285714285714279</v>
      </c>
      <c r="I43" s="165">
        <v>249</v>
      </c>
      <c r="J43" s="166">
        <v>0.30366492146596857</v>
      </c>
      <c r="K43" s="165">
        <v>211</v>
      </c>
      <c r="L43" s="166">
        <v>0.4452054794520548</v>
      </c>
      <c r="M43" s="165">
        <v>192</v>
      </c>
      <c r="N43" s="166">
        <v>0.69911504424778759</v>
      </c>
      <c r="O43" s="165">
        <v>16</v>
      </c>
      <c r="P43" s="166">
        <v>-0.38461538461538458</v>
      </c>
      <c r="Q43" s="165">
        <v>201</v>
      </c>
      <c r="R43" s="166">
        <v>8.6486486486486491E-2</v>
      </c>
      <c r="S43" s="165">
        <v>85</v>
      </c>
      <c r="T43" s="166">
        <v>0.3492063492063493</v>
      </c>
      <c r="U43" s="165">
        <v>15</v>
      </c>
      <c r="V43" s="166">
        <v>-0.2857142857142857</v>
      </c>
      <c r="W43" s="165">
        <v>21</v>
      </c>
      <c r="X43" s="166">
        <v>2.5</v>
      </c>
      <c r="Y43" s="165">
        <v>23</v>
      </c>
      <c r="Z43" s="166">
        <v>2.8333333333333335</v>
      </c>
      <c r="AA43" s="165">
        <v>26</v>
      </c>
      <c r="AB43" s="166">
        <v>-0.1333333333333333</v>
      </c>
      <c r="AC43" s="165">
        <v>44</v>
      </c>
      <c r="AD43" s="166">
        <v>0.51724137931034475</v>
      </c>
      <c r="AE43" s="165">
        <v>11</v>
      </c>
      <c r="AF43" s="166">
        <v>-8.333333333333337E-2</v>
      </c>
      <c r="AG43" s="165">
        <v>40</v>
      </c>
      <c r="AH43" s="166">
        <v>0.4814814814814814</v>
      </c>
      <c r="AI43" s="165">
        <v>100</v>
      </c>
      <c r="AJ43" s="166">
        <v>0.13636363636363646</v>
      </c>
      <c r="AK43" s="165">
        <v>150</v>
      </c>
      <c r="AL43" s="166">
        <v>-0.14772727272727271</v>
      </c>
      <c r="AM43" s="165">
        <v>62</v>
      </c>
      <c r="AN43" s="166">
        <v>0</v>
      </c>
      <c r="AO43" s="165">
        <v>449</v>
      </c>
      <c r="AP43" s="166">
        <v>4.4742729306488371E-3</v>
      </c>
      <c r="AQ43" s="165">
        <v>260</v>
      </c>
      <c r="AR43" s="166">
        <v>0.37566137566137559</v>
      </c>
      <c r="AS43" s="167">
        <v>2162</v>
      </c>
      <c r="AT43" s="168">
        <v>0.20177876598110056</v>
      </c>
      <c r="AU43" s="167">
        <v>17437</v>
      </c>
      <c r="AV43" s="168">
        <v>0.18409615645796551</v>
      </c>
    </row>
    <row r="44" spans="2:48" customFormat="1" ht="15" hidden="1" customHeight="1" outlineLevel="1">
      <c r="B44" s="164" t="s">
        <v>91</v>
      </c>
      <c r="C44" s="165">
        <v>15192</v>
      </c>
      <c r="D44" s="166">
        <v>0.17321800911267271</v>
      </c>
      <c r="E44" s="165">
        <v>52</v>
      </c>
      <c r="F44" s="166">
        <v>-0.34177215189873422</v>
      </c>
      <c r="G44" s="165">
        <v>50</v>
      </c>
      <c r="H44" s="166">
        <v>0.21951219512195119</v>
      </c>
      <c r="I44" s="165">
        <v>381</v>
      </c>
      <c r="J44" s="166">
        <v>0.5</v>
      </c>
      <c r="K44" s="165">
        <v>243</v>
      </c>
      <c r="L44" s="166">
        <v>-0.15331010452961669</v>
      </c>
      <c r="M44" s="165">
        <v>256</v>
      </c>
      <c r="N44" s="166">
        <v>-0.42212189616252827</v>
      </c>
      <c r="O44" s="165">
        <v>24</v>
      </c>
      <c r="P44" s="166">
        <v>-0.625</v>
      </c>
      <c r="Q44" s="165">
        <v>223</v>
      </c>
      <c r="R44" s="166">
        <v>-0.18613138686131392</v>
      </c>
      <c r="S44" s="165">
        <v>112</v>
      </c>
      <c r="T44" s="166">
        <v>9.009009009008917E-3</v>
      </c>
      <c r="U44" s="165">
        <v>34</v>
      </c>
      <c r="V44" s="166">
        <v>3.0303030303030276E-2</v>
      </c>
      <c r="W44" s="165">
        <v>10</v>
      </c>
      <c r="X44" s="166">
        <v>-0.6875</v>
      </c>
      <c r="Y44" s="165">
        <v>28</v>
      </c>
      <c r="Z44" s="166">
        <v>1</v>
      </c>
      <c r="AA44" s="165">
        <v>40</v>
      </c>
      <c r="AB44" s="166">
        <v>0.25</v>
      </c>
      <c r="AC44" s="165">
        <v>57</v>
      </c>
      <c r="AD44" s="166">
        <v>1.2799999999999998</v>
      </c>
      <c r="AE44" s="165">
        <v>33</v>
      </c>
      <c r="AF44" s="166">
        <v>0.1785714285714286</v>
      </c>
      <c r="AG44" s="165">
        <v>47</v>
      </c>
      <c r="AH44" s="166">
        <v>0.34285714285714275</v>
      </c>
      <c r="AI44" s="165">
        <v>59</v>
      </c>
      <c r="AJ44" s="166">
        <v>-0.42156862745098034</v>
      </c>
      <c r="AK44" s="165">
        <v>148</v>
      </c>
      <c r="AL44" s="166">
        <v>-0.12426035502958577</v>
      </c>
      <c r="AM44" s="165">
        <v>75</v>
      </c>
      <c r="AN44" s="166">
        <v>-0.27184466019417475</v>
      </c>
      <c r="AO44" s="165">
        <v>437</v>
      </c>
      <c r="AP44" s="166">
        <v>0.21727019498607247</v>
      </c>
      <c r="AQ44" s="165">
        <v>204</v>
      </c>
      <c r="AR44" s="166">
        <v>0.20710059171597628</v>
      </c>
      <c r="AS44" s="167">
        <v>2401</v>
      </c>
      <c r="AT44" s="168">
        <v>-5.5839559575304731E-2</v>
      </c>
      <c r="AU44" s="167">
        <v>17593</v>
      </c>
      <c r="AV44" s="168">
        <v>0.13561838368190027</v>
      </c>
    </row>
    <row r="45" spans="2:48" customFormat="1" ht="15" hidden="1" customHeight="1" outlineLevel="1">
      <c r="B45" s="164" t="s">
        <v>92</v>
      </c>
      <c r="C45" s="165">
        <v>13318</v>
      </c>
      <c r="D45" s="166">
        <v>-0.17734264006424116</v>
      </c>
      <c r="E45" s="165">
        <v>67</v>
      </c>
      <c r="F45" s="166">
        <v>-0.22988505747126442</v>
      </c>
      <c r="G45" s="165">
        <v>87</v>
      </c>
      <c r="H45" s="166">
        <v>2.9545454545454546</v>
      </c>
      <c r="I45" s="165">
        <v>571</v>
      </c>
      <c r="J45" s="166">
        <v>0.34352941176470586</v>
      </c>
      <c r="K45" s="165">
        <v>260</v>
      </c>
      <c r="L45" s="166">
        <v>0.15555555555555545</v>
      </c>
      <c r="M45" s="165">
        <v>349</v>
      </c>
      <c r="N45" s="166">
        <v>4.179104477611939E-2</v>
      </c>
      <c r="O45" s="165">
        <v>54</v>
      </c>
      <c r="P45" s="166">
        <v>-0.30769230769230771</v>
      </c>
      <c r="Q45" s="165">
        <v>286</v>
      </c>
      <c r="R45" s="166">
        <v>8.3333333333333259E-2</v>
      </c>
      <c r="S45" s="165">
        <v>289</v>
      </c>
      <c r="T45" s="166">
        <v>0.40975609756097553</v>
      </c>
      <c r="U45" s="165">
        <v>102</v>
      </c>
      <c r="V45" s="166">
        <v>0.52238805970149249</v>
      </c>
      <c r="W45" s="165">
        <v>80</v>
      </c>
      <c r="X45" s="166">
        <v>0.33333333333333326</v>
      </c>
      <c r="Y45" s="165">
        <v>56</v>
      </c>
      <c r="Z45" s="166">
        <v>0.4358974358974359</v>
      </c>
      <c r="AA45" s="165">
        <v>51</v>
      </c>
      <c r="AB45" s="166">
        <v>0.30769230769230771</v>
      </c>
      <c r="AC45" s="165">
        <v>53</v>
      </c>
      <c r="AD45" s="166">
        <v>1.9230769230769162E-2</v>
      </c>
      <c r="AE45" s="165">
        <v>42</v>
      </c>
      <c r="AF45" s="166">
        <v>5.0000000000000044E-2</v>
      </c>
      <c r="AG45" s="165">
        <v>28</v>
      </c>
      <c r="AH45" s="166">
        <v>-0.4285714285714286</v>
      </c>
      <c r="AI45" s="165">
        <v>115</v>
      </c>
      <c r="AJ45" s="166">
        <v>0.12745098039215685</v>
      </c>
      <c r="AK45" s="165">
        <v>207</v>
      </c>
      <c r="AL45" s="166">
        <v>-7.999999999999996E-2</v>
      </c>
      <c r="AM45" s="165">
        <v>77</v>
      </c>
      <c r="AN45" s="166">
        <v>-0.2142857142857143</v>
      </c>
      <c r="AO45" s="165">
        <v>506</v>
      </c>
      <c r="AP45" s="166">
        <v>0.35656836461126007</v>
      </c>
      <c r="AQ45" s="165">
        <v>242</v>
      </c>
      <c r="AR45" s="166">
        <v>2.1097046413502074E-2</v>
      </c>
      <c r="AS45" s="167">
        <v>3233</v>
      </c>
      <c r="AT45" s="168">
        <v>0.14767483138090176</v>
      </c>
      <c r="AU45" s="167">
        <v>16551</v>
      </c>
      <c r="AV45" s="168">
        <v>-0.12916973587288227</v>
      </c>
    </row>
    <row r="46" spans="2:48" customFormat="1" ht="15" hidden="1" customHeight="1" outlineLevel="1">
      <c r="B46" s="164" t="s">
        <v>93</v>
      </c>
      <c r="C46" s="165">
        <v>16399</v>
      </c>
      <c r="D46" s="166">
        <v>0.25557001760967757</v>
      </c>
      <c r="E46" s="165">
        <v>60</v>
      </c>
      <c r="F46" s="166">
        <v>0.36363636363636354</v>
      </c>
      <c r="G46" s="165">
        <v>46</v>
      </c>
      <c r="H46" s="166">
        <v>0.27777777777777768</v>
      </c>
      <c r="I46" s="165">
        <v>453</v>
      </c>
      <c r="J46" s="166">
        <v>0.30924855491329484</v>
      </c>
      <c r="K46" s="165">
        <v>280</v>
      </c>
      <c r="L46" s="166">
        <v>0.62790697674418605</v>
      </c>
      <c r="M46" s="165">
        <v>402</v>
      </c>
      <c r="N46" s="166">
        <v>0.25233644859813076</v>
      </c>
      <c r="O46" s="165">
        <v>39</v>
      </c>
      <c r="P46" s="166">
        <v>-0.40909090909090906</v>
      </c>
      <c r="Q46" s="165">
        <v>295</v>
      </c>
      <c r="R46" s="166">
        <v>0.46039603960396036</v>
      </c>
      <c r="S46" s="165">
        <v>328</v>
      </c>
      <c r="T46" s="166">
        <v>1.4848484848484849</v>
      </c>
      <c r="U46" s="165">
        <v>117</v>
      </c>
      <c r="V46" s="166">
        <v>2.65625</v>
      </c>
      <c r="W46" s="165">
        <v>61</v>
      </c>
      <c r="X46" s="166">
        <v>1.652173913043478</v>
      </c>
      <c r="Y46" s="165">
        <v>98</v>
      </c>
      <c r="Z46" s="166">
        <v>1.0851063829787235</v>
      </c>
      <c r="AA46" s="165">
        <v>52</v>
      </c>
      <c r="AB46" s="166">
        <v>0.73333333333333339</v>
      </c>
      <c r="AC46" s="165">
        <v>57</v>
      </c>
      <c r="AD46" s="166">
        <v>0.2127659574468086</v>
      </c>
      <c r="AE46" s="165">
        <v>58</v>
      </c>
      <c r="AF46" s="166">
        <v>0.26086956521739135</v>
      </c>
      <c r="AG46" s="165">
        <v>36</v>
      </c>
      <c r="AH46" s="166">
        <v>0.71428571428571419</v>
      </c>
      <c r="AI46" s="165">
        <v>40</v>
      </c>
      <c r="AJ46" s="166">
        <v>-0.19999999999999996</v>
      </c>
      <c r="AK46" s="165">
        <v>160</v>
      </c>
      <c r="AL46" s="166">
        <v>0.18518518518518512</v>
      </c>
      <c r="AM46" s="165">
        <v>64</v>
      </c>
      <c r="AN46" s="166">
        <v>-1.538461538461533E-2</v>
      </c>
      <c r="AO46" s="165">
        <v>415</v>
      </c>
      <c r="AP46" s="166">
        <v>0.25757575757575757</v>
      </c>
      <c r="AQ46" s="165">
        <v>223</v>
      </c>
      <c r="AR46" s="166">
        <v>0.5067567567567568</v>
      </c>
      <c r="AS46" s="167">
        <v>2956</v>
      </c>
      <c r="AT46" s="168">
        <v>0.36788523831559461</v>
      </c>
      <c r="AU46" s="167">
        <v>19355</v>
      </c>
      <c r="AV46" s="168">
        <v>0.27151491262646177</v>
      </c>
    </row>
    <row r="47" spans="2:48" customFormat="1" ht="15" hidden="1" customHeight="1" outlineLevel="1">
      <c r="B47" s="164" t="s">
        <v>94</v>
      </c>
      <c r="C47" s="165">
        <v>14198</v>
      </c>
      <c r="D47" s="166">
        <v>0.19080768263021053</v>
      </c>
      <c r="E47" s="165">
        <v>49</v>
      </c>
      <c r="F47" s="166">
        <v>-0.22222222222222221</v>
      </c>
      <c r="G47" s="165">
        <v>48</v>
      </c>
      <c r="H47" s="166">
        <v>-0.29411764705882348</v>
      </c>
      <c r="I47" s="165">
        <v>483</v>
      </c>
      <c r="J47" s="166">
        <v>0.29490616621983912</v>
      </c>
      <c r="K47" s="165">
        <v>166</v>
      </c>
      <c r="L47" s="166">
        <v>-0.27826086956521734</v>
      </c>
      <c r="M47" s="165">
        <v>348</v>
      </c>
      <c r="N47" s="166">
        <v>3.8805970149253799E-2</v>
      </c>
      <c r="O47" s="165">
        <v>30</v>
      </c>
      <c r="P47" s="166">
        <v>-0.75409836065573765</v>
      </c>
      <c r="Q47" s="165">
        <v>304</v>
      </c>
      <c r="R47" s="166">
        <v>0.2773109243697478</v>
      </c>
      <c r="S47" s="165">
        <v>187</v>
      </c>
      <c r="T47" s="166">
        <v>0.40601503759398505</v>
      </c>
      <c r="U47" s="165">
        <v>73</v>
      </c>
      <c r="V47" s="166">
        <v>1.2121212121212119</v>
      </c>
      <c r="W47" s="165">
        <v>48</v>
      </c>
      <c r="X47" s="166">
        <v>0.5</v>
      </c>
      <c r="Y47" s="165">
        <v>33</v>
      </c>
      <c r="Z47" s="166">
        <v>-0.17500000000000004</v>
      </c>
      <c r="AA47" s="165">
        <v>33</v>
      </c>
      <c r="AB47" s="166">
        <v>0.1785714285714286</v>
      </c>
      <c r="AC47" s="165">
        <v>60</v>
      </c>
      <c r="AD47" s="166">
        <v>0.15384615384615374</v>
      </c>
      <c r="AE47" s="165">
        <v>28</v>
      </c>
      <c r="AF47" s="166">
        <v>-0.34883720930232553</v>
      </c>
      <c r="AG47" s="165">
        <v>49</v>
      </c>
      <c r="AH47" s="166">
        <v>1.0416666666666665</v>
      </c>
      <c r="AI47" s="165">
        <v>69</v>
      </c>
      <c r="AJ47" s="166">
        <v>-0.34905660377358494</v>
      </c>
      <c r="AK47" s="165">
        <v>184</v>
      </c>
      <c r="AL47" s="166">
        <v>-0.11961722488038273</v>
      </c>
      <c r="AM47" s="165">
        <v>101</v>
      </c>
      <c r="AN47" s="166">
        <v>0.98039215686274517</v>
      </c>
      <c r="AO47" s="165">
        <v>449</v>
      </c>
      <c r="AP47" s="166">
        <v>0.36890243902439024</v>
      </c>
      <c r="AQ47" s="165">
        <v>229</v>
      </c>
      <c r="AR47" s="166">
        <v>9.5693779904306275E-2</v>
      </c>
      <c r="AS47" s="167">
        <v>2784</v>
      </c>
      <c r="AT47" s="168">
        <v>7.7399380804953566E-2</v>
      </c>
      <c r="AU47" s="167">
        <v>16982</v>
      </c>
      <c r="AV47" s="168">
        <v>0.17060729303095057</v>
      </c>
    </row>
    <row r="48" spans="2:48" customFormat="1" collapsed="1">
      <c r="B48" s="176">
        <v>2008</v>
      </c>
      <c r="C48" s="177">
        <v>167059</v>
      </c>
      <c r="D48" s="178">
        <v>6.979380122950829E-2</v>
      </c>
      <c r="E48" s="177">
        <v>611</v>
      </c>
      <c r="F48" s="178">
        <v>5.5267702936096619E-2</v>
      </c>
      <c r="G48" s="177">
        <v>537</v>
      </c>
      <c r="H48" s="178">
        <v>0.22602739726027399</v>
      </c>
      <c r="I48" s="177">
        <v>4269</v>
      </c>
      <c r="J48" s="178">
        <v>0.17248008788794289</v>
      </c>
      <c r="K48" s="177">
        <v>2931</v>
      </c>
      <c r="L48" s="178">
        <v>0.32205683355886339</v>
      </c>
      <c r="M48" s="177">
        <v>3463</v>
      </c>
      <c r="N48" s="178">
        <v>9.3463845910956689E-2</v>
      </c>
      <c r="O48" s="177">
        <v>410</v>
      </c>
      <c r="P48" s="178">
        <v>-0.40751445086705207</v>
      </c>
      <c r="Q48" s="177">
        <v>3126</v>
      </c>
      <c r="R48" s="178">
        <v>0.17386406308674429</v>
      </c>
      <c r="S48" s="177">
        <v>2020</v>
      </c>
      <c r="T48" s="178">
        <v>0.23926380368098155</v>
      </c>
      <c r="U48" s="177">
        <v>599</v>
      </c>
      <c r="V48" s="178">
        <v>0.28540772532188852</v>
      </c>
      <c r="W48" s="177">
        <v>494</v>
      </c>
      <c r="X48" s="178">
        <v>0.21078431372549011</v>
      </c>
      <c r="Y48" s="177">
        <v>407</v>
      </c>
      <c r="Z48" s="178">
        <v>9.1152815013404886E-2</v>
      </c>
      <c r="AA48" s="177">
        <v>520</v>
      </c>
      <c r="AB48" s="178">
        <v>0.3577023498694516</v>
      </c>
      <c r="AC48" s="177">
        <v>621</v>
      </c>
      <c r="AD48" s="178">
        <v>0.21052631578947367</v>
      </c>
      <c r="AE48" s="177">
        <v>319</v>
      </c>
      <c r="AF48" s="178">
        <v>-2.7439024390243927E-2</v>
      </c>
      <c r="AG48" s="177">
        <v>943</v>
      </c>
      <c r="AH48" s="178">
        <v>2.5584905660377357</v>
      </c>
      <c r="AI48" s="177">
        <v>954</v>
      </c>
      <c r="AJ48" s="178">
        <v>-6.1946902654867242E-2</v>
      </c>
      <c r="AK48" s="177">
        <v>2298</v>
      </c>
      <c r="AL48" s="178">
        <v>0.22039298990971856</v>
      </c>
      <c r="AM48" s="177">
        <v>953</v>
      </c>
      <c r="AN48" s="178">
        <v>3.699673558215455E-2</v>
      </c>
      <c r="AO48" s="177">
        <v>5769</v>
      </c>
      <c r="AP48" s="178">
        <v>0.23374679213002558</v>
      </c>
      <c r="AQ48" s="177">
        <v>3535</v>
      </c>
      <c r="AR48" s="178">
        <v>0.22871046228710457</v>
      </c>
      <c r="AS48" s="167">
        <v>32759</v>
      </c>
      <c r="AT48" s="179">
        <v>0.1910198145791675</v>
      </c>
      <c r="AU48" s="167">
        <v>199818</v>
      </c>
      <c r="AV48" s="179">
        <v>8.7948166498788449E-2</v>
      </c>
    </row>
    <row r="49" spans="2:48" customFormat="1" ht="15" hidden="1" customHeight="1" outlineLevel="1">
      <c r="B49" s="164" t="s">
        <v>83</v>
      </c>
      <c r="C49" s="165">
        <v>13670</v>
      </c>
      <c r="D49" s="166">
        <v>-2.1264408963986514E-2</v>
      </c>
      <c r="E49" s="165">
        <v>107</v>
      </c>
      <c r="F49" s="166">
        <v>0.28915662650602414</v>
      </c>
      <c r="G49" s="165">
        <v>69</v>
      </c>
      <c r="H49" s="166">
        <v>0.53333333333333344</v>
      </c>
      <c r="I49" s="165">
        <v>522</v>
      </c>
      <c r="J49" s="166">
        <v>0.10359408033826645</v>
      </c>
      <c r="K49" s="165">
        <v>170</v>
      </c>
      <c r="L49" s="166">
        <v>-0.17475728155339809</v>
      </c>
      <c r="M49" s="165">
        <v>462</v>
      </c>
      <c r="N49" s="166">
        <v>0.193798449612403</v>
      </c>
      <c r="O49" s="165">
        <v>71</v>
      </c>
      <c r="P49" s="166">
        <v>-0.22826086956521741</v>
      </c>
      <c r="Q49" s="165">
        <v>331</v>
      </c>
      <c r="R49" s="166">
        <v>0.38493723849372374</v>
      </c>
      <c r="S49" s="165">
        <v>195</v>
      </c>
      <c r="T49" s="166">
        <v>0.14035087719298245</v>
      </c>
      <c r="U49" s="165">
        <v>52</v>
      </c>
      <c r="V49" s="166">
        <v>0.30000000000000004</v>
      </c>
      <c r="W49" s="165">
        <v>43</v>
      </c>
      <c r="X49" s="166">
        <v>0.59259259259259256</v>
      </c>
      <c r="Y49" s="165">
        <v>47</v>
      </c>
      <c r="Z49" s="166">
        <v>9.3023255813953432E-2</v>
      </c>
      <c r="AA49" s="165">
        <v>53</v>
      </c>
      <c r="AB49" s="166">
        <v>-0.13114754098360659</v>
      </c>
      <c r="AC49" s="165">
        <v>52</v>
      </c>
      <c r="AD49" s="166">
        <v>-3.703703703703709E-2</v>
      </c>
      <c r="AE49" s="165">
        <v>23</v>
      </c>
      <c r="AF49" s="166">
        <v>-4.166666666666663E-2</v>
      </c>
      <c r="AG49" s="165">
        <v>38</v>
      </c>
      <c r="AH49" s="166">
        <v>-0.34482758620689657</v>
      </c>
      <c r="AI49" s="165">
        <v>72</v>
      </c>
      <c r="AJ49" s="166">
        <v>2.857142857142847E-2</v>
      </c>
      <c r="AK49" s="165">
        <v>172</v>
      </c>
      <c r="AL49" s="166">
        <v>-0.12244897959183676</v>
      </c>
      <c r="AM49" s="165">
        <v>68</v>
      </c>
      <c r="AN49" s="166">
        <v>-0.16049382716049387</v>
      </c>
      <c r="AO49" s="165">
        <v>465</v>
      </c>
      <c r="AP49" s="166">
        <v>6.4073226544622441E-2</v>
      </c>
      <c r="AQ49" s="165">
        <v>407</v>
      </c>
      <c r="AR49" s="166">
        <v>0.65447154471544722</v>
      </c>
      <c r="AS49" s="167">
        <v>3224</v>
      </c>
      <c r="AT49" s="168">
        <v>0.12648497554157934</v>
      </c>
      <c r="AU49" s="167">
        <v>16894</v>
      </c>
      <c r="AV49" s="168">
        <v>3.8623804147601692E-3</v>
      </c>
    </row>
    <row r="50" spans="2:48" customFormat="1" ht="15" hidden="1" customHeight="1" outlineLevel="1">
      <c r="B50" s="164" t="s">
        <v>84</v>
      </c>
      <c r="C50" s="165">
        <v>15807</v>
      </c>
      <c r="D50" s="166">
        <v>3.3069734004313345E-2</v>
      </c>
      <c r="E50" s="165">
        <v>34</v>
      </c>
      <c r="F50" s="166">
        <v>-0.51428571428571423</v>
      </c>
      <c r="G50" s="165">
        <v>38</v>
      </c>
      <c r="H50" s="166">
        <v>-0.13636363636363635</v>
      </c>
      <c r="I50" s="165">
        <v>505</v>
      </c>
      <c r="J50" s="166">
        <v>0.12222222222222223</v>
      </c>
      <c r="K50" s="165">
        <v>194</v>
      </c>
      <c r="L50" s="166">
        <v>-8.0568720379146974E-2</v>
      </c>
      <c r="M50" s="165">
        <v>388</v>
      </c>
      <c r="N50" s="166">
        <v>0.2847682119205297</v>
      </c>
      <c r="O50" s="165">
        <v>43</v>
      </c>
      <c r="P50" s="166">
        <v>3.7777777777777777</v>
      </c>
      <c r="Q50" s="165">
        <v>190</v>
      </c>
      <c r="R50" s="166">
        <v>-0.1517857142857143</v>
      </c>
      <c r="S50" s="165">
        <v>320</v>
      </c>
      <c r="T50" s="166">
        <v>0.3223140495867769</v>
      </c>
      <c r="U50" s="165">
        <v>127</v>
      </c>
      <c r="V50" s="166">
        <v>0.18691588785046731</v>
      </c>
      <c r="W50" s="165">
        <v>77</v>
      </c>
      <c r="X50" s="166">
        <v>0.18461538461538463</v>
      </c>
      <c r="Y50" s="165">
        <v>44</v>
      </c>
      <c r="Z50" s="166">
        <v>0.15789473684210531</v>
      </c>
      <c r="AA50" s="165">
        <v>72</v>
      </c>
      <c r="AB50" s="166">
        <v>1.25</v>
      </c>
      <c r="AC50" s="165">
        <v>90</v>
      </c>
      <c r="AD50" s="166">
        <v>1.5</v>
      </c>
      <c r="AE50" s="165">
        <v>34</v>
      </c>
      <c r="AF50" s="166">
        <v>-0.12820512820512819</v>
      </c>
      <c r="AG50" s="165">
        <v>16</v>
      </c>
      <c r="AH50" s="166">
        <v>-0.40740740740740744</v>
      </c>
      <c r="AI50" s="165">
        <v>105</v>
      </c>
      <c r="AJ50" s="166">
        <v>0.84210526315789469</v>
      </c>
      <c r="AK50" s="165">
        <v>173</v>
      </c>
      <c r="AL50" s="166">
        <v>6.1349693251533832E-2</v>
      </c>
      <c r="AM50" s="165">
        <v>93</v>
      </c>
      <c r="AN50" s="166">
        <v>-0.29007633587786263</v>
      </c>
      <c r="AO50" s="165">
        <v>553</v>
      </c>
      <c r="AP50" s="166">
        <v>5.7361376673040088E-2</v>
      </c>
      <c r="AQ50" s="165">
        <v>326</v>
      </c>
      <c r="AR50" s="166">
        <v>0.26356589147286824</v>
      </c>
      <c r="AS50" s="167">
        <v>3102</v>
      </c>
      <c r="AT50" s="168">
        <v>0.11342426417803297</v>
      </c>
      <c r="AU50" s="167">
        <v>18909</v>
      </c>
      <c r="AV50" s="168">
        <v>4.5447006137004475E-2</v>
      </c>
    </row>
    <row r="51" spans="2:48" customFormat="1" ht="15" hidden="1" customHeight="1" outlineLevel="1">
      <c r="B51" s="164" t="s">
        <v>85</v>
      </c>
      <c r="C51" s="165">
        <v>14736</v>
      </c>
      <c r="D51" s="166">
        <v>7.381767835021491E-2</v>
      </c>
      <c r="E51" s="165">
        <v>48</v>
      </c>
      <c r="F51" s="166">
        <v>0</v>
      </c>
      <c r="G51" s="165">
        <v>37</v>
      </c>
      <c r="H51" s="166">
        <v>0.27586206896551735</v>
      </c>
      <c r="I51" s="165">
        <v>341</v>
      </c>
      <c r="J51" s="166">
        <v>0.61611374407582931</v>
      </c>
      <c r="K51" s="165">
        <v>180</v>
      </c>
      <c r="L51" s="166">
        <v>-4.2553191489361653E-2</v>
      </c>
      <c r="M51" s="165">
        <v>250</v>
      </c>
      <c r="N51" s="166">
        <v>0.20192307692307687</v>
      </c>
      <c r="O51" s="165">
        <v>63</v>
      </c>
      <c r="P51" s="166">
        <v>2.5</v>
      </c>
      <c r="Q51" s="165">
        <v>201</v>
      </c>
      <c r="R51" s="166">
        <v>0.12290502793296088</v>
      </c>
      <c r="S51" s="165">
        <v>219</v>
      </c>
      <c r="T51" s="166">
        <v>1.5172413793103448</v>
      </c>
      <c r="U51" s="165">
        <v>55</v>
      </c>
      <c r="V51" s="166">
        <v>1.2000000000000002</v>
      </c>
      <c r="W51" s="165">
        <v>76</v>
      </c>
      <c r="X51" s="166">
        <v>2.6190476190476191</v>
      </c>
      <c r="Y51" s="165">
        <v>44</v>
      </c>
      <c r="Z51" s="166">
        <v>2.3846153846153846</v>
      </c>
      <c r="AA51" s="165">
        <v>44</v>
      </c>
      <c r="AB51" s="166">
        <v>0.5714285714285714</v>
      </c>
      <c r="AC51" s="165">
        <v>101</v>
      </c>
      <c r="AD51" s="166">
        <v>-6.481481481481477E-2</v>
      </c>
      <c r="AE51" s="165">
        <v>25</v>
      </c>
      <c r="AF51" s="166">
        <v>0</v>
      </c>
      <c r="AG51" s="165">
        <v>16</v>
      </c>
      <c r="AH51" s="166">
        <v>0.14285714285714279</v>
      </c>
      <c r="AI51" s="165">
        <v>91</v>
      </c>
      <c r="AJ51" s="166">
        <v>1.3333333333333335</v>
      </c>
      <c r="AK51" s="165">
        <v>117</v>
      </c>
      <c r="AL51" s="166">
        <v>-5.6451612903225756E-2</v>
      </c>
      <c r="AM51" s="165">
        <v>123</v>
      </c>
      <c r="AN51" s="166">
        <v>1.9285714285714284</v>
      </c>
      <c r="AO51" s="165">
        <v>446</v>
      </c>
      <c r="AP51" s="166">
        <v>-0.11683168316831682</v>
      </c>
      <c r="AQ51" s="165">
        <v>352</v>
      </c>
      <c r="AR51" s="166">
        <v>0.92349726775956276</v>
      </c>
      <c r="AS51" s="167">
        <v>2610</v>
      </c>
      <c r="AT51" s="168">
        <v>0.29980079681274896</v>
      </c>
      <c r="AU51" s="167">
        <v>17346</v>
      </c>
      <c r="AV51" s="168">
        <v>0.10266353060835298</v>
      </c>
    </row>
    <row r="52" spans="2:48" customFormat="1" ht="15" hidden="1" customHeight="1" outlineLevel="1">
      <c r="B52" s="164" t="s">
        <v>86</v>
      </c>
      <c r="C52" s="165">
        <v>12064</v>
      </c>
      <c r="D52" s="166">
        <v>-2.9991155423333637E-2</v>
      </c>
      <c r="E52" s="165">
        <v>43</v>
      </c>
      <c r="F52" s="166">
        <v>-0.34848484848484851</v>
      </c>
      <c r="G52" s="165">
        <v>43</v>
      </c>
      <c r="H52" s="166">
        <v>0.10256410256410264</v>
      </c>
      <c r="I52" s="165">
        <v>208</v>
      </c>
      <c r="J52" s="166">
        <v>-0.11111111111111116</v>
      </c>
      <c r="K52" s="165">
        <v>139</v>
      </c>
      <c r="L52" s="166">
        <v>0.12096774193548376</v>
      </c>
      <c r="M52" s="165">
        <v>186</v>
      </c>
      <c r="N52" s="166">
        <v>-1.5873015873015928E-2</v>
      </c>
      <c r="O52" s="165">
        <v>46</v>
      </c>
      <c r="P52" s="166">
        <v>2.8333333333333335</v>
      </c>
      <c r="Q52" s="165">
        <v>201</v>
      </c>
      <c r="R52" s="166">
        <v>-0.1026785714285714</v>
      </c>
      <c r="S52" s="165">
        <v>68</v>
      </c>
      <c r="T52" s="166">
        <v>-2.8571428571428581E-2</v>
      </c>
      <c r="U52" s="165">
        <v>18</v>
      </c>
      <c r="V52" s="166">
        <v>-0.25</v>
      </c>
      <c r="W52" s="165">
        <v>14</v>
      </c>
      <c r="X52" s="166">
        <v>0</v>
      </c>
      <c r="Y52" s="165">
        <v>7</v>
      </c>
      <c r="Z52" s="166">
        <v>-0.53333333333333333</v>
      </c>
      <c r="AA52" s="165">
        <v>29</v>
      </c>
      <c r="AB52" s="166">
        <v>0.70588235294117641</v>
      </c>
      <c r="AC52" s="165">
        <v>25</v>
      </c>
      <c r="AD52" s="166">
        <v>-0.44444444444444442</v>
      </c>
      <c r="AE52" s="165">
        <v>20</v>
      </c>
      <c r="AF52" s="166">
        <v>-0.31034482758620685</v>
      </c>
      <c r="AG52" s="165">
        <v>11</v>
      </c>
      <c r="AH52" s="166">
        <v>0.83333333333333326</v>
      </c>
      <c r="AI52" s="165">
        <v>95</v>
      </c>
      <c r="AJ52" s="166">
        <v>1.5</v>
      </c>
      <c r="AK52" s="165">
        <v>95</v>
      </c>
      <c r="AL52" s="166">
        <v>0.17283950617283961</v>
      </c>
      <c r="AM52" s="165">
        <v>84</v>
      </c>
      <c r="AN52" s="166">
        <v>0.5</v>
      </c>
      <c r="AO52" s="165">
        <v>368</v>
      </c>
      <c r="AP52" s="166">
        <v>-0.25203252032520329</v>
      </c>
      <c r="AQ52" s="165">
        <v>369</v>
      </c>
      <c r="AR52" s="166">
        <v>0.4137931034482758</v>
      </c>
      <c r="AS52" s="167">
        <v>2001</v>
      </c>
      <c r="AT52" s="168">
        <v>1.7802644964394654E-2</v>
      </c>
      <c r="AU52" s="167">
        <v>14065</v>
      </c>
      <c r="AV52" s="168">
        <v>-2.3467333194473361E-2</v>
      </c>
    </row>
    <row r="53" spans="2:48" customFormat="1" ht="15" hidden="1" customHeight="1" outlineLevel="1">
      <c r="B53" s="164" t="s">
        <v>87</v>
      </c>
      <c r="C53" s="165">
        <v>8182</v>
      </c>
      <c r="D53" s="166">
        <v>-0.11860389960142192</v>
      </c>
      <c r="E53" s="165">
        <v>22</v>
      </c>
      <c r="F53" s="166">
        <v>-0.6271186440677966</v>
      </c>
      <c r="G53" s="165">
        <v>7</v>
      </c>
      <c r="H53" s="166">
        <v>-0.76666666666666661</v>
      </c>
      <c r="I53" s="165">
        <v>151</v>
      </c>
      <c r="J53" s="166">
        <v>-0.55588235294117649</v>
      </c>
      <c r="K53" s="165">
        <v>237</v>
      </c>
      <c r="L53" s="166">
        <v>9.7222222222222321E-2</v>
      </c>
      <c r="M53" s="165">
        <v>98</v>
      </c>
      <c r="N53" s="166">
        <v>-0.42011834319526631</v>
      </c>
      <c r="O53" s="165">
        <v>43</v>
      </c>
      <c r="P53" s="166">
        <v>0.86956521739130443</v>
      </c>
      <c r="Q53" s="165">
        <v>269</v>
      </c>
      <c r="R53" s="166">
        <v>-0.36255924170616116</v>
      </c>
      <c r="S53" s="165">
        <v>100</v>
      </c>
      <c r="T53" s="166">
        <v>1.0408163265306123</v>
      </c>
      <c r="U53" s="165">
        <v>5</v>
      </c>
      <c r="V53" s="166">
        <v>-0.2857142857142857</v>
      </c>
      <c r="W53" s="165">
        <v>8</v>
      </c>
      <c r="X53" s="166">
        <v>-0.6</v>
      </c>
      <c r="Y53" s="165">
        <v>75</v>
      </c>
      <c r="Z53" s="166">
        <v>7.3333333333333339</v>
      </c>
      <c r="AA53" s="165">
        <v>12</v>
      </c>
      <c r="AB53" s="166">
        <v>-7.6923076923076872E-2</v>
      </c>
      <c r="AC53" s="165">
        <v>16</v>
      </c>
      <c r="AD53" s="166">
        <v>-0.27272727272727271</v>
      </c>
      <c r="AE53" s="165">
        <v>20</v>
      </c>
      <c r="AF53" s="166">
        <v>0.66666666666666674</v>
      </c>
      <c r="AG53" s="165">
        <v>18</v>
      </c>
      <c r="AH53" s="166">
        <v>1</v>
      </c>
      <c r="AI53" s="165">
        <v>62</v>
      </c>
      <c r="AJ53" s="166">
        <v>0.21568627450980382</v>
      </c>
      <c r="AK53" s="165">
        <v>145</v>
      </c>
      <c r="AL53" s="166">
        <v>1.377049180327869</v>
      </c>
      <c r="AM53" s="165">
        <v>74</v>
      </c>
      <c r="AN53" s="166">
        <v>0.76190476190476186</v>
      </c>
      <c r="AO53" s="165">
        <v>324</v>
      </c>
      <c r="AP53" s="166">
        <v>-2.7027027027026973E-2</v>
      </c>
      <c r="AQ53" s="165">
        <v>199</v>
      </c>
      <c r="AR53" s="166">
        <v>0.80909090909090908</v>
      </c>
      <c r="AS53" s="167">
        <v>1785</v>
      </c>
      <c r="AT53" s="168">
        <v>-8.3675564681724879E-2</v>
      </c>
      <c r="AU53" s="167">
        <v>9967</v>
      </c>
      <c r="AV53" s="168">
        <v>-0.1125456326239872</v>
      </c>
    </row>
    <row r="54" spans="2:48" customFormat="1" ht="15" hidden="1" customHeight="1" outlineLevel="1">
      <c r="B54" s="164" t="s">
        <v>88</v>
      </c>
      <c r="C54" s="165">
        <v>12724</v>
      </c>
      <c r="D54" s="166">
        <v>-1.4025571483920918E-2</v>
      </c>
      <c r="E54" s="165">
        <v>30</v>
      </c>
      <c r="F54" s="166">
        <v>-0.5714285714285714</v>
      </c>
      <c r="G54" s="165">
        <v>34</v>
      </c>
      <c r="H54" s="166">
        <v>-0.37037037037037035</v>
      </c>
      <c r="I54" s="165">
        <v>174</v>
      </c>
      <c r="J54" s="166">
        <v>0.12987012987012991</v>
      </c>
      <c r="K54" s="165">
        <v>135</v>
      </c>
      <c r="L54" s="166">
        <v>-0.12903225806451613</v>
      </c>
      <c r="M54" s="165">
        <v>149</v>
      </c>
      <c r="N54" s="166">
        <v>-0.31336405529953915</v>
      </c>
      <c r="O54" s="165">
        <v>37</v>
      </c>
      <c r="P54" s="166">
        <v>0.15625</v>
      </c>
      <c r="Q54" s="165">
        <v>185</v>
      </c>
      <c r="R54" s="166">
        <v>-0.19213973799126638</v>
      </c>
      <c r="S54" s="165">
        <v>48</v>
      </c>
      <c r="T54" s="166">
        <v>-0.44827586206896552</v>
      </c>
      <c r="U54" s="165">
        <v>10</v>
      </c>
      <c r="V54" s="166">
        <v>-0.70588235294117641</v>
      </c>
      <c r="W54" s="165">
        <v>21</v>
      </c>
      <c r="X54" s="166">
        <v>-4.5454545454545414E-2</v>
      </c>
      <c r="Y54" s="165">
        <v>5</v>
      </c>
      <c r="Z54" s="166">
        <v>-0.75</v>
      </c>
      <c r="AA54" s="165">
        <v>12</v>
      </c>
      <c r="AB54" s="166">
        <v>9.0909090909090828E-2</v>
      </c>
      <c r="AC54" s="165">
        <v>12</v>
      </c>
      <c r="AD54" s="166">
        <v>-0.6</v>
      </c>
      <c r="AE54" s="165">
        <v>23</v>
      </c>
      <c r="AF54" s="166">
        <v>0.4375</v>
      </c>
      <c r="AG54" s="165">
        <v>8</v>
      </c>
      <c r="AH54" s="166">
        <v>-0.65217391304347827</v>
      </c>
      <c r="AI54" s="165">
        <v>79</v>
      </c>
      <c r="AJ54" s="166">
        <v>0.58000000000000007</v>
      </c>
      <c r="AK54" s="165">
        <v>147</v>
      </c>
      <c r="AL54" s="166">
        <v>0.41346153846153855</v>
      </c>
      <c r="AM54" s="165">
        <v>60</v>
      </c>
      <c r="AN54" s="166">
        <v>-0.10447761194029848</v>
      </c>
      <c r="AO54" s="165">
        <v>368</v>
      </c>
      <c r="AP54" s="166">
        <v>-0.15011547344110854</v>
      </c>
      <c r="AQ54" s="165">
        <v>147</v>
      </c>
      <c r="AR54" s="166">
        <v>0.11363636363636354</v>
      </c>
      <c r="AS54" s="167">
        <v>1636</v>
      </c>
      <c r="AT54" s="168">
        <v>-0.11710739341608201</v>
      </c>
      <c r="AU54" s="167">
        <v>14360</v>
      </c>
      <c r="AV54" s="168">
        <v>-2.6968423905678329E-2</v>
      </c>
    </row>
    <row r="55" spans="2:48" customFormat="1" ht="15" hidden="1" customHeight="1" outlineLevel="1">
      <c r="B55" s="164" t="s">
        <v>89</v>
      </c>
      <c r="C55" s="165">
        <v>11928</v>
      </c>
      <c r="D55" s="166">
        <v>-0.14604810996563578</v>
      </c>
      <c r="E55" s="165">
        <v>5</v>
      </c>
      <c r="F55" s="166">
        <v>-0.89795918367346939</v>
      </c>
      <c r="G55" s="165">
        <v>15</v>
      </c>
      <c r="H55" s="166">
        <v>-0.61538461538461542</v>
      </c>
      <c r="I55" s="165">
        <v>151</v>
      </c>
      <c r="J55" s="166">
        <v>-9.5808383233532912E-2</v>
      </c>
      <c r="K55" s="165">
        <v>102</v>
      </c>
      <c r="L55" s="166">
        <v>-0.25</v>
      </c>
      <c r="M55" s="165">
        <v>87</v>
      </c>
      <c r="N55" s="166">
        <v>-0.5</v>
      </c>
      <c r="O55" s="165">
        <v>33</v>
      </c>
      <c r="P55" s="166">
        <v>0.10000000000000009</v>
      </c>
      <c r="Q55" s="165">
        <v>123</v>
      </c>
      <c r="R55" s="166">
        <v>-0.22151898734177211</v>
      </c>
      <c r="S55" s="165">
        <v>36</v>
      </c>
      <c r="T55" s="166">
        <v>-0.5955056179775281</v>
      </c>
      <c r="U55" s="165">
        <v>13</v>
      </c>
      <c r="V55" s="166">
        <v>-0.31578947368421051</v>
      </c>
      <c r="W55" s="165">
        <v>16</v>
      </c>
      <c r="X55" s="166">
        <v>-0.4285714285714286</v>
      </c>
      <c r="Y55" s="165">
        <v>5</v>
      </c>
      <c r="Z55" s="166">
        <v>-0.73684210526315796</v>
      </c>
      <c r="AA55" s="165">
        <v>2</v>
      </c>
      <c r="AB55" s="166">
        <v>-0.91304347826086962</v>
      </c>
      <c r="AC55" s="165">
        <v>12</v>
      </c>
      <c r="AD55" s="166">
        <v>-0.5</v>
      </c>
      <c r="AE55" s="165">
        <v>14</v>
      </c>
      <c r="AF55" s="166">
        <v>-0.125</v>
      </c>
      <c r="AG55" s="165">
        <v>2</v>
      </c>
      <c r="AH55" s="166">
        <v>-0.88235294117647056</v>
      </c>
      <c r="AI55" s="165">
        <v>65</v>
      </c>
      <c r="AJ55" s="166">
        <v>0.66666666666666674</v>
      </c>
      <c r="AK55" s="165">
        <v>120</v>
      </c>
      <c r="AL55" s="166">
        <v>0.11111111111111116</v>
      </c>
      <c r="AM55" s="165">
        <v>38</v>
      </c>
      <c r="AN55" s="166">
        <v>-0.53086419753086422</v>
      </c>
      <c r="AO55" s="165">
        <v>315</v>
      </c>
      <c r="AP55" s="166">
        <v>-0.31521739130434778</v>
      </c>
      <c r="AQ55" s="165">
        <v>125</v>
      </c>
      <c r="AR55" s="166">
        <v>-0.34895833333333337</v>
      </c>
      <c r="AS55" s="167">
        <v>1243</v>
      </c>
      <c r="AT55" s="168">
        <v>-0.30129286115795395</v>
      </c>
      <c r="AU55" s="167">
        <v>13171</v>
      </c>
      <c r="AV55" s="168">
        <v>-0.1635867149298279</v>
      </c>
    </row>
    <row r="56" spans="2:48" customFormat="1" ht="15" hidden="1" customHeight="1" outlineLevel="1">
      <c r="B56" s="164" t="s">
        <v>90</v>
      </c>
      <c r="C56" s="165">
        <v>12927</v>
      </c>
      <c r="D56" s="166">
        <v>-3.7762022194821609E-3</v>
      </c>
      <c r="E56" s="165">
        <v>17</v>
      </c>
      <c r="F56" s="166">
        <v>-0.82474226804123707</v>
      </c>
      <c r="G56" s="165">
        <v>28</v>
      </c>
      <c r="H56" s="166">
        <v>-0.34883720930232553</v>
      </c>
      <c r="I56" s="165">
        <v>191</v>
      </c>
      <c r="J56" s="166">
        <v>-6.8292682926829218E-2</v>
      </c>
      <c r="K56" s="165">
        <v>146</v>
      </c>
      <c r="L56" s="166">
        <v>-0.16091954022988508</v>
      </c>
      <c r="M56" s="165">
        <v>113</v>
      </c>
      <c r="N56" s="166">
        <v>-0.4955357142857143</v>
      </c>
      <c r="O56" s="165">
        <v>26</v>
      </c>
      <c r="P56" s="166">
        <v>0.18181818181818188</v>
      </c>
      <c r="Q56" s="165">
        <v>185</v>
      </c>
      <c r="R56" s="166">
        <v>0.50406504065040658</v>
      </c>
      <c r="S56" s="165">
        <v>63</v>
      </c>
      <c r="T56" s="166">
        <v>-4.5454545454545414E-2</v>
      </c>
      <c r="U56" s="165">
        <v>21</v>
      </c>
      <c r="V56" s="166">
        <v>-0.27586206896551724</v>
      </c>
      <c r="W56" s="165">
        <v>6</v>
      </c>
      <c r="X56" s="166">
        <v>0.5</v>
      </c>
      <c r="Y56" s="165">
        <v>6</v>
      </c>
      <c r="Z56" s="166">
        <v>-0.25</v>
      </c>
      <c r="AA56" s="165">
        <v>30</v>
      </c>
      <c r="AB56" s="166">
        <v>0.19999999999999996</v>
      </c>
      <c r="AC56" s="165">
        <v>29</v>
      </c>
      <c r="AD56" s="166">
        <v>0.93333333333333335</v>
      </c>
      <c r="AE56" s="165">
        <v>12</v>
      </c>
      <c r="AF56" s="166">
        <v>-0.29411764705882348</v>
      </c>
      <c r="AG56" s="165">
        <v>27</v>
      </c>
      <c r="AH56" s="166">
        <v>-0.3571428571428571</v>
      </c>
      <c r="AI56" s="165">
        <v>88</v>
      </c>
      <c r="AJ56" s="166">
        <v>0.76</v>
      </c>
      <c r="AK56" s="165">
        <v>176</v>
      </c>
      <c r="AL56" s="166">
        <v>0.18120805369127524</v>
      </c>
      <c r="AM56" s="165">
        <v>62</v>
      </c>
      <c r="AN56" s="166">
        <v>-0.24390243902439024</v>
      </c>
      <c r="AO56" s="165">
        <v>447</v>
      </c>
      <c r="AP56" s="166">
        <v>0.44660194174757284</v>
      </c>
      <c r="AQ56" s="165">
        <v>189</v>
      </c>
      <c r="AR56" s="166">
        <v>0.20382165605095537</v>
      </c>
      <c r="AS56" s="167">
        <v>1799</v>
      </c>
      <c r="AT56" s="168">
        <v>1.3521126760563273E-2</v>
      </c>
      <c r="AU56" s="167">
        <v>14726</v>
      </c>
      <c r="AV56" s="168">
        <v>-1.6948003525184552E-3</v>
      </c>
    </row>
    <row r="57" spans="2:48" customFormat="1" ht="15" hidden="1" customHeight="1" outlineLevel="1">
      <c r="B57" s="164" t="s">
        <v>91</v>
      </c>
      <c r="C57" s="165">
        <v>12949</v>
      </c>
      <c r="D57" s="166">
        <v>0.10363930793488452</v>
      </c>
      <c r="E57" s="165">
        <v>79</v>
      </c>
      <c r="F57" s="166">
        <v>0.83720930232558133</v>
      </c>
      <c r="G57" s="165">
        <v>41</v>
      </c>
      <c r="H57" s="166">
        <v>0.13888888888888884</v>
      </c>
      <c r="I57" s="165">
        <v>254</v>
      </c>
      <c r="J57" s="166">
        <v>-0.13310580204778155</v>
      </c>
      <c r="K57" s="165">
        <v>287</v>
      </c>
      <c r="L57" s="166">
        <v>0.52659574468085113</v>
      </c>
      <c r="M57" s="165">
        <v>443</v>
      </c>
      <c r="N57" s="166">
        <v>0.68441064638783278</v>
      </c>
      <c r="O57" s="165">
        <v>64</v>
      </c>
      <c r="P57" s="166">
        <v>1.2857142857142856</v>
      </c>
      <c r="Q57" s="165">
        <v>274</v>
      </c>
      <c r="R57" s="166">
        <v>0.814569536423841</v>
      </c>
      <c r="S57" s="165">
        <v>111</v>
      </c>
      <c r="T57" s="166">
        <v>-0.57471264367816088</v>
      </c>
      <c r="U57" s="165">
        <v>33</v>
      </c>
      <c r="V57" s="166">
        <v>-0.82722513089005234</v>
      </c>
      <c r="W57" s="165">
        <v>32</v>
      </c>
      <c r="X57" s="166">
        <v>1.9090909090909092</v>
      </c>
      <c r="Y57" s="165">
        <v>14</v>
      </c>
      <c r="Z57" s="166">
        <v>-6.6666666666666652E-2</v>
      </c>
      <c r="AA57" s="165">
        <v>32</v>
      </c>
      <c r="AB57" s="166">
        <v>-0.27272727272727271</v>
      </c>
      <c r="AC57" s="165">
        <v>25</v>
      </c>
      <c r="AD57" s="166">
        <v>-0.5</v>
      </c>
      <c r="AE57" s="165">
        <v>28</v>
      </c>
      <c r="AF57" s="166">
        <v>0.16666666666666674</v>
      </c>
      <c r="AG57" s="165">
        <v>35</v>
      </c>
      <c r="AH57" s="166">
        <v>-0.32692307692307687</v>
      </c>
      <c r="AI57" s="165">
        <v>102</v>
      </c>
      <c r="AJ57" s="166">
        <v>0.88888888888888884</v>
      </c>
      <c r="AK57" s="165">
        <v>169</v>
      </c>
      <c r="AL57" s="166">
        <v>0</v>
      </c>
      <c r="AM57" s="165">
        <v>103</v>
      </c>
      <c r="AN57" s="166">
        <v>0.609375</v>
      </c>
      <c r="AO57" s="165">
        <v>359</v>
      </c>
      <c r="AP57" s="166">
        <v>0.24652777777777768</v>
      </c>
      <c r="AQ57" s="165">
        <v>169</v>
      </c>
      <c r="AR57" s="166">
        <v>0.11184210526315796</v>
      </c>
      <c r="AS57" s="167">
        <v>2543</v>
      </c>
      <c r="AT57" s="168">
        <v>0.20179584120982996</v>
      </c>
      <c r="AU57" s="167">
        <v>15492</v>
      </c>
      <c r="AV57" s="168">
        <v>0.11863672467326158</v>
      </c>
    </row>
    <row r="58" spans="2:48" customFormat="1" ht="15" hidden="1" customHeight="1" outlineLevel="1">
      <c r="B58" s="164" t="s">
        <v>92</v>
      </c>
      <c r="C58" s="165">
        <v>16189</v>
      </c>
      <c r="D58" s="166">
        <v>8.5053619302948968E-2</v>
      </c>
      <c r="E58" s="165">
        <v>87</v>
      </c>
      <c r="F58" s="166">
        <v>8.7499999999999911E-2</v>
      </c>
      <c r="G58" s="165">
        <v>22</v>
      </c>
      <c r="H58" s="166">
        <v>-0.57692307692307687</v>
      </c>
      <c r="I58" s="165">
        <v>425</v>
      </c>
      <c r="J58" s="166">
        <v>-7.407407407407407E-2</v>
      </c>
      <c r="K58" s="165">
        <v>225</v>
      </c>
      <c r="L58" s="166">
        <v>0.30813953488372103</v>
      </c>
      <c r="M58" s="165">
        <v>335</v>
      </c>
      <c r="N58" s="166">
        <v>3.076923076923066E-2</v>
      </c>
      <c r="O58" s="165">
        <v>78</v>
      </c>
      <c r="P58" s="166">
        <v>1.4375</v>
      </c>
      <c r="Q58" s="165">
        <v>264</v>
      </c>
      <c r="R58" s="166">
        <v>0.22222222222222232</v>
      </c>
      <c r="S58" s="165">
        <v>205</v>
      </c>
      <c r="T58" s="166">
        <v>-0.46052631578947367</v>
      </c>
      <c r="U58" s="165">
        <v>67</v>
      </c>
      <c r="V58" s="166">
        <v>-0.71610169491525422</v>
      </c>
      <c r="W58" s="165">
        <v>60</v>
      </c>
      <c r="X58" s="166">
        <v>1.7272727272727271</v>
      </c>
      <c r="Y58" s="165">
        <v>39</v>
      </c>
      <c r="Z58" s="166">
        <v>-0.32758620689655171</v>
      </c>
      <c r="AA58" s="165">
        <v>39</v>
      </c>
      <c r="AB58" s="166">
        <v>-0.390625</v>
      </c>
      <c r="AC58" s="165">
        <v>52</v>
      </c>
      <c r="AD58" s="166">
        <v>-5.4545454545454564E-2</v>
      </c>
      <c r="AE58" s="165">
        <v>40</v>
      </c>
      <c r="AF58" s="166">
        <v>0.81818181818181812</v>
      </c>
      <c r="AG58" s="165">
        <v>49</v>
      </c>
      <c r="AH58" s="166">
        <v>0.53125</v>
      </c>
      <c r="AI58" s="165">
        <v>102</v>
      </c>
      <c r="AJ58" s="166">
        <v>1.04</v>
      </c>
      <c r="AK58" s="165">
        <v>225</v>
      </c>
      <c r="AL58" s="166">
        <v>1.0642201834862384</v>
      </c>
      <c r="AM58" s="165">
        <v>98</v>
      </c>
      <c r="AN58" s="166">
        <v>0.13953488372093026</v>
      </c>
      <c r="AO58" s="165">
        <v>373</v>
      </c>
      <c r="AP58" s="166">
        <v>0.38148148148148153</v>
      </c>
      <c r="AQ58" s="165">
        <v>237</v>
      </c>
      <c r="AR58" s="166">
        <v>0.4023668639053255</v>
      </c>
      <c r="AS58" s="167">
        <v>2817</v>
      </c>
      <c r="AT58" s="168">
        <v>0.12275807094459945</v>
      </c>
      <c r="AU58" s="167">
        <v>19006</v>
      </c>
      <c r="AV58" s="168">
        <v>9.0481381605370448E-2</v>
      </c>
    </row>
    <row r="59" spans="2:48" customFormat="1" ht="15" hidden="1" customHeight="1" outlineLevel="1">
      <c r="B59" s="164" t="s">
        <v>93</v>
      </c>
      <c r="C59" s="165">
        <v>13061</v>
      </c>
      <c r="D59" s="166">
        <v>-2.2965290245362091E-2</v>
      </c>
      <c r="E59" s="165">
        <v>44</v>
      </c>
      <c r="F59" s="166">
        <v>-0.29032258064516125</v>
      </c>
      <c r="G59" s="165">
        <v>36</v>
      </c>
      <c r="H59" s="166">
        <v>-0.47826086956521741</v>
      </c>
      <c r="I59" s="165">
        <v>346</v>
      </c>
      <c r="J59" s="166">
        <v>6.1349693251533832E-2</v>
      </c>
      <c r="K59" s="165">
        <v>172</v>
      </c>
      <c r="L59" s="166">
        <v>-0.24229074889867841</v>
      </c>
      <c r="M59" s="165">
        <v>321</v>
      </c>
      <c r="N59" s="166">
        <v>-1.834862385321101E-2</v>
      </c>
      <c r="O59" s="165">
        <v>66</v>
      </c>
      <c r="P59" s="166">
        <v>2.1428571428571428</v>
      </c>
      <c r="Q59" s="165">
        <v>202</v>
      </c>
      <c r="R59" s="166">
        <v>-0.11403508771929827</v>
      </c>
      <c r="S59" s="165">
        <v>132</v>
      </c>
      <c r="T59" s="166">
        <v>-0.65171503957783639</v>
      </c>
      <c r="U59" s="165">
        <v>32</v>
      </c>
      <c r="V59" s="166">
        <v>-0.8423645320197044</v>
      </c>
      <c r="W59" s="165">
        <v>23</v>
      </c>
      <c r="X59" s="166">
        <v>-0.56603773584905659</v>
      </c>
      <c r="Y59" s="165">
        <v>47</v>
      </c>
      <c r="Z59" s="166">
        <v>-0.3380281690140845</v>
      </c>
      <c r="AA59" s="165">
        <v>30</v>
      </c>
      <c r="AB59" s="166">
        <v>-0.42307692307692313</v>
      </c>
      <c r="AC59" s="165">
        <v>47</v>
      </c>
      <c r="AD59" s="166">
        <v>0.6785714285714286</v>
      </c>
      <c r="AE59" s="165">
        <v>46</v>
      </c>
      <c r="AF59" s="166">
        <v>0.70370370370370372</v>
      </c>
      <c r="AG59" s="165">
        <v>21</v>
      </c>
      <c r="AH59" s="166">
        <v>-0.36363636363636365</v>
      </c>
      <c r="AI59" s="165">
        <v>50</v>
      </c>
      <c r="AJ59" s="166">
        <v>-5.6603773584905648E-2</v>
      </c>
      <c r="AK59" s="165">
        <v>135</v>
      </c>
      <c r="AL59" s="166">
        <v>0.46739130434782616</v>
      </c>
      <c r="AM59" s="165">
        <v>65</v>
      </c>
      <c r="AN59" s="166">
        <v>4.8387096774193505E-2</v>
      </c>
      <c r="AO59" s="165">
        <v>330</v>
      </c>
      <c r="AP59" s="166">
        <v>0.31474103585657365</v>
      </c>
      <c r="AQ59" s="165">
        <v>148</v>
      </c>
      <c r="AR59" s="166">
        <v>6.4748201438848962E-2</v>
      </c>
      <c r="AS59" s="167">
        <v>2161</v>
      </c>
      <c r="AT59" s="168">
        <v>-7.0137693631669551E-2</v>
      </c>
      <c r="AU59" s="167">
        <v>15222</v>
      </c>
      <c r="AV59" s="168">
        <v>-2.9951567677797608E-2</v>
      </c>
    </row>
    <row r="60" spans="2:48" customFormat="1" ht="15" hidden="1" customHeight="1" outlineLevel="1">
      <c r="B60" s="164" t="s">
        <v>94</v>
      </c>
      <c r="C60" s="165">
        <v>11923</v>
      </c>
      <c r="D60" s="166">
        <v>-2.2304223042230453E-2</v>
      </c>
      <c r="E60" s="165">
        <v>63</v>
      </c>
      <c r="F60" s="166">
        <v>-0.11267605633802813</v>
      </c>
      <c r="G60" s="165">
        <v>68</v>
      </c>
      <c r="H60" s="166">
        <v>0.58139534883720922</v>
      </c>
      <c r="I60" s="165">
        <v>373</v>
      </c>
      <c r="J60" s="166">
        <v>-0.15227272727272723</v>
      </c>
      <c r="K60" s="165">
        <v>230</v>
      </c>
      <c r="L60" s="166">
        <v>0.796875</v>
      </c>
      <c r="M60" s="165">
        <v>335</v>
      </c>
      <c r="N60" s="166">
        <v>0.2007168458781361</v>
      </c>
      <c r="O60" s="165">
        <v>122</v>
      </c>
      <c r="P60" s="166">
        <v>3.0666666666666664</v>
      </c>
      <c r="Q60" s="165">
        <v>238</v>
      </c>
      <c r="R60" s="166">
        <v>0.37572254335260125</v>
      </c>
      <c r="S60" s="165">
        <v>133</v>
      </c>
      <c r="T60" s="166">
        <v>-0.43404255319148932</v>
      </c>
      <c r="U60" s="165">
        <v>33</v>
      </c>
      <c r="V60" s="166">
        <v>-0.72950819672131151</v>
      </c>
      <c r="W60" s="165">
        <v>32</v>
      </c>
      <c r="X60" s="166">
        <v>-0.41818181818181821</v>
      </c>
      <c r="Y60" s="165">
        <v>40</v>
      </c>
      <c r="Z60" s="166">
        <v>0.17647058823529416</v>
      </c>
      <c r="AA60" s="165">
        <v>28</v>
      </c>
      <c r="AB60" s="166">
        <v>0.16666666666666674</v>
      </c>
      <c r="AC60" s="165">
        <v>52</v>
      </c>
      <c r="AD60" s="166">
        <v>0.48571428571428577</v>
      </c>
      <c r="AE60" s="165">
        <v>43</v>
      </c>
      <c r="AF60" s="166">
        <v>2.9090909090909092</v>
      </c>
      <c r="AG60" s="165">
        <v>24</v>
      </c>
      <c r="AH60" s="166">
        <v>0.33333333333333326</v>
      </c>
      <c r="AI60" s="165">
        <v>106</v>
      </c>
      <c r="AJ60" s="166">
        <v>1.1632653061224492</v>
      </c>
      <c r="AK60" s="165">
        <v>209</v>
      </c>
      <c r="AL60" s="166">
        <v>0.81739130434782603</v>
      </c>
      <c r="AM60" s="165">
        <v>51</v>
      </c>
      <c r="AN60" s="166">
        <v>0.1333333333333333</v>
      </c>
      <c r="AO60" s="165">
        <v>328</v>
      </c>
      <c r="AP60" s="166">
        <v>0.22846441947565532</v>
      </c>
      <c r="AQ60" s="165">
        <v>209</v>
      </c>
      <c r="AR60" s="166">
        <v>0.58333333333333326</v>
      </c>
      <c r="AS60" s="167">
        <v>2584</v>
      </c>
      <c r="AT60" s="168">
        <v>0.24770642201834869</v>
      </c>
      <c r="AU60" s="167">
        <v>14507</v>
      </c>
      <c r="AV60" s="168">
        <v>1.6893312771624869E-2</v>
      </c>
    </row>
    <row r="61" spans="2:48" customFormat="1" collapsed="1">
      <c r="B61" s="176">
        <v>2007</v>
      </c>
      <c r="C61" s="177">
        <v>156160</v>
      </c>
      <c r="D61" s="178">
        <v>-3.929172832576433E-3</v>
      </c>
      <c r="E61" s="177">
        <v>579</v>
      </c>
      <c r="F61" s="178">
        <v>-0.27443609022556392</v>
      </c>
      <c r="G61" s="177">
        <v>438</v>
      </c>
      <c r="H61" s="178">
        <v>-0.16252390057361377</v>
      </c>
      <c r="I61" s="177">
        <v>3641</v>
      </c>
      <c r="J61" s="178">
        <v>-2.9584221748400807E-2</v>
      </c>
      <c r="K61" s="177">
        <v>2217</v>
      </c>
      <c r="L61" s="178">
        <v>4.3294117647058927E-2</v>
      </c>
      <c r="M61" s="177">
        <v>3167</v>
      </c>
      <c r="N61" s="178">
        <v>3.3616187989556234E-2</v>
      </c>
      <c r="O61" s="177">
        <v>692</v>
      </c>
      <c r="P61" s="178">
        <v>0.98280802292263614</v>
      </c>
      <c r="Q61" s="177">
        <v>2663</v>
      </c>
      <c r="R61" s="178">
        <v>3.7802026500389774E-2</v>
      </c>
      <c r="S61" s="177">
        <v>1630</v>
      </c>
      <c r="T61" s="178">
        <v>-0.22967863894139884</v>
      </c>
      <c r="U61" s="177">
        <v>466</v>
      </c>
      <c r="V61" s="178">
        <v>-0.5506268081002893</v>
      </c>
      <c r="W61" s="177">
        <v>408</v>
      </c>
      <c r="X61" s="178">
        <v>0.19298245614035081</v>
      </c>
      <c r="Y61" s="177">
        <v>373</v>
      </c>
      <c r="Z61" s="178">
        <v>8.7463556851312019E-2</v>
      </c>
      <c r="AA61" s="177">
        <v>383</v>
      </c>
      <c r="AB61" s="178">
        <v>-2.7918781725888353E-2</v>
      </c>
      <c r="AC61" s="177">
        <v>513</v>
      </c>
      <c r="AD61" s="178">
        <v>2.1912350597609542E-2</v>
      </c>
      <c r="AE61" s="177">
        <v>328</v>
      </c>
      <c r="AF61" s="178">
        <v>0.25190839694656497</v>
      </c>
      <c r="AG61" s="177">
        <v>265</v>
      </c>
      <c r="AH61" s="178">
        <v>-0.19939577039274925</v>
      </c>
      <c r="AI61" s="177">
        <v>1017</v>
      </c>
      <c r="AJ61" s="178">
        <v>0.69500000000000006</v>
      </c>
      <c r="AK61" s="177">
        <v>1883</v>
      </c>
      <c r="AL61" s="178">
        <v>0.28008157715839554</v>
      </c>
      <c r="AM61" s="177">
        <v>919</v>
      </c>
      <c r="AN61" s="178">
        <v>9.5351609058402786E-2</v>
      </c>
      <c r="AO61" s="177">
        <v>4676</v>
      </c>
      <c r="AP61" s="178">
        <v>2.3642732049036885E-2</v>
      </c>
      <c r="AQ61" s="177">
        <v>2877</v>
      </c>
      <c r="AR61" s="178">
        <v>0.35007038948850311</v>
      </c>
      <c r="AS61" s="167">
        <v>27505</v>
      </c>
      <c r="AT61" s="179">
        <v>5.800669307997075E-2</v>
      </c>
      <c r="AU61" s="167">
        <v>183665</v>
      </c>
      <c r="AV61" s="179">
        <v>4.8803707330951074E-3</v>
      </c>
    </row>
    <row r="62" spans="2:48" customFormat="1" ht="15" hidden="1" customHeight="1" outlineLevel="1">
      <c r="B62" s="164" t="s">
        <v>83</v>
      </c>
      <c r="C62" s="165">
        <v>13967</v>
      </c>
      <c r="D62" s="166" t="s">
        <v>64</v>
      </c>
      <c r="E62" s="165">
        <v>83</v>
      </c>
      <c r="F62" s="166" t="s">
        <v>64</v>
      </c>
      <c r="G62" s="165">
        <v>45</v>
      </c>
      <c r="H62" s="166" t="s">
        <v>64</v>
      </c>
      <c r="I62" s="165">
        <v>473</v>
      </c>
      <c r="J62" s="166" t="s">
        <v>64</v>
      </c>
      <c r="K62" s="165">
        <v>206</v>
      </c>
      <c r="L62" s="166" t="s">
        <v>64</v>
      </c>
      <c r="M62" s="165">
        <v>387</v>
      </c>
      <c r="N62" s="166" t="s">
        <v>64</v>
      </c>
      <c r="O62" s="165">
        <v>92</v>
      </c>
      <c r="P62" s="166" t="s">
        <v>64</v>
      </c>
      <c r="Q62" s="165">
        <v>239</v>
      </c>
      <c r="R62" s="166" t="s">
        <v>64</v>
      </c>
      <c r="S62" s="165">
        <v>171</v>
      </c>
      <c r="T62" s="166" t="s">
        <v>64</v>
      </c>
      <c r="U62" s="165">
        <v>40</v>
      </c>
      <c r="V62" s="166" t="s">
        <v>64</v>
      </c>
      <c r="W62" s="165">
        <v>27</v>
      </c>
      <c r="X62" s="166" t="s">
        <v>64</v>
      </c>
      <c r="Y62" s="165">
        <v>43</v>
      </c>
      <c r="Z62" s="166" t="s">
        <v>64</v>
      </c>
      <c r="AA62" s="165">
        <v>61</v>
      </c>
      <c r="AB62" s="166" t="s">
        <v>64</v>
      </c>
      <c r="AC62" s="165">
        <v>54</v>
      </c>
      <c r="AD62" s="166" t="s">
        <v>64</v>
      </c>
      <c r="AE62" s="165">
        <v>24</v>
      </c>
      <c r="AF62" s="166" t="s">
        <v>64</v>
      </c>
      <c r="AG62" s="165">
        <v>58</v>
      </c>
      <c r="AH62" s="166" t="s">
        <v>64</v>
      </c>
      <c r="AI62" s="165">
        <v>70</v>
      </c>
      <c r="AJ62" s="166" t="s">
        <v>64</v>
      </c>
      <c r="AK62" s="165">
        <v>196</v>
      </c>
      <c r="AL62" s="166" t="s">
        <v>64</v>
      </c>
      <c r="AM62" s="165">
        <v>81</v>
      </c>
      <c r="AN62" s="166" t="s">
        <v>64</v>
      </c>
      <c r="AO62" s="165">
        <v>437</v>
      </c>
      <c r="AP62" s="166" t="s">
        <v>64</v>
      </c>
      <c r="AQ62" s="165">
        <v>246</v>
      </c>
      <c r="AR62" s="166" t="s">
        <v>64</v>
      </c>
      <c r="AS62" s="167">
        <v>2862</v>
      </c>
      <c r="AT62" s="168" t="s">
        <v>64</v>
      </c>
      <c r="AU62" s="167">
        <v>16829</v>
      </c>
      <c r="AV62" s="168" t="s">
        <v>64</v>
      </c>
    </row>
    <row r="63" spans="2:48" customFormat="1" ht="15" hidden="1" customHeight="1" outlineLevel="1">
      <c r="B63" s="164" t="s">
        <v>84</v>
      </c>
      <c r="C63" s="165">
        <v>15301</v>
      </c>
      <c r="D63" s="166" t="s">
        <v>64</v>
      </c>
      <c r="E63" s="165">
        <v>70</v>
      </c>
      <c r="F63" s="166" t="s">
        <v>64</v>
      </c>
      <c r="G63" s="165">
        <v>44</v>
      </c>
      <c r="H63" s="166" t="s">
        <v>64</v>
      </c>
      <c r="I63" s="165">
        <v>450</v>
      </c>
      <c r="J63" s="166" t="s">
        <v>64</v>
      </c>
      <c r="K63" s="165">
        <v>211</v>
      </c>
      <c r="L63" s="166" t="s">
        <v>64</v>
      </c>
      <c r="M63" s="165">
        <v>302</v>
      </c>
      <c r="N63" s="166" t="s">
        <v>64</v>
      </c>
      <c r="O63" s="165">
        <v>9</v>
      </c>
      <c r="P63" s="166" t="s">
        <v>64</v>
      </c>
      <c r="Q63" s="165">
        <v>224</v>
      </c>
      <c r="R63" s="166" t="s">
        <v>64</v>
      </c>
      <c r="S63" s="165">
        <v>242</v>
      </c>
      <c r="T63" s="166" t="s">
        <v>64</v>
      </c>
      <c r="U63" s="165">
        <v>107</v>
      </c>
      <c r="V63" s="166" t="s">
        <v>64</v>
      </c>
      <c r="W63" s="165">
        <v>65</v>
      </c>
      <c r="X63" s="166" t="s">
        <v>64</v>
      </c>
      <c r="Y63" s="165">
        <v>38</v>
      </c>
      <c r="Z63" s="166" t="s">
        <v>64</v>
      </c>
      <c r="AA63" s="165">
        <v>32</v>
      </c>
      <c r="AB63" s="166" t="s">
        <v>64</v>
      </c>
      <c r="AC63" s="165">
        <v>36</v>
      </c>
      <c r="AD63" s="166" t="s">
        <v>64</v>
      </c>
      <c r="AE63" s="165">
        <v>39</v>
      </c>
      <c r="AF63" s="166" t="s">
        <v>64</v>
      </c>
      <c r="AG63" s="165">
        <v>27</v>
      </c>
      <c r="AH63" s="166" t="s">
        <v>64</v>
      </c>
      <c r="AI63" s="165">
        <v>57</v>
      </c>
      <c r="AJ63" s="166" t="s">
        <v>64</v>
      </c>
      <c r="AK63" s="165">
        <v>163</v>
      </c>
      <c r="AL63" s="166" t="s">
        <v>64</v>
      </c>
      <c r="AM63" s="165">
        <v>131</v>
      </c>
      <c r="AN63" s="166" t="s">
        <v>64</v>
      </c>
      <c r="AO63" s="165">
        <v>523</v>
      </c>
      <c r="AP63" s="166" t="s">
        <v>64</v>
      </c>
      <c r="AQ63" s="165">
        <v>258</v>
      </c>
      <c r="AR63" s="166" t="s">
        <v>64</v>
      </c>
      <c r="AS63" s="167">
        <v>2786</v>
      </c>
      <c r="AT63" s="168" t="s">
        <v>64</v>
      </c>
      <c r="AU63" s="167">
        <v>18087</v>
      </c>
      <c r="AV63" s="168" t="s">
        <v>64</v>
      </c>
    </row>
    <row r="64" spans="2:48" customFormat="1" ht="15" hidden="1" customHeight="1" outlineLevel="1">
      <c r="B64" s="164" t="s">
        <v>85</v>
      </c>
      <c r="C64" s="165">
        <v>13723</v>
      </c>
      <c r="D64" s="166" t="s">
        <v>64</v>
      </c>
      <c r="E64" s="165">
        <v>48</v>
      </c>
      <c r="F64" s="166" t="s">
        <v>64</v>
      </c>
      <c r="G64" s="165">
        <v>29</v>
      </c>
      <c r="H64" s="166" t="s">
        <v>64</v>
      </c>
      <c r="I64" s="165">
        <v>211</v>
      </c>
      <c r="J64" s="166" t="s">
        <v>64</v>
      </c>
      <c r="K64" s="165">
        <v>188</v>
      </c>
      <c r="L64" s="166" t="s">
        <v>64</v>
      </c>
      <c r="M64" s="165">
        <v>208</v>
      </c>
      <c r="N64" s="166" t="s">
        <v>64</v>
      </c>
      <c r="O64" s="165">
        <v>18</v>
      </c>
      <c r="P64" s="166" t="s">
        <v>64</v>
      </c>
      <c r="Q64" s="165">
        <v>179</v>
      </c>
      <c r="R64" s="166" t="s">
        <v>64</v>
      </c>
      <c r="S64" s="165">
        <v>87</v>
      </c>
      <c r="T64" s="166" t="s">
        <v>64</v>
      </c>
      <c r="U64" s="165">
        <v>25</v>
      </c>
      <c r="V64" s="166" t="s">
        <v>64</v>
      </c>
      <c r="W64" s="165">
        <v>21</v>
      </c>
      <c r="X64" s="166" t="s">
        <v>64</v>
      </c>
      <c r="Y64" s="165">
        <v>13</v>
      </c>
      <c r="Z64" s="166" t="s">
        <v>64</v>
      </c>
      <c r="AA64" s="165">
        <v>28</v>
      </c>
      <c r="AB64" s="166" t="s">
        <v>64</v>
      </c>
      <c r="AC64" s="165">
        <v>108</v>
      </c>
      <c r="AD64" s="166" t="s">
        <v>64</v>
      </c>
      <c r="AE64" s="165">
        <v>25</v>
      </c>
      <c r="AF64" s="166" t="s">
        <v>64</v>
      </c>
      <c r="AG64" s="165">
        <v>14</v>
      </c>
      <c r="AH64" s="166" t="s">
        <v>64</v>
      </c>
      <c r="AI64" s="165">
        <v>39</v>
      </c>
      <c r="AJ64" s="166" t="s">
        <v>64</v>
      </c>
      <c r="AK64" s="165">
        <v>124</v>
      </c>
      <c r="AL64" s="166" t="s">
        <v>64</v>
      </c>
      <c r="AM64" s="165">
        <v>42</v>
      </c>
      <c r="AN64" s="166" t="s">
        <v>64</v>
      </c>
      <c r="AO64" s="165">
        <v>505</v>
      </c>
      <c r="AP64" s="166" t="s">
        <v>64</v>
      </c>
      <c r="AQ64" s="165">
        <v>183</v>
      </c>
      <c r="AR64" s="166" t="s">
        <v>64</v>
      </c>
      <c r="AS64" s="167">
        <v>2008</v>
      </c>
      <c r="AT64" s="168" t="s">
        <v>64</v>
      </c>
      <c r="AU64" s="167">
        <v>15731</v>
      </c>
      <c r="AV64" s="168" t="s">
        <v>64</v>
      </c>
    </row>
    <row r="65" spans="2:48" customFormat="1" ht="15" hidden="1" customHeight="1" outlineLevel="1">
      <c r="B65" s="164" t="s">
        <v>86</v>
      </c>
      <c r="C65" s="165">
        <v>12437</v>
      </c>
      <c r="D65" s="166" t="s">
        <v>64</v>
      </c>
      <c r="E65" s="165">
        <v>66</v>
      </c>
      <c r="F65" s="166" t="s">
        <v>64</v>
      </c>
      <c r="G65" s="165">
        <v>39</v>
      </c>
      <c r="H65" s="166" t="s">
        <v>64</v>
      </c>
      <c r="I65" s="165">
        <v>234</v>
      </c>
      <c r="J65" s="166" t="s">
        <v>64</v>
      </c>
      <c r="K65" s="165">
        <v>124</v>
      </c>
      <c r="L65" s="166" t="s">
        <v>64</v>
      </c>
      <c r="M65" s="165">
        <v>189</v>
      </c>
      <c r="N65" s="166" t="s">
        <v>64</v>
      </c>
      <c r="O65" s="165">
        <v>12</v>
      </c>
      <c r="P65" s="166" t="s">
        <v>64</v>
      </c>
      <c r="Q65" s="165">
        <v>224</v>
      </c>
      <c r="R65" s="166" t="s">
        <v>64</v>
      </c>
      <c r="S65" s="165">
        <v>70</v>
      </c>
      <c r="T65" s="166" t="s">
        <v>64</v>
      </c>
      <c r="U65" s="165">
        <v>24</v>
      </c>
      <c r="V65" s="166" t="s">
        <v>64</v>
      </c>
      <c r="W65" s="165">
        <v>14</v>
      </c>
      <c r="X65" s="166" t="s">
        <v>64</v>
      </c>
      <c r="Y65" s="165">
        <v>15</v>
      </c>
      <c r="Z65" s="166" t="s">
        <v>64</v>
      </c>
      <c r="AA65" s="165">
        <v>17</v>
      </c>
      <c r="AB65" s="166" t="s">
        <v>64</v>
      </c>
      <c r="AC65" s="165">
        <v>45</v>
      </c>
      <c r="AD65" s="166" t="s">
        <v>64</v>
      </c>
      <c r="AE65" s="165">
        <v>29</v>
      </c>
      <c r="AF65" s="166" t="s">
        <v>64</v>
      </c>
      <c r="AG65" s="165">
        <v>6</v>
      </c>
      <c r="AH65" s="166" t="s">
        <v>64</v>
      </c>
      <c r="AI65" s="165">
        <v>38</v>
      </c>
      <c r="AJ65" s="166" t="s">
        <v>64</v>
      </c>
      <c r="AK65" s="165">
        <v>81</v>
      </c>
      <c r="AL65" s="166" t="s">
        <v>64</v>
      </c>
      <c r="AM65" s="165">
        <v>56</v>
      </c>
      <c r="AN65" s="166" t="s">
        <v>64</v>
      </c>
      <c r="AO65" s="165">
        <v>492</v>
      </c>
      <c r="AP65" s="166" t="s">
        <v>64</v>
      </c>
      <c r="AQ65" s="165">
        <v>261</v>
      </c>
      <c r="AR65" s="166" t="s">
        <v>64</v>
      </c>
      <c r="AS65" s="167">
        <v>1966</v>
      </c>
      <c r="AT65" s="168" t="s">
        <v>64</v>
      </c>
      <c r="AU65" s="167">
        <v>14403</v>
      </c>
      <c r="AV65" s="168" t="s">
        <v>64</v>
      </c>
    </row>
    <row r="66" spans="2:48" customFormat="1" ht="15" hidden="1" customHeight="1" outlineLevel="1">
      <c r="B66" s="164" t="s">
        <v>87</v>
      </c>
      <c r="C66" s="165">
        <v>9283</v>
      </c>
      <c r="D66" s="166" t="s">
        <v>64</v>
      </c>
      <c r="E66" s="165">
        <v>59</v>
      </c>
      <c r="F66" s="166" t="s">
        <v>64</v>
      </c>
      <c r="G66" s="165">
        <v>30</v>
      </c>
      <c r="H66" s="166" t="s">
        <v>64</v>
      </c>
      <c r="I66" s="165">
        <v>340</v>
      </c>
      <c r="J66" s="166" t="s">
        <v>64</v>
      </c>
      <c r="K66" s="165">
        <v>216</v>
      </c>
      <c r="L66" s="166" t="s">
        <v>64</v>
      </c>
      <c r="M66" s="165">
        <v>169</v>
      </c>
      <c r="N66" s="166" t="s">
        <v>64</v>
      </c>
      <c r="O66" s="165">
        <v>23</v>
      </c>
      <c r="P66" s="166" t="s">
        <v>64</v>
      </c>
      <c r="Q66" s="165">
        <v>422</v>
      </c>
      <c r="R66" s="166" t="s">
        <v>64</v>
      </c>
      <c r="S66" s="165">
        <v>49</v>
      </c>
      <c r="T66" s="166" t="s">
        <v>64</v>
      </c>
      <c r="U66" s="165">
        <v>7</v>
      </c>
      <c r="V66" s="166" t="s">
        <v>64</v>
      </c>
      <c r="W66" s="165">
        <v>20</v>
      </c>
      <c r="X66" s="166" t="s">
        <v>64</v>
      </c>
      <c r="Y66" s="165">
        <v>9</v>
      </c>
      <c r="Z66" s="166" t="s">
        <v>64</v>
      </c>
      <c r="AA66" s="165">
        <v>13</v>
      </c>
      <c r="AB66" s="166" t="s">
        <v>64</v>
      </c>
      <c r="AC66" s="165">
        <v>22</v>
      </c>
      <c r="AD66" s="166" t="s">
        <v>64</v>
      </c>
      <c r="AE66" s="165">
        <v>12</v>
      </c>
      <c r="AF66" s="166" t="s">
        <v>64</v>
      </c>
      <c r="AG66" s="165">
        <v>9</v>
      </c>
      <c r="AH66" s="166" t="s">
        <v>64</v>
      </c>
      <c r="AI66" s="165">
        <v>51</v>
      </c>
      <c r="AJ66" s="166" t="s">
        <v>64</v>
      </c>
      <c r="AK66" s="165">
        <v>61</v>
      </c>
      <c r="AL66" s="166" t="s">
        <v>64</v>
      </c>
      <c r="AM66" s="165">
        <v>42</v>
      </c>
      <c r="AN66" s="166" t="s">
        <v>64</v>
      </c>
      <c r="AO66" s="165">
        <v>333</v>
      </c>
      <c r="AP66" s="166" t="s">
        <v>64</v>
      </c>
      <c r="AQ66" s="165">
        <v>110</v>
      </c>
      <c r="AR66" s="166" t="s">
        <v>64</v>
      </c>
      <c r="AS66" s="167">
        <v>1948</v>
      </c>
      <c r="AT66" s="168" t="s">
        <v>64</v>
      </c>
      <c r="AU66" s="167">
        <v>11231</v>
      </c>
      <c r="AV66" s="168" t="s">
        <v>64</v>
      </c>
    </row>
    <row r="67" spans="2:48" customFormat="1" ht="15" hidden="1" customHeight="1" outlineLevel="1">
      <c r="B67" s="164" t="s">
        <v>88</v>
      </c>
      <c r="C67" s="165">
        <v>12905</v>
      </c>
      <c r="D67" s="166" t="s">
        <v>64</v>
      </c>
      <c r="E67" s="165">
        <v>70</v>
      </c>
      <c r="F67" s="166" t="s">
        <v>64</v>
      </c>
      <c r="G67" s="165">
        <v>54</v>
      </c>
      <c r="H67" s="166" t="s">
        <v>64</v>
      </c>
      <c r="I67" s="165">
        <v>154</v>
      </c>
      <c r="J67" s="166" t="s">
        <v>64</v>
      </c>
      <c r="K67" s="165">
        <v>155</v>
      </c>
      <c r="L67" s="166" t="s">
        <v>64</v>
      </c>
      <c r="M67" s="165">
        <v>217</v>
      </c>
      <c r="N67" s="166" t="s">
        <v>64</v>
      </c>
      <c r="O67" s="165">
        <v>32</v>
      </c>
      <c r="P67" s="166" t="s">
        <v>64</v>
      </c>
      <c r="Q67" s="165">
        <v>229</v>
      </c>
      <c r="R67" s="166" t="s">
        <v>64</v>
      </c>
      <c r="S67" s="165">
        <v>87</v>
      </c>
      <c r="T67" s="166" t="s">
        <v>64</v>
      </c>
      <c r="U67" s="165">
        <v>34</v>
      </c>
      <c r="V67" s="166" t="s">
        <v>64</v>
      </c>
      <c r="W67" s="165">
        <v>22</v>
      </c>
      <c r="X67" s="166" t="s">
        <v>64</v>
      </c>
      <c r="Y67" s="165">
        <v>20</v>
      </c>
      <c r="Z67" s="166" t="s">
        <v>64</v>
      </c>
      <c r="AA67" s="165">
        <v>11</v>
      </c>
      <c r="AB67" s="166" t="s">
        <v>64</v>
      </c>
      <c r="AC67" s="165">
        <v>30</v>
      </c>
      <c r="AD67" s="166" t="s">
        <v>64</v>
      </c>
      <c r="AE67" s="165">
        <v>16</v>
      </c>
      <c r="AF67" s="166" t="s">
        <v>64</v>
      </c>
      <c r="AG67" s="165">
        <v>23</v>
      </c>
      <c r="AH67" s="166" t="s">
        <v>64</v>
      </c>
      <c r="AI67" s="165">
        <v>50</v>
      </c>
      <c r="AJ67" s="166" t="s">
        <v>64</v>
      </c>
      <c r="AK67" s="165">
        <v>104</v>
      </c>
      <c r="AL67" s="166" t="s">
        <v>64</v>
      </c>
      <c r="AM67" s="165">
        <v>67</v>
      </c>
      <c r="AN67" s="166" t="s">
        <v>64</v>
      </c>
      <c r="AO67" s="165">
        <v>433</v>
      </c>
      <c r="AP67" s="166" t="s">
        <v>64</v>
      </c>
      <c r="AQ67" s="165">
        <v>132</v>
      </c>
      <c r="AR67" s="166" t="s">
        <v>64</v>
      </c>
      <c r="AS67" s="167">
        <v>1853</v>
      </c>
      <c r="AT67" s="168" t="s">
        <v>64</v>
      </c>
      <c r="AU67" s="167">
        <v>14758</v>
      </c>
      <c r="AV67" s="168" t="s">
        <v>64</v>
      </c>
    </row>
    <row r="68" spans="2:48" customFormat="1" ht="15" hidden="1" customHeight="1" outlineLevel="1">
      <c r="B68" s="164" t="s">
        <v>89</v>
      </c>
      <c r="C68" s="165">
        <v>13968</v>
      </c>
      <c r="D68" s="166" t="s">
        <v>64</v>
      </c>
      <c r="E68" s="165">
        <v>49</v>
      </c>
      <c r="F68" s="166" t="s">
        <v>64</v>
      </c>
      <c r="G68" s="165">
        <v>39</v>
      </c>
      <c r="H68" s="166" t="s">
        <v>64</v>
      </c>
      <c r="I68" s="165">
        <v>167</v>
      </c>
      <c r="J68" s="166" t="s">
        <v>64</v>
      </c>
      <c r="K68" s="165">
        <v>136</v>
      </c>
      <c r="L68" s="166" t="s">
        <v>64</v>
      </c>
      <c r="M68" s="165">
        <v>174</v>
      </c>
      <c r="N68" s="166" t="s">
        <v>64</v>
      </c>
      <c r="O68" s="165">
        <v>30</v>
      </c>
      <c r="P68" s="166" t="s">
        <v>64</v>
      </c>
      <c r="Q68" s="165">
        <v>158</v>
      </c>
      <c r="R68" s="166" t="s">
        <v>64</v>
      </c>
      <c r="S68" s="165">
        <v>89</v>
      </c>
      <c r="T68" s="166" t="s">
        <v>64</v>
      </c>
      <c r="U68" s="165">
        <v>19</v>
      </c>
      <c r="V68" s="166" t="s">
        <v>64</v>
      </c>
      <c r="W68" s="165">
        <v>28</v>
      </c>
      <c r="X68" s="166" t="s">
        <v>64</v>
      </c>
      <c r="Y68" s="165">
        <v>19</v>
      </c>
      <c r="Z68" s="166" t="s">
        <v>64</v>
      </c>
      <c r="AA68" s="165">
        <v>23</v>
      </c>
      <c r="AB68" s="166" t="s">
        <v>64</v>
      </c>
      <c r="AC68" s="165">
        <v>24</v>
      </c>
      <c r="AD68" s="166" t="s">
        <v>64</v>
      </c>
      <c r="AE68" s="165">
        <v>16</v>
      </c>
      <c r="AF68" s="166" t="s">
        <v>64</v>
      </c>
      <c r="AG68" s="165">
        <v>17</v>
      </c>
      <c r="AH68" s="166" t="s">
        <v>64</v>
      </c>
      <c r="AI68" s="165">
        <v>39</v>
      </c>
      <c r="AJ68" s="166" t="s">
        <v>64</v>
      </c>
      <c r="AK68" s="165">
        <v>108</v>
      </c>
      <c r="AL68" s="166" t="s">
        <v>64</v>
      </c>
      <c r="AM68" s="165">
        <v>81</v>
      </c>
      <c r="AN68" s="166" t="s">
        <v>64</v>
      </c>
      <c r="AO68" s="165">
        <v>460</v>
      </c>
      <c r="AP68" s="166" t="s">
        <v>64</v>
      </c>
      <c r="AQ68" s="165">
        <v>192</v>
      </c>
      <c r="AR68" s="166" t="s">
        <v>64</v>
      </c>
      <c r="AS68" s="167">
        <v>1779</v>
      </c>
      <c r="AT68" s="168" t="s">
        <v>64</v>
      </c>
      <c r="AU68" s="167">
        <v>15747</v>
      </c>
      <c r="AV68" s="168" t="s">
        <v>64</v>
      </c>
    </row>
    <row r="69" spans="2:48" customFormat="1" ht="15" hidden="1" customHeight="1" outlineLevel="1">
      <c r="B69" s="164" t="s">
        <v>90</v>
      </c>
      <c r="C69" s="165">
        <v>12976</v>
      </c>
      <c r="D69" s="166" t="s">
        <v>64</v>
      </c>
      <c r="E69" s="165">
        <v>97</v>
      </c>
      <c r="F69" s="166" t="s">
        <v>64</v>
      </c>
      <c r="G69" s="165">
        <v>43</v>
      </c>
      <c r="H69" s="166" t="s">
        <v>64</v>
      </c>
      <c r="I69" s="165">
        <v>205</v>
      </c>
      <c r="J69" s="166" t="s">
        <v>64</v>
      </c>
      <c r="K69" s="165">
        <v>174</v>
      </c>
      <c r="L69" s="166" t="s">
        <v>64</v>
      </c>
      <c r="M69" s="165">
        <v>224</v>
      </c>
      <c r="N69" s="166" t="s">
        <v>64</v>
      </c>
      <c r="O69" s="165">
        <v>22</v>
      </c>
      <c r="P69" s="166" t="s">
        <v>64</v>
      </c>
      <c r="Q69" s="165">
        <v>123</v>
      </c>
      <c r="R69" s="166" t="s">
        <v>64</v>
      </c>
      <c r="S69" s="165">
        <v>66</v>
      </c>
      <c r="T69" s="166" t="s">
        <v>64</v>
      </c>
      <c r="U69" s="165">
        <v>29</v>
      </c>
      <c r="V69" s="166" t="s">
        <v>64</v>
      </c>
      <c r="W69" s="165">
        <v>4</v>
      </c>
      <c r="X69" s="166" t="s">
        <v>64</v>
      </c>
      <c r="Y69" s="165">
        <v>8</v>
      </c>
      <c r="Z69" s="166" t="s">
        <v>64</v>
      </c>
      <c r="AA69" s="165">
        <v>25</v>
      </c>
      <c r="AB69" s="166" t="s">
        <v>64</v>
      </c>
      <c r="AC69" s="165">
        <v>15</v>
      </c>
      <c r="AD69" s="166" t="s">
        <v>64</v>
      </c>
      <c r="AE69" s="165">
        <v>17</v>
      </c>
      <c r="AF69" s="166" t="s">
        <v>64</v>
      </c>
      <c r="AG69" s="165">
        <v>42</v>
      </c>
      <c r="AH69" s="166" t="s">
        <v>64</v>
      </c>
      <c r="AI69" s="165">
        <v>50</v>
      </c>
      <c r="AJ69" s="166" t="s">
        <v>64</v>
      </c>
      <c r="AK69" s="165">
        <v>149</v>
      </c>
      <c r="AL69" s="166" t="s">
        <v>64</v>
      </c>
      <c r="AM69" s="165">
        <v>82</v>
      </c>
      <c r="AN69" s="166" t="s">
        <v>64</v>
      </c>
      <c r="AO69" s="165">
        <v>309</v>
      </c>
      <c r="AP69" s="166" t="s">
        <v>64</v>
      </c>
      <c r="AQ69" s="165">
        <v>157</v>
      </c>
      <c r="AR69" s="166" t="s">
        <v>64</v>
      </c>
      <c r="AS69" s="167">
        <v>1775</v>
      </c>
      <c r="AT69" s="168" t="s">
        <v>64</v>
      </c>
      <c r="AU69" s="167">
        <v>14751</v>
      </c>
      <c r="AV69" s="168" t="s">
        <v>64</v>
      </c>
    </row>
    <row r="70" spans="2:48" customFormat="1" ht="15" hidden="1" customHeight="1" outlineLevel="1">
      <c r="B70" s="164" t="s">
        <v>91</v>
      </c>
      <c r="C70" s="165">
        <v>11733</v>
      </c>
      <c r="D70" s="166" t="s">
        <v>64</v>
      </c>
      <c r="E70" s="165">
        <v>43</v>
      </c>
      <c r="F70" s="166" t="s">
        <v>64</v>
      </c>
      <c r="G70" s="165">
        <v>36</v>
      </c>
      <c r="H70" s="166" t="s">
        <v>64</v>
      </c>
      <c r="I70" s="165">
        <v>293</v>
      </c>
      <c r="J70" s="166" t="s">
        <v>64</v>
      </c>
      <c r="K70" s="165">
        <v>188</v>
      </c>
      <c r="L70" s="166" t="s">
        <v>64</v>
      </c>
      <c r="M70" s="165">
        <v>263</v>
      </c>
      <c r="N70" s="166" t="s">
        <v>64</v>
      </c>
      <c r="O70" s="165">
        <v>28</v>
      </c>
      <c r="P70" s="166" t="s">
        <v>64</v>
      </c>
      <c r="Q70" s="165">
        <v>151</v>
      </c>
      <c r="R70" s="166" t="s">
        <v>64</v>
      </c>
      <c r="S70" s="165">
        <v>261</v>
      </c>
      <c r="T70" s="166" t="s">
        <v>64</v>
      </c>
      <c r="U70" s="165">
        <v>191</v>
      </c>
      <c r="V70" s="166" t="s">
        <v>64</v>
      </c>
      <c r="W70" s="165">
        <v>11</v>
      </c>
      <c r="X70" s="166" t="s">
        <v>64</v>
      </c>
      <c r="Y70" s="165">
        <v>15</v>
      </c>
      <c r="Z70" s="166" t="s">
        <v>64</v>
      </c>
      <c r="AA70" s="165">
        <v>44</v>
      </c>
      <c r="AB70" s="166" t="s">
        <v>64</v>
      </c>
      <c r="AC70" s="165">
        <v>50</v>
      </c>
      <c r="AD70" s="166" t="s">
        <v>64</v>
      </c>
      <c r="AE70" s="165">
        <v>24</v>
      </c>
      <c r="AF70" s="166" t="s">
        <v>64</v>
      </c>
      <c r="AG70" s="165">
        <v>52</v>
      </c>
      <c r="AH70" s="166" t="s">
        <v>64</v>
      </c>
      <c r="AI70" s="165">
        <v>54</v>
      </c>
      <c r="AJ70" s="166" t="s">
        <v>64</v>
      </c>
      <c r="AK70" s="165">
        <v>169</v>
      </c>
      <c r="AL70" s="166" t="s">
        <v>64</v>
      </c>
      <c r="AM70" s="165">
        <v>64</v>
      </c>
      <c r="AN70" s="166" t="s">
        <v>64</v>
      </c>
      <c r="AO70" s="165">
        <v>288</v>
      </c>
      <c r="AP70" s="166" t="s">
        <v>64</v>
      </c>
      <c r="AQ70" s="165">
        <v>152</v>
      </c>
      <c r="AR70" s="166" t="s">
        <v>64</v>
      </c>
      <c r="AS70" s="167">
        <v>2116</v>
      </c>
      <c r="AT70" s="168" t="s">
        <v>64</v>
      </c>
      <c r="AU70" s="167">
        <v>13849</v>
      </c>
      <c r="AV70" s="168" t="s">
        <v>64</v>
      </c>
    </row>
    <row r="71" spans="2:48" customFormat="1" ht="15" hidden="1" customHeight="1" outlineLevel="1">
      <c r="B71" s="164" t="s">
        <v>92</v>
      </c>
      <c r="C71" s="165">
        <v>14920</v>
      </c>
      <c r="D71" s="166" t="s">
        <v>64</v>
      </c>
      <c r="E71" s="165">
        <v>80</v>
      </c>
      <c r="F71" s="166" t="s">
        <v>64</v>
      </c>
      <c r="G71" s="165">
        <v>52</v>
      </c>
      <c r="H71" s="166" t="s">
        <v>64</v>
      </c>
      <c r="I71" s="165">
        <v>459</v>
      </c>
      <c r="J71" s="166" t="s">
        <v>64</v>
      </c>
      <c r="K71" s="165">
        <v>172</v>
      </c>
      <c r="L71" s="166" t="s">
        <v>64</v>
      </c>
      <c r="M71" s="165">
        <v>325</v>
      </c>
      <c r="N71" s="166" t="s">
        <v>64</v>
      </c>
      <c r="O71" s="165">
        <v>32</v>
      </c>
      <c r="P71" s="166" t="s">
        <v>64</v>
      </c>
      <c r="Q71" s="165">
        <v>216</v>
      </c>
      <c r="R71" s="166" t="s">
        <v>64</v>
      </c>
      <c r="S71" s="165">
        <v>380</v>
      </c>
      <c r="T71" s="166" t="s">
        <v>64</v>
      </c>
      <c r="U71" s="165">
        <v>236</v>
      </c>
      <c r="V71" s="166" t="s">
        <v>64</v>
      </c>
      <c r="W71" s="165">
        <v>22</v>
      </c>
      <c r="X71" s="166" t="s">
        <v>64</v>
      </c>
      <c r="Y71" s="165">
        <v>58</v>
      </c>
      <c r="Z71" s="166" t="s">
        <v>64</v>
      </c>
      <c r="AA71" s="165">
        <v>64</v>
      </c>
      <c r="AB71" s="166" t="s">
        <v>64</v>
      </c>
      <c r="AC71" s="165">
        <v>55</v>
      </c>
      <c r="AD71" s="166" t="s">
        <v>64</v>
      </c>
      <c r="AE71" s="165">
        <v>22</v>
      </c>
      <c r="AF71" s="166" t="s">
        <v>64</v>
      </c>
      <c r="AG71" s="165">
        <v>32</v>
      </c>
      <c r="AH71" s="166" t="s">
        <v>64</v>
      </c>
      <c r="AI71" s="165">
        <v>50</v>
      </c>
      <c r="AJ71" s="166" t="s">
        <v>64</v>
      </c>
      <c r="AK71" s="165">
        <v>109</v>
      </c>
      <c r="AL71" s="166" t="s">
        <v>64</v>
      </c>
      <c r="AM71" s="165">
        <v>86</v>
      </c>
      <c r="AN71" s="166" t="s">
        <v>64</v>
      </c>
      <c r="AO71" s="165">
        <v>270</v>
      </c>
      <c r="AP71" s="166" t="s">
        <v>64</v>
      </c>
      <c r="AQ71" s="165">
        <v>169</v>
      </c>
      <c r="AR71" s="166" t="s">
        <v>64</v>
      </c>
      <c r="AS71" s="167">
        <v>2509</v>
      </c>
      <c r="AT71" s="168" t="s">
        <v>64</v>
      </c>
      <c r="AU71" s="167">
        <v>17429</v>
      </c>
      <c r="AV71" s="168" t="s">
        <v>64</v>
      </c>
    </row>
    <row r="72" spans="2:48" customFormat="1" ht="15" hidden="1" customHeight="1" outlineLevel="1">
      <c r="B72" s="164" t="s">
        <v>93</v>
      </c>
      <c r="C72" s="165">
        <v>13368</v>
      </c>
      <c r="D72" s="166" t="s">
        <v>64</v>
      </c>
      <c r="E72" s="165">
        <v>62</v>
      </c>
      <c r="F72" s="166" t="s">
        <v>64</v>
      </c>
      <c r="G72" s="165">
        <v>69</v>
      </c>
      <c r="H72" s="166" t="s">
        <v>64</v>
      </c>
      <c r="I72" s="165">
        <v>326</v>
      </c>
      <c r="J72" s="166" t="s">
        <v>64</v>
      </c>
      <c r="K72" s="165">
        <v>227</v>
      </c>
      <c r="L72" s="166" t="s">
        <v>64</v>
      </c>
      <c r="M72" s="165">
        <v>327</v>
      </c>
      <c r="N72" s="166" t="s">
        <v>64</v>
      </c>
      <c r="O72" s="165">
        <v>21</v>
      </c>
      <c r="P72" s="166" t="s">
        <v>64</v>
      </c>
      <c r="Q72" s="165">
        <v>228</v>
      </c>
      <c r="R72" s="166" t="s">
        <v>64</v>
      </c>
      <c r="S72" s="165">
        <v>379</v>
      </c>
      <c r="T72" s="166" t="s">
        <v>64</v>
      </c>
      <c r="U72" s="165">
        <v>203</v>
      </c>
      <c r="V72" s="166" t="s">
        <v>64</v>
      </c>
      <c r="W72" s="165">
        <v>53</v>
      </c>
      <c r="X72" s="166" t="s">
        <v>64</v>
      </c>
      <c r="Y72" s="165">
        <v>71</v>
      </c>
      <c r="Z72" s="166" t="s">
        <v>64</v>
      </c>
      <c r="AA72" s="165">
        <v>52</v>
      </c>
      <c r="AB72" s="166" t="s">
        <v>64</v>
      </c>
      <c r="AC72" s="165">
        <v>28</v>
      </c>
      <c r="AD72" s="166" t="s">
        <v>64</v>
      </c>
      <c r="AE72" s="165">
        <v>27</v>
      </c>
      <c r="AF72" s="166" t="s">
        <v>64</v>
      </c>
      <c r="AG72" s="165">
        <v>33</v>
      </c>
      <c r="AH72" s="166" t="s">
        <v>64</v>
      </c>
      <c r="AI72" s="165">
        <v>53</v>
      </c>
      <c r="AJ72" s="166" t="s">
        <v>64</v>
      </c>
      <c r="AK72" s="165">
        <v>92</v>
      </c>
      <c r="AL72" s="166" t="s">
        <v>64</v>
      </c>
      <c r="AM72" s="165">
        <v>62</v>
      </c>
      <c r="AN72" s="166" t="s">
        <v>64</v>
      </c>
      <c r="AO72" s="165">
        <v>251</v>
      </c>
      <c r="AP72" s="166" t="s">
        <v>64</v>
      </c>
      <c r="AQ72" s="165">
        <v>139</v>
      </c>
      <c r="AR72" s="166" t="s">
        <v>64</v>
      </c>
      <c r="AS72" s="167">
        <v>2324</v>
      </c>
      <c r="AT72" s="168" t="s">
        <v>64</v>
      </c>
      <c r="AU72" s="167">
        <v>15692</v>
      </c>
      <c r="AV72" s="168" t="s">
        <v>64</v>
      </c>
    </row>
    <row r="73" spans="2:48" customFormat="1" ht="15" hidden="1" customHeight="1" outlineLevel="1">
      <c r="B73" s="164" t="s">
        <v>94</v>
      </c>
      <c r="C73" s="165">
        <v>12195</v>
      </c>
      <c r="D73" s="166" t="s">
        <v>64</v>
      </c>
      <c r="E73" s="165">
        <v>71</v>
      </c>
      <c r="F73" s="166" t="s">
        <v>64</v>
      </c>
      <c r="G73" s="165">
        <v>43</v>
      </c>
      <c r="H73" s="166" t="s">
        <v>64</v>
      </c>
      <c r="I73" s="165">
        <v>440</v>
      </c>
      <c r="J73" s="166" t="s">
        <v>64</v>
      </c>
      <c r="K73" s="165">
        <v>128</v>
      </c>
      <c r="L73" s="166" t="s">
        <v>64</v>
      </c>
      <c r="M73" s="165">
        <v>279</v>
      </c>
      <c r="N73" s="166" t="s">
        <v>64</v>
      </c>
      <c r="O73" s="165">
        <v>30</v>
      </c>
      <c r="P73" s="166" t="s">
        <v>64</v>
      </c>
      <c r="Q73" s="165">
        <v>173</v>
      </c>
      <c r="R73" s="166" t="s">
        <v>64</v>
      </c>
      <c r="S73" s="165">
        <v>235</v>
      </c>
      <c r="T73" s="166" t="s">
        <v>64</v>
      </c>
      <c r="U73" s="165">
        <v>122</v>
      </c>
      <c r="V73" s="166" t="s">
        <v>64</v>
      </c>
      <c r="W73" s="165">
        <v>55</v>
      </c>
      <c r="X73" s="166" t="s">
        <v>64</v>
      </c>
      <c r="Y73" s="165">
        <v>34</v>
      </c>
      <c r="Z73" s="166" t="s">
        <v>64</v>
      </c>
      <c r="AA73" s="165">
        <v>24</v>
      </c>
      <c r="AB73" s="166" t="s">
        <v>64</v>
      </c>
      <c r="AC73" s="165">
        <v>35</v>
      </c>
      <c r="AD73" s="166" t="s">
        <v>64</v>
      </c>
      <c r="AE73" s="165">
        <v>11</v>
      </c>
      <c r="AF73" s="166" t="s">
        <v>64</v>
      </c>
      <c r="AG73" s="165">
        <v>18</v>
      </c>
      <c r="AH73" s="166" t="s">
        <v>64</v>
      </c>
      <c r="AI73" s="165">
        <v>49</v>
      </c>
      <c r="AJ73" s="166" t="s">
        <v>64</v>
      </c>
      <c r="AK73" s="165">
        <v>115</v>
      </c>
      <c r="AL73" s="166" t="s">
        <v>64</v>
      </c>
      <c r="AM73" s="165">
        <v>45</v>
      </c>
      <c r="AN73" s="166" t="s">
        <v>64</v>
      </c>
      <c r="AO73" s="165">
        <v>267</v>
      </c>
      <c r="AP73" s="166" t="s">
        <v>64</v>
      </c>
      <c r="AQ73" s="165">
        <v>132</v>
      </c>
      <c r="AR73" s="166" t="s">
        <v>64</v>
      </c>
      <c r="AS73" s="167">
        <v>2071</v>
      </c>
      <c r="AT73" s="168" t="s">
        <v>64</v>
      </c>
      <c r="AU73" s="167">
        <v>14266</v>
      </c>
      <c r="AV73" s="168" t="s">
        <v>64</v>
      </c>
    </row>
    <row r="74" spans="2:48" customFormat="1" collapsed="1">
      <c r="B74" s="176">
        <v>2006</v>
      </c>
      <c r="C74" s="177">
        <v>156776</v>
      </c>
      <c r="D74" s="178" t="s">
        <v>64</v>
      </c>
      <c r="E74" s="177">
        <v>798</v>
      </c>
      <c r="F74" s="178" t="s">
        <v>64</v>
      </c>
      <c r="G74" s="177">
        <v>523</v>
      </c>
      <c r="H74" s="178" t="s">
        <v>64</v>
      </c>
      <c r="I74" s="177">
        <v>3752</v>
      </c>
      <c r="J74" s="178" t="s">
        <v>64</v>
      </c>
      <c r="K74" s="177">
        <v>2125</v>
      </c>
      <c r="L74" s="178" t="s">
        <v>64</v>
      </c>
      <c r="M74" s="177">
        <v>3064</v>
      </c>
      <c r="N74" s="178" t="s">
        <v>64</v>
      </c>
      <c r="O74" s="177">
        <v>349</v>
      </c>
      <c r="P74" s="178" t="s">
        <v>64</v>
      </c>
      <c r="Q74" s="177">
        <v>2566</v>
      </c>
      <c r="R74" s="178" t="s">
        <v>64</v>
      </c>
      <c r="S74" s="177">
        <v>2116</v>
      </c>
      <c r="T74" s="178" t="s">
        <v>64</v>
      </c>
      <c r="U74" s="177">
        <v>1037</v>
      </c>
      <c r="V74" s="178" t="s">
        <v>64</v>
      </c>
      <c r="W74" s="177">
        <v>342</v>
      </c>
      <c r="X74" s="178" t="s">
        <v>64</v>
      </c>
      <c r="Y74" s="177">
        <v>343</v>
      </c>
      <c r="Z74" s="178" t="s">
        <v>64</v>
      </c>
      <c r="AA74" s="177">
        <v>394</v>
      </c>
      <c r="AB74" s="178" t="s">
        <v>64</v>
      </c>
      <c r="AC74" s="177">
        <v>502</v>
      </c>
      <c r="AD74" s="178" t="s">
        <v>64</v>
      </c>
      <c r="AE74" s="177">
        <v>262</v>
      </c>
      <c r="AF74" s="178" t="s">
        <v>64</v>
      </c>
      <c r="AG74" s="177">
        <v>331</v>
      </c>
      <c r="AH74" s="178" t="s">
        <v>64</v>
      </c>
      <c r="AI74" s="177">
        <v>600</v>
      </c>
      <c r="AJ74" s="178" t="s">
        <v>64</v>
      </c>
      <c r="AK74" s="177">
        <v>1471</v>
      </c>
      <c r="AL74" s="178" t="s">
        <v>64</v>
      </c>
      <c r="AM74" s="177">
        <v>839</v>
      </c>
      <c r="AN74" s="178" t="s">
        <v>64</v>
      </c>
      <c r="AO74" s="177">
        <v>4568</v>
      </c>
      <c r="AP74" s="178" t="s">
        <v>64</v>
      </c>
      <c r="AQ74" s="177">
        <v>2131</v>
      </c>
      <c r="AR74" s="178" t="s">
        <v>64</v>
      </c>
      <c r="AS74" s="167">
        <v>25997</v>
      </c>
      <c r="AT74" s="179" t="s">
        <v>64</v>
      </c>
      <c r="AU74" s="167">
        <v>182773</v>
      </c>
      <c r="AV74" s="179" t="s">
        <v>64</v>
      </c>
    </row>
  </sheetData>
  <printOptions horizontalCentered="1" verticalCentered="1"/>
  <pageMargins left="0.78740157480314965" right="0.78740157480314965" top="0.78740157480314965" bottom="0.78740157480314965" header="0" footer="0.19685039370078741"/>
  <pageSetup paperSize="9" scale="65" fitToWidth="3" orientation="landscape" r:id="rId1"/>
  <headerFooter scaleWithDoc="0" alignWithMargins="0">
    <oddHeader>&amp;RTurismo en Cifras SANTA CRUZ (acumulado junio 2010)</oddHeader>
    <oddFooter>&amp;CTurismo de Tenerife&amp;R&amp;P</oddFooter>
  </headerFooter>
  <colBreaks count="1" manualBreakCount="1">
    <brk id="12" min="4" max="70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3">
    <tabColor rgb="FF000099"/>
    <pageSetUpPr autoPageBreaks="0" fitToPage="1"/>
  </sheetPr>
  <dimension ref="B1:K56"/>
  <sheetViews>
    <sheetView showGridLines="0" showRowColHeaders="0" showOutlineSymbols="0" zoomScaleNormal="100" workbookViewId="0">
      <selection activeCell="G19" sqref="G19"/>
    </sheetView>
  </sheetViews>
  <sheetFormatPr baseColWidth="10" defaultRowHeight="12.75"/>
  <cols>
    <col min="1" max="2" width="15.7109375" style="2" customWidth="1"/>
    <col min="3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9" ht="15" customHeight="1"/>
    <row r="2" spans="2:9" ht="15" customHeight="1"/>
    <row r="3" spans="2:9" ht="15" customHeight="1"/>
    <row r="4" spans="2:9" ht="15" customHeight="1"/>
    <row r="5" spans="2:9" ht="33.75" customHeight="1">
      <c r="B5" s="352" t="s">
        <v>219</v>
      </c>
      <c r="C5" s="352"/>
      <c r="D5" s="352"/>
      <c r="E5" s="352"/>
      <c r="F5" s="352"/>
    </row>
    <row r="6" spans="2:9" ht="38.25">
      <c r="B6" s="180" t="s">
        <v>195</v>
      </c>
      <c r="C6" s="40" t="str">
        <f>actualizaciones!A3</f>
        <v>acumulado febrero 2010</v>
      </c>
      <c r="D6" s="40" t="str">
        <f>actualizaciones!A2</f>
        <v xml:space="preserve">acumulado febrero 2011 </v>
      </c>
      <c r="E6" s="103" t="s">
        <v>72</v>
      </c>
      <c r="F6" s="102" t="s">
        <v>220</v>
      </c>
    </row>
    <row r="7" spans="2:9" ht="15" customHeight="1">
      <c r="B7" s="96" t="s">
        <v>196</v>
      </c>
      <c r="C7" s="46">
        <v>23572</v>
      </c>
      <c r="D7" s="46">
        <v>19984</v>
      </c>
      <c r="E7" s="48">
        <v>-0.15221449176989649</v>
      </c>
      <c r="F7" s="47">
        <v>0.75964572167103817</v>
      </c>
      <c r="H7" s="181"/>
      <c r="I7" s="181"/>
    </row>
    <row r="8" spans="2:9" ht="15" customHeight="1">
      <c r="B8" s="96" t="s">
        <v>200</v>
      </c>
      <c r="C8" s="46">
        <v>789</v>
      </c>
      <c r="D8" s="46">
        <v>988</v>
      </c>
      <c r="E8" s="48">
        <v>0.25221799746514573</v>
      </c>
      <c r="F8" s="47">
        <v>3.7556543885657809E-2</v>
      </c>
      <c r="H8" s="181"/>
      <c r="I8" s="181"/>
    </row>
    <row r="9" spans="2:9" ht="15" customHeight="1">
      <c r="B9" s="96" t="s">
        <v>202</v>
      </c>
      <c r="C9" s="46">
        <v>865</v>
      </c>
      <c r="D9" s="46">
        <v>902</v>
      </c>
      <c r="E9" s="48">
        <v>4.2774566473988439E-2</v>
      </c>
      <c r="F9" s="47">
        <v>3.4287452008970994E-2</v>
      </c>
      <c r="H9" s="181"/>
      <c r="I9" s="181"/>
    </row>
    <row r="10" spans="2:9" ht="15" customHeight="1">
      <c r="B10" s="96" t="s">
        <v>201</v>
      </c>
      <c r="C10" s="46">
        <v>528</v>
      </c>
      <c r="D10" s="46">
        <v>708</v>
      </c>
      <c r="E10" s="48">
        <v>0.34090909090909088</v>
      </c>
      <c r="F10" s="47">
        <v>2.6912988938305394E-2</v>
      </c>
      <c r="H10" s="181"/>
      <c r="I10" s="181"/>
    </row>
    <row r="11" spans="2:9" ht="15" customHeight="1">
      <c r="B11" s="96" t="s">
        <v>204</v>
      </c>
      <c r="C11" s="46">
        <v>600</v>
      </c>
      <c r="D11" s="46">
        <v>695</v>
      </c>
      <c r="E11" s="48">
        <v>0.15833333333333333</v>
      </c>
      <c r="F11" s="47">
        <v>2.6418823887178318E-2</v>
      </c>
      <c r="H11" s="181"/>
      <c r="I11" s="181"/>
    </row>
    <row r="12" spans="2:9" ht="15" customHeight="1">
      <c r="B12" s="96" t="s">
        <v>221</v>
      </c>
      <c r="C12" s="46">
        <v>479</v>
      </c>
      <c r="D12" s="46">
        <v>588</v>
      </c>
      <c r="E12" s="48">
        <v>0.22755741127348644</v>
      </c>
      <c r="F12" s="47">
        <v>2.2351465389440071E-2</v>
      </c>
      <c r="H12" s="181"/>
      <c r="I12" s="181"/>
    </row>
    <row r="13" spans="2:9" ht="15" customHeight="1">
      <c r="B13" s="96" t="s">
        <v>206</v>
      </c>
      <c r="C13" s="46">
        <v>147</v>
      </c>
      <c r="D13" s="46">
        <v>185</v>
      </c>
      <c r="E13" s="48">
        <v>0.25850340136054423</v>
      </c>
      <c r="F13" s="47">
        <v>7.0323488045007029E-3</v>
      </c>
      <c r="H13" s="181"/>
      <c r="I13" s="181"/>
    </row>
    <row r="14" spans="2:9" ht="15" customHeight="1">
      <c r="B14" s="96" t="s">
        <v>209</v>
      </c>
      <c r="C14" s="46">
        <v>143</v>
      </c>
      <c r="D14" s="46">
        <v>156</v>
      </c>
      <c r="E14" s="48">
        <v>9.0909090909090912E-2</v>
      </c>
      <c r="F14" s="47">
        <v>5.9299806135249171E-3</v>
      </c>
      <c r="H14" s="181"/>
      <c r="I14" s="181"/>
    </row>
    <row r="15" spans="2:9" ht="15" customHeight="1">
      <c r="B15" s="96" t="s">
        <v>207</v>
      </c>
      <c r="C15" s="46">
        <v>76</v>
      </c>
      <c r="D15" s="46">
        <v>132</v>
      </c>
      <c r="E15" s="48">
        <v>0.73684210526315785</v>
      </c>
      <c r="F15" s="47">
        <v>5.017675903751853E-3</v>
      </c>
      <c r="H15" s="181"/>
      <c r="I15" s="181"/>
    </row>
    <row r="16" spans="2:9" ht="15" customHeight="1">
      <c r="B16" s="96" t="s">
        <v>208</v>
      </c>
      <c r="C16" s="46">
        <v>113</v>
      </c>
      <c r="D16" s="46">
        <v>115</v>
      </c>
      <c r="E16" s="48">
        <v>1.7699115044247787E-2</v>
      </c>
      <c r="F16" s="47">
        <v>4.3714600676625992E-3</v>
      </c>
      <c r="H16" s="181"/>
      <c r="I16" s="181"/>
    </row>
    <row r="17" spans="2:11" ht="15" customHeight="1">
      <c r="B17" s="96" t="s">
        <v>213</v>
      </c>
      <c r="C17" s="46">
        <v>175</v>
      </c>
      <c r="D17" s="46">
        <v>206</v>
      </c>
      <c r="E17" s="48">
        <v>0.17714285714285713</v>
      </c>
      <c r="F17" s="47">
        <v>7.8306154255521343E-3</v>
      </c>
      <c r="H17" s="181"/>
      <c r="I17" s="181"/>
    </row>
    <row r="18" spans="2:11" ht="15" customHeight="1">
      <c r="B18" s="96" t="s">
        <v>198</v>
      </c>
      <c r="C18" s="46">
        <v>251</v>
      </c>
      <c r="D18" s="46">
        <v>156</v>
      </c>
      <c r="E18" s="48">
        <v>-0.37848605577689243</v>
      </c>
      <c r="F18" s="47">
        <v>5.9299806135249171E-3</v>
      </c>
      <c r="H18" s="181"/>
      <c r="I18" s="181"/>
    </row>
    <row r="19" spans="2:11" ht="15" customHeight="1">
      <c r="B19" s="96" t="s">
        <v>199</v>
      </c>
      <c r="C19" s="46">
        <v>102</v>
      </c>
      <c r="D19" s="46">
        <v>141</v>
      </c>
      <c r="E19" s="48">
        <v>0.38235294117647056</v>
      </c>
      <c r="F19" s="47">
        <v>5.3597901699167522E-3</v>
      </c>
      <c r="H19" s="181"/>
      <c r="I19" s="181"/>
    </row>
    <row r="20" spans="2:11" ht="15" customHeight="1">
      <c r="B20" s="96" t="s">
        <v>210</v>
      </c>
      <c r="C20" s="46">
        <v>129</v>
      </c>
      <c r="D20" s="46">
        <v>130</v>
      </c>
      <c r="E20" s="48">
        <v>7.7519379844961239E-3</v>
      </c>
      <c r="F20" s="47">
        <v>4.9416505112707641E-3</v>
      </c>
      <c r="H20" s="181"/>
      <c r="I20" s="181"/>
    </row>
    <row r="21" spans="2:11" ht="15" customHeight="1">
      <c r="B21" s="96" t="s">
        <v>203</v>
      </c>
      <c r="C21" s="46">
        <v>110</v>
      </c>
      <c r="D21" s="46">
        <v>127</v>
      </c>
      <c r="E21" s="48">
        <v>0.15454545454545454</v>
      </c>
      <c r="F21" s="47">
        <v>4.8276124225491313E-3</v>
      </c>
      <c r="H21" s="181"/>
      <c r="I21" s="181"/>
    </row>
    <row r="22" spans="2:11" ht="15" customHeight="1">
      <c r="B22" s="96" t="s">
        <v>212</v>
      </c>
      <c r="C22" s="46">
        <v>111</v>
      </c>
      <c r="D22" s="46">
        <v>89</v>
      </c>
      <c r="E22" s="48">
        <v>-0.1981981981981982</v>
      </c>
      <c r="F22" s="47">
        <v>3.3831299654084462E-3</v>
      </c>
      <c r="H22" s="181"/>
      <c r="I22" s="181"/>
    </row>
    <row r="23" spans="2:11" ht="15" customHeight="1">
      <c r="B23" s="96" t="s">
        <v>211</v>
      </c>
      <c r="C23" s="46">
        <v>103</v>
      </c>
      <c r="D23" s="46">
        <v>81</v>
      </c>
      <c r="E23" s="48">
        <v>-0.21359223300970873</v>
      </c>
      <c r="F23" s="47">
        <v>3.0790283954840918E-3</v>
      </c>
      <c r="H23" s="181"/>
      <c r="I23" s="181"/>
    </row>
    <row r="24" spans="2:11" ht="15" customHeight="1">
      <c r="B24" s="96" t="s">
        <v>214</v>
      </c>
      <c r="C24" s="46">
        <v>302</v>
      </c>
      <c r="D24" s="46">
        <v>298</v>
      </c>
      <c r="E24" s="48">
        <v>-1.3245033112582781E-2</v>
      </c>
      <c r="F24" s="47">
        <v>1.1327783479682213E-2</v>
      </c>
      <c r="H24" s="181"/>
      <c r="I24" s="181"/>
    </row>
    <row r="25" spans="2:11" ht="15" customHeight="1">
      <c r="B25" s="96" t="s">
        <v>215</v>
      </c>
      <c r="C25" s="46">
        <v>206</v>
      </c>
      <c r="D25" s="46">
        <v>141</v>
      </c>
      <c r="E25" s="48">
        <v>-0.3155339805825243</v>
      </c>
      <c r="F25" s="47">
        <v>5.3597901699167522E-3</v>
      </c>
      <c r="H25" s="181"/>
      <c r="I25" s="181"/>
    </row>
    <row r="26" spans="2:11" ht="15" customHeight="1">
      <c r="B26" s="96" t="s">
        <v>216</v>
      </c>
      <c r="C26" s="46">
        <v>986</v>
      </c>
      <c r="D26" s="46">
        <v>465</v>
      </c>
      <c r="E26" s="48">
        <v>-0.52839756592292086</v>
      </c>
      <c r="F26" s="47">
        <v>1.7675903751853118E-2</v>
      </c>
      <c r="H26" s="181"/>
      <c r="I26" s="181"/>
    </row>
    <row r="27" spans="2:11" ht="15" customHeight="1">
      <c r="B27" s="96" t="s">
        <v>217</v>
      </c>
      <c r="C27" s="46">
        <v>639</v>
      </c>
      <c r="D27" s="46">
        <v>608</v>
      </c>
      <c r="E27" s="48">
        <v>-4.8513302034428794E-2</v>
      </c>
      <c r="F27" s="47">
        <v>2.3111719314250961E-2</v>
      </c>
      <c r="H27" s="181"/>
      <c r="I27" s="181"/>
    </row>
    <row r="28" spans="2:11" ht="15" customHeight="1">
      <c r="B28" s="96" t="s">
        <v>218</v>
      </c>
      <c r="C28" s="182">
        <v>6375</v>
      </c>
      <c r="D28" s="182">
        <v>6323</v>
      </c>
      <c r="E28" s="48">
        <v>-8.1568627450980397E-3</v>
      </c>
      <c r="F28" s="183">
        <v>0.24035427832896186</v>
      </c>
      <c r="H28" s="181"/>
      <c r="I28" s="181"/>
    </row>
    <row r="29" spans="2:11" ht="15" customHeight="1">
      <c r="B29" s="94" t="s">
        <v>80</v>
      </c>
      <c r="C29" s="184">
        <v>29947</v>
      </c>
      <c r="D29" s="184">
        <v>26307</v>
      </c>
      <c r="E29" s="185">
        <v>-0.12154806825391525</v>
      </c>
      <c r="F29" s="185">
        <v>1</v>
      </c>
      <c r="H29" s="181"/>
      <c r="I29" s="181"/>
    </row>
    <row r="30" spans="2:11" ht="15" customHeight="1">
      <c r="B30" s="360" t="s">
        <v>76</v>
      </c>
      <c r="C30" s="360"/>
      <c r="D30" s="360"/>
      <c r="E30" s="360"/>
      <c r="F30" s="360"/>
      <c r="G30" s="20"/>
      <c r="H30" s="20"/>
      <c r="I30" s="20"/>
      <c r="J30" s="20"/>
      <c r="K30" s="20"/>
    </row>
    <row r="33" spans="2:7" ht="13.5" thickBot="1"/>
    <row r="34" spans="2:7" ht="29.25" customHeight="1" thickBot="1">
      <c r="F34" s="72" t="s">
        <v>95</v>
      </c>
    </row>
    <row r="39" spans="2:7">
      <c r="B39" s="186"/>
      <c r="C39" s="186"/>
      <c r="D39" s="186"/>
      <c r="E39" s="186"/>
      <c r="F39" s="186"/>
      <c r="G39" s="186"/>
    </row>
    <row r="40" spans="2:7">
      <c r="B40" s="186"/>
      <c r="C40" s="186"/>
      <c r="D40" s="186"/>
      <c r="E40" s="186"/>
      <c r="F40" s="186"/>
      <c r="G40" s="186"/>
    </row>
    <row r="41" spans="2:7">
      <c r="B41" s="186"/>
      <c r="C41" s="186"/>
      <c r="D41" s="186"/>
      <c r="E41" s="186"/>
      <c r="F41" s="186"/>
      <c r="G41" s="186"/>
    </row>
    <row r="42" spans="2:7">
      <c r="B42" s="187"/>
      <c r="C42" s="188"/>
      <c r="D42" s="186"/>
      <c r="E42" s="187"/>
      <c r="F42" s="188"/>
      <c r="G42" s="186"/>
    </row>
    <row r="43" spans="2:7">
      <c r="B43" s="187"/>
      <c r="C43" s="188"/>
      <c r="D43" s="186"/>
      <c r="E43" s="187"/>
      <c r="F43" s="188"/>
      <c r="G43" s="186"/>
    </row>
    <row r="44" spans="2:7">
      <c r="B44" s="189"/>
      <c r="C44" s="188"/>
      <c r="D44" s="186"/>
      <c r="E44" s="189"/>
      <c r="F44" s="188"/>
      <c r="G44" s="186"/>
    </row>
    <row r="45" spans="2:7">
      <c r="B45" s="189"/>
      <c r="C45" s="188"/>
      <c r="D45" s="186"/>
      <c r="E45" s="187"/>
      <c r="F45" s="188"/>
      <c r="G45" s="186"/>
    </row>
    <row r="46" spans="2:7">
      <c r="B46" s="189"/>
      <c r="C46" s="188"/>
      <c r="D46" s="186"/>
      <c r="E46" s="187"/>
      <c r="F46" s="188"/>
      <c r="G46" s="186"/>
    </row>
    <row r="47" spans="2:7">
      <c r="B47" s="187"/>
      <c r="C47" s="188"/>
      <c r="D47" s="186"/>
      <c r="E47" s="190"/>
      <c r="F47" s="188"/>
      <c r="G47" s="186"/>
    </row>
    <row r="48" spans="2:7">
      <c r="B48" s="187"/>
      <c r="C48" s="188"/>
      <c r="D48" s="186"/>
      <c r="E48" s="190"/>
      <c r="F48" s="188"/>
      <c r="G48" s="186"/>
    </row>
    <row r="49" spans="2:7">
      <c r="B49" s="190"/>
      <c r="C49" s="188"/>
      <c r="D49" s="186"/>
      <c r="E49" s="186"/>
      <c r="F49" s="186"/>
      <c r="G49" s="186"/>
    </row>
    <row r="50" spans="2:7">
      <c r="B50" s="190"/>
      <c r="C50" s="188"/>
      <c r="D50" s="186"/>
      <c r="E50" s="186"/>
      <c r="F50" s="186"/>
      <c r="G50" s="186"/>
    </row>
    <row r="51" spans="2:7">
      <c r="B51" s="190"/>
      <c r="C51" s="188"/>
      <c r="D51" s="186"/>
      <c r="E51" s="186"/>
      <c r="F51" s="186"/>
      <c r="G51" s="186"/>
    </row>
    <row r="52" spans="2:7">
      <c r="B52" s="186"/>
      <c r="C52" s="186"/>
      <c r="D52" s="186"/>
      <c r="E52" s="186"/>
      <c r="F52" s="186"/>
      <c r="G52" s="186"/>
    </row>
    <row r="56" spans="2:7" ht="23.25" customHeight="1"/>
  </sheetData>
  <mergeCells count="2">
    <mergeCell ref="B5:F5"/>
    <mergeCell ref="B30:F30"/>
  </mergeCells>
  <conditionalFormatting sqref="B7:B28">
    <cfRule type="containsText" dxfId="173" priority="1" operator="containsText" text="SUIZA">
      <formula>NOT(ISERROR(SEARCH("SUIZA",B7)))</formula>
    </cfRule>
    <cfRule type="containsText" dxfId="172" priority="2" operator="containsText" text="AUSTRIA">
      <formula>NOT(ISERROR(SEARCH("AUSTRIA",B7)))</formula>
    </cfRule>
    <cfRule type="containsText" dxfId="171" priority="3" operator="containsText" text="IRLANDA">
      <formula>NOT(ISERROR(SEARCH("IRLANDA",B7)))</formula>
    </cfRule>
    <cfRule type="containsText" dxfId="170" priority="4" operator="containsText" text="PAÍSES DEL ESTE">
      <formula>NOT(ISERROR(SEARCH("PAÍSES DEL ESTE",B7)))</formula>
    </cfRule>
    <cfRule type="containsText" dxfId="169" priority="5" operator="containsText" text="RUSIA">
      <formula>NOT(ISERROR(SEARCH("RUSIA",B7)))</formula>
    </cfRule>
    <cfRule type="containsText" dxfId="168" priority="6" operator="containsText" text="HOLANDA">
      <formula>NOT(ISERROR(SEARCH("HOLANDA",B7)))</formula>
    </cfRule>
    <cfRule type="containsText" dxfId="167" priority="7" operator="containsText" text="FRANCIA">
      <formula>NOT(ISERROR(SEARCH("FRANCIA",B7)))</formula>
    </cfRule>
    <cfRule type="containsText" dxfId="166" priority="8" operator="containsText" text="ITALIA">
      <formula>NOT(ISERROR(SEARCH("ITALIA",B7)))</formula>
    </cfRule>
    <cfRule type="containsText" dxfId="165" priority="9" operator="containsText" text="BÉLGICA">
      <formula>NOT(ISERROR(SEARCH("BÉLGICA",B7)))</formula>
    </cfRule>
    <cfRule type="containsText" dxfId="164" priority="10" operator="containsText" text="ESPAÑA">
      <formula>NOT(ISERROR(SEARCH("ESPAÑA",B7)))</formula>
    </cfRule>
    <cfRule type="containsText" dxfId="163" priority="11" operator="containsText" text="ALEMANIA">
      <formula>NOT(ISERROR(SEARCH("ALEMANIA",B7)))</formula>
    </cfRule>
    <cfRule type="containsText" dxfId="162" priority="12" operator="containsText" text="PAÍSES NÓRDICOS">
      <formula>NOT(ISERROR(SEARCH("PAÍSES NÓRDICOS",B7)))</formula>
    </cfRule>
    <cfRule type="containsText" dxfId="161" priority="13" operator="containsText" text="REINO UNIDO">
      <formula>NOT(ISERROR(SEARCH("REINO UNIDO",B7)))</formula>
    </cfRule>
    <cfRule type="containsText" dxfId="160" priority="14" operator="containsText" text="DINAMARCA">
      <formula>NOT(ISERROR(SEARCH("DINAMARCA",B7)))</formula>
    </cfRule>
    <cfRule type="containsText" dxfId="159" priority="15" operator="containsText" text="NORUEGA">
      <formula>NOT(ISERROR(SEARCH("NORUEGA",B7)))</formula>
    </cfRule>
    <cfRule type="containsText" dxfId="158" priority="16" operator="containsText" text="FINLANDIA">
      <formula>NOT(ISERROR(SEARCH("FINLANDIA",B7)))</formula>
    </cfRule>
    <cfRule type="containsText" dxfId="157" priority="17" operator="containsText" text="SUECIA">
      <formula>NOT(ISERROR(SEARCH("SUECIA",B7)))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SANTA CRUZ (acumulado junio 2010)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>
      <selection activeCell="G24" sqref="G24"/>
    </sheetView>
  </sheetViews>
  <sheetFormatPr baseColWidth="10" defaultRowHeight="12.75"/>
  <cols>
    <col min="1" max="1" width="15.7109375" style="2" customWidth="1"/>
    <col min="2" max="2" width="24.7109375" style="2" customWidth="1"/>
    <col min="3" max="3" width="12.7109375" style="2" customWidth="1"/>
    <col min="4" max="4" width="12.4257812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352" t="s">
        <v>222</v>
      </c>
      <c r="C5" s="352"/>
      <c r="D5" s="352"/>
    </row>
    <row r="6" spans="2:5" ht="30" customHeight="1">
      <c r="B6" s="180" t="s">
        <v>195</v>
      </c>
      <c r="C6" s="40" t="str">
        <f>actualizaciones!A3</f>
        <v>acumulado febrero 2010</v>
      </c>
      <c r="D6" s="40" t="str">
        <f>actualizaciones!A2</f>
        <v xml:space="preserve">acumulado febrero 2011 </v>
      </c>
    </row>
    <row r="7" spans="2:5" ht="15" customHeight="1">
      <c r="B7" s="96" t="s">
        <v>196</v>
      </c>
      <c r="C7" s="191">
        <v>0.78712391892343136</v>
      </c>
      <c r="D7" s="191">
        <v>0.75964572167103817</v>
      </c>
      <c r="E7" s="192"/>
    </row>
    <row r="8" spans="2:5" ht="15" customHeight="1">
      <c r="B8" s="96" t="s">
        <v>200</v>
      </c>
      <c r="C8" s="191">
        <v>2.6346545563829434E-2</v>
      </c>
      <c r="D8" s="191">
        <v>3.7556543885657809E-2</v>
      </c>
      <c r="E8" s="192"/>
    </row>
    <row r="9" spans="2:5" ht="15" customHeight="1">
      <c r="B9" s="96" t="s">
        <v>202</v>
      </c>
      <c r="C9" s="191">
        <v>2.8884362373526564E-2</v>
      </c>
      <c r="D9" s="191">
        <v>3.4287452008970994E-2</v>
      </c>
      <c r="E9" s="192"/>
    </row>
    <row r="10" spans="2:5" ht="15" customHeight="1">
      <c r="B10" s="96" t="s">
        <v>201</v>
      </c>
      <c r="C10" s="191">
        <v>1.7631148362106389E-2</v>
      </c>
      <c r="D10" s="191">
        <v>2.6912988938305394E-2</v>
      </c>
      <c r="E10" s="192"/>
    </row>
    <row r="11" spans="2:5" ht="15" customHeight="1">
      <c r="B11" s="96" t="s">
        <v>204</v>
      </c>
      <c r="C11" s="191">
        <v>2.0035395866029985E-2</v>
      </c>
      <c r="D11" s="191">
        <v>2.6418823887178318E-2</v>
      </c>
    </row>
    <row r="12" spans="2:5" ht="15" customHeight="1">
      <c r="B12" s="96" t="s">
        <v>221</v>
      </c>
      <c r="C12" s="191">
        <v>1.5994924366380607E-2</v>
      </c>
      <c r="D12" s="191">
        <v>2.2351465389440071E-2</v>
      </c>
    </row>
    <row r="13" spans="2:5" ht="15" customHeight="1">
      <c r="B13" s="96" t="s">
        <v>206</v>
      </c>
      <c r="C13" s="191">
        <v>4.9086719871773467E-3</v>
      </c>
      <c r="D13" s="191">
        <v>7.0323488045007029E-3</v>
      </c>
    </row>
    <row r="14" spans="2:5" ht="15" customHeight="1">
      <c r="B14" s="96" t="s">
        <v>209</v>
      </c>
      <c r="C14" s="191">
        <v>4.7751026814038134E-3</v>
      </c>
      <c r="D14" s="191">
        <v>5.9299806135249171E-3</v>
      </c>
      <c r="E14" s="192"/>
    </row>
    <row r="15" spans="2:5" ht="15" customHeight="1">
      <c r="B15" s="96" t="s">
        <v>207</v>
      </c>
      <c r="C15" s="191">
        <v>2.5378168096971314E-3</v>
      </c>
      <c r="D15" s="191">
        <v>5.017675903751853E-3</v>
      </c>
      <c r="E15" s="192"/>
    </row>
    <row r="16" spans="2:5" ht="15" customHeight="1">
      <c r="B16" s="96" t="s">
        <v>208</v>
      </c>
      <c r="C16" s="191">
        <v>3.7733328881023142E-3</v>
      </c>
      <c r="D16" s="191">
        <v>4.3714600676625992E-3</v>
      </c>
      <c r="E16" s="192"/>
    </row>
    <row r="17" spans="2:11" ht="15" customHeight="1">
      <c r="B17" s="96" t="s">
        <v>213</v>
      </c>
      <c r="C17" s="191">
        <v>5.8436571275920796E-3</v>
      </c>
      <c r="D17" s="191">
        <v>7.8306154255521343E-3</v>
      </c>
      <c r="E17" s="192"/>
    </row>
    <row r="18" spans="2:11" ht="15" customHeight="1">
      <c r="B18" s="96" t="s">
        <v>198</v>
      </c>
      <c r="C18" s="191">
        <v>8.3814739372892102E-3</v>
      </c>
      <c r="D18" s="191">
        <v>5.9299806135249171E-3</v>
      </c>
      <c r="E18" s="192"/>
    </row>
    <row r="19" spans="2:11" ht="15" customHeight="1">
      <c r="B19" s="96" t="s">
        <v>199</v>
      </c>
      <c r="C19" s="191">
        <v>3.4060172972250977E-3</v>
      </c>
      <c r="D19" s="191">
        <v>5.3597901699167522E-3</v>
      </c>
      <c r="E19" s="192"/>
    </row>
    <row r="20" spans="2:11" ht="15" customHeight="1">
      <c r="B20" s="96" t="s">
        <v>210</v>
      </c>
      <c r="C20" s="191">
        <v>4.3076101111964469E-3</v>
      </c>
      <c r="D20" s="191">
        <v>4.9416505112707641E-3</v>
      </c>
    </row>
    <row r="21" spans="2:11" ht="15" customHeight="1">
      <c r="B21" s="96" t="s">
        <v>203</v>
      </c>
      <c r="C21" s="191">
        <v>3.6731559087721643E-3</v>
      </c>
      <c r="D21" s="191">
        <v>4.8276124225491313E-3</v>
      </c>
    </row>
    <row r="22" spans="2:11" ht="15" customHeight="1">
      <c r="B22" s="96" t="s">
        <v>212</v>
      </c>
      <c r="C22" s="191">
        <v>3.7065482352155476E-3</v>
      </c>
      <c r="D22" s="191">
        <v>3.3831299654084462E-3</v>
      </c>
    </row>
    <row r="23" spans="2:11" ht="15" customHeight="1">
      <c r="B23" s="96" t="s">
        <v>211</v>
      </c>
      <c r="C23" s="191">
        <v>3.4394096236684811E-3</v>
      </c>
      <c r="D23" s="191">
        <v>3.0790283954840918E-3</v>
      </c>
    </row>
    <row r="24" spans="2:11" ht="15" customHeight="1">
      <c r="B24" s="96" t="s">
        <v>214</v>
      </c>
      <c r="C24" s="191">
        <v>1.008448258590176E-2</v>
      </c>
      <c r="D24" s="191">
        <v>1.1327783479682213E-2</v>
      </c>
    </row>
    <row r="25" spans="2:11" ht="15" customHeight="1">
      <c r="B25" s="96" t="s">
        <v>215</v>
      </c>
      <c r="C25" s="191">
        <v>6.8788192473369621E-3</v>
      </c>
      <c r="D25" s="191">
        <v>5.3597901699167522E-3</v>
      </c>
    </row>
    <row r="26" spans="2:11" ht="15" customHeight="1">
      <c r="B26" s="96" t="s">
        <v>216</v>
      </c>
      <c r="C26" s="191">
        <v>3.2924833873175942E-2</v>
      </c>
      <c r="D26" s="191">
        <v>1.7675903751853118E-2</v>
      </c>
    </row>
    <row r="27" spans="2:11" ht="15" customHeight="1">
      <c r="B27" s="96" t="s">
        <v>217</v>
      </c>
      <c r="C27" s="191">
        <v>2.1337696597321935E-2</v>
      </c>
      <c r="D27" s="191">
        <v>2.3111719314250961E-2</v>
      </c>
    </row>
    <row r="28" spans="2:11" ht="15" customHeight="1">
      <c r="B28" s="193" t="s">
        <v>218</v>
      </c>
      <c r="C28" s="183">
        <v>0.21287608107656861</v>
      </c>
      <c r="D28" s="183">
        <v>0.24035427832896186</v>
      </c>
    </row>
    <row r="29" spans="2:11" ht="15" customHeight="1">
      <c r="B29" s="94" t="s">
        <v>80</v>
      </c>
      <c r="C29" s="185">
        <v>1</v>
      </c>
      <c r="D29" s="185">
        <v>1</v>
      </c>
    </row>
    <row r="30" spans="2:11" ht="30" customHeight="1">
      <c r="B30" s="360" t="s">
        <v>223</v>
      </c>
      <c r="C30" s="360"/>
      <c r="D30" s="360"/>
      <c r="E30" s="20"/>
      <c r="F30" s="20"/>
      <c r="G30" s="20"/>
      <c r="H30" s="20"/>
      <c r="I30" s="20"/>
      <c r="J30" s="20"/>
      <c r="K30" s="20"/>
    </row>
  </sheetData>
  <mergeCells count="2">
    <mergeCell ref="B5:D5"/>
    <mergeCell ref="B30:D30"/>
  </mergeCells>
  <conditionalFormatting sqref="B7:B27">
    <cfRule type="containsText" dxfId="156" priority="18" operator="containsText" text="SUIZA">
      <formula>NOT(ISERROR(SEARCH("SUIZA",B7)))</formula>
    </cfRule>
    <cfRule type="containsText" dxfId="155" priority="19" operator="containsText" text="AUSTRIA">
      <formula>NOT(ISERROR(SEARCH("AUSTRIA",B7)))</formula>
    </cfRule>
    <cfRule type="containsText" dxfId="154" priority="20" operator="containsText" text="IRLANDA">
      <formula>NOT(ISERROR(SEARCH("IRLANDA",B7)))</formula>
    </cfRule>
    <cfRule type="containsText" dxfId="153" priority="21" operator="containsText" text="PAÍSES DEL ESTE">
      <formula>NOT(ISERROR(SEARCH("PAÍSES DEL ESTE",B7)))</formula>
    </cfRule>
    <cfRule type="containsText" dxfId="152" priority="22" operator="containsText" text="RUSIA">
      <formula>NOT(ISERROR(SEARCH("RUSIA",B7)))</formula>
    </cfRule>
    <cfRule type="containsText" dxfId="151" priority="23" operator="containsText" text="HOLANDA">
      <formula>NOT(ISERROR(SEARCH("HOLANDA",B7)))</formula>
    </cfRule>
    <cfRule type="containsText" dxfId="150" priority="24" operator="containsText" text="FRANCIA">
      <formula>NOT(ISERROR(SEARCH("FRANCIA",B7)))</formula>
    </cfRule>
    <cfRule type="containsText" dxfId="149" priority="25" operator="containsText" text="ITALIA">
      <formula>NOT(ISERROR(SEARCH("ITALIA",B7)))</formula>
    </cfRule>
    <cfRule type="containsText" dxfId="148" priority="26" operator="containsText" text="BÉLGICA">
      <formula>NOT(ISERROR(SEARCH("BÉLGICA",B7)))</formula>
    </cfRule>
    <cfRule type="containsText" dxfId="147" priority="27" operator="containsText" text="ESPAÑA">
      <formula>NOT(ISERROR(SEARCH("ESPAÑA",B7)))</formula>
    </cfRule>
    <cfRule type="containsText" dxfId="146" priority="28" operator="containsText" text="ALEMANIA">
      <formula>NOT(ISERROR(SEARCH("ALEMANIA",B7)))</formula>
    </cfRule>
    <cfRule type="containsText" dxfId="145" priority="29" operator="containsText" text="PAÍSES NÓRDICOS">
      <formula>NOT(ISERROR(SEARCH("PAÍSES NÓRDICOS",B7)))</formula>
    </cfRule>
    <cfRule type="containsText" dxfId="144" priority="30" operator="containsText" text="REINO UNIDO">
      <formula>NOT(ISERROR(SEARCH("REINO UNIDO",B7)))</formula>
    </cfRule>
    <cfRule type="containsText" dxfId="143" priority="31" operator="containsText" text="DINAMARCA">
      <formula>NOT(ISERROR(SEARCH("DINAMARCA",B7)))</formula>
    </cfRule>
    <cfRule type="containsText" dxfId="142" priority="32" operator="containsText" text="NORUEGA">
      <formula>NOT(ISERROR(SEARCH("NORUEGA",B7)))</formula>
    </cfRule>
    <cfRule type="containsText" dxfId="141" priority="33" operator="containsText" text="FINLANDIA">
      <formula>NOT(ISERROR(SEARCH("FINLANDIA",B7)))</formula>
    </cfRule>
    <cfRule type="containsText" dxfId="140" priority="34" operator="containsText" text="SUECIA">
      <formula>NOT(ISERROR(SEARCH("SUECIA",B7)))</formula>
    </cfRule>
  </conditionalFormatting>
  <conditionalFormatting sqref="B7:B27">
    <cfRule type="containsText" dxfId="139" priority="1" operator="containsText" text="SUIZA">
      <formula>NOT(ISERROR(SEARCH("SUIZA",B7)))</formula>
    </cfRule>
    <cfRule type="containsText" dxfId="138" priority="2" operator="containsText" text="AUSTRIA">
      <formula>NOT(ISERROR(SEARCH("AUSTRIA",B7)))</formula>
    </cfRule>
    <cfRule type="containsText" dxfId="137" priority="3" operator="containsText" text="IRLANDA">
      <formula>NOT(ISERROR(SEARCH("IRLANDA",B7)))</formula>
    </cfRule>
    <cfRule type="containsText" dxfId="136" priority="4" operator="containsText" text="PAÍSES DEL ESTE">
      <formula>NOT(ISERROR(SEARCH("PAÍSES DEL ESTE",B7)))</formula>
    </cfRule>
    <cfRule type="containsText" dxfId="135" priority="5" operator="containsText" text="RUSIA">
      <formula>NOT(ISERROR(SEARCH("RUSIA",B7)))</formula>
    </cfRule>
    <cfRule type="containsText" dxfId="134" priority="6" operator="containsText" text="HOLANDA">
      <formula>NOT(ISERROR(SEARCH("HOLANDA",B7)))</formula>
    </cfRule>
    <cfRule type="containsText" dxfId="133" priority="7" operator="containsText" text="FRANCIA">
      <formula>NOT(ISERROR(SEARCH("FRANCIA",B7)))</formula>
    </cfRule>
    <cfRule type="containsText" dxfId="132" priority="8" operator="containsText" text="ITALIA">
      <formula>NOT(ISERROR(SEARCH("ITALIA",B7)))</formula>
    </cfRule>
    <cfRule type="containsText" dxfId="131" priority="9" operator="containsText" text="BÉLGICA">
      <formula>NOT(ISERROR(SEARCH("BÉLGICA",B7)))</formula>
    </cfRule>
    <cfRule type="containsText" dxfId="130" priority="10" operator="containsText" text="ESPAÑA">
      <formula>NOT(ISERROR(SEARCH("ESPAÑA",B7)))</formula>
    </cfRule>
    <cfRule type="containsText" dxfId="129" priority="11" operator="containsText" text="ALEMANIA">
      <formula>NOT(ISERROR(SEARCH("ALEMANIA",B7)))</formula>
    </cfRule>
    <cfRule type="containsText" dxfId="128" priority="12" operator="containsText" text="PAÍSES NÓRDICOS">
      <formula>NOT(ISERROR(SEARCH("PAÍSES NÓRDICOS",B7)))</formula>
    </cfRule>
    <cfRule type="containsText" dxfId="127" priority="13" operator="containsText" text="REINO UNIDO">
      <formula>NOT(ISERROR(SEARCH("REINO UNIDO",B7)))</formula>
    </cfRule>
    <cfRule type="containsText" dxfId="126" priority="14" operator="containsText" text="DINAMARCA">
      <formula>NOT(ISERROR(SEARCH("DINAMARCA",B7)))</formula>
    </cfRule>
    <cfRule type="containsText" dxfId="125" priority="15" operator="containsText" text="NORUEGA">
      <formula>NOT(ISERROR(SEARCH("NORUEGA",B7)))</formula>
    </cfRule>
    <cfRule type="containsText" dxfId="124" priority="16" operator="containsText" text="FINLANDIA">
      <formula>NOT(ISERROR(SEARCH("FINLANDIA",B7)))</formula>
    </cfRule>
    <cfRule type="containsText" dxfId="123" priority="17" operator="containsText" text="SUECIA">
      <formula>NOT(ISERROR(SEARCH("SUECIA",B7)))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SANTA CRUZ (acumulado junio 2010)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71">
    <tabColor rgb="FF000099"/>
    <pageSetUpPr autoPageBreaks="0" fitToPage="1"/>
  </sheetPr>
  <dimension ref="B1:K31"/>
  <sheetViews>
    <sheetView showGridLines="0" showRowColHeaders="0" showOutlineSymbols="0" zoomScaleNormal="100" workbookViewId="0">
      <selection activeCell="G25" sqref="G25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352" t="s">
        <v>224</v>
      </c>
      <c r="C5" s="352"/>
      <c r="D5" s="352"/>
    </row>
    <row r="6" spans="2:5" ht="15" customHeight="1">
      <c r="B6" s="180"/>
      <c r="C6" s="361" t="str">
        <f>actualizaciones!$A$2</f>
        <v xml:space="preserve">acumulado febrero 2011 </v>
      </c>
      <c r="D6" s="361" t="s">
        <v>1</v>
      </c>
    </row>
    <row r="7" spans="2:5" ht="15" customHeight="1">
      <c r="B7" s="180" t="s">
        <v>195</v>
      </c>
      <c r="C7" s="40" t="s">
        <v>133</v>
      </c>
      <c r="D7" s="39" t="s">
        <v>225</v>
      </c>
    </row>
    <row r="8" spans="2:5" ht="15" customHeight="1">
      <c r="B8" s="96" t="s">
        <v>196</v>
      </c>
      <c r="C8" s="191">
        <v>0.17594986983138464</v>
      </c>
      <c r="D8" s="191">
        <v>0.75964572167103817</v>
      </c>
      <c r="E8" s="192"/>
    </row>
    <row r="9" spans="2:5" ht="15" customHeight="1">
      <c r="B9" s="96" t="s">
        <v>200</v>
      </c>
      <c r="C9" s="191">
        <v>0.13113476404681837</v>
      </c>
      <c r="D9" s="191">
        <v>3.7556543885657809E-2</v>
      </c>
      <c r="E9" s="192"/>
    </row>
    <row r="10" spans="2:5" ht="15" customHeight="1">
      <c r="B10" s="96" t="s">
        <v>202</v>
      </c>
      <c r="C10" s="191">
        <v>0.28838542360515396</v>
      </c>
      <c r="D10" s="191">
        <v>3.4287452008970994E-2</v>
      </c>
      <c r="E10" s="192"/>
    </row>
    <row r="11" spans="2:5" ht="15" customHeight="1">
      <c r="B11" s="96" t="s">
        <v>201</v>
      </c>
      <c r="C11" s="191">
        <v>3.7285122181703184E-2</v>
      </c>
      <c r="D11" s="191">
        <v>2.6912988938305394E-2</v>
      </c>
      <c r="E11" s="192"/>
    </row>
    <row r="12" spans="2:5" ht="15" customHeight="1">
      <c r="B12" s="96" t="s">
        <v>204</v>
      </c>
      <c r="C12" s="191">
        <v>3.0556942388404222E-2</v>
      </c>
      <c r="D12" s="191">
        <v>2.6418823887178318E-2</v>
      </c>
    </row>
    <row r="13" spans="2:5" ht="15" customHeight="1">
      <c r="B13" s="96" t="s">
        <v>221</v>
      </c>
      <c r="C13" s="191">
        <v>0.183036620272439</v>
      </c>
      <c r="D13" s="191">
        <v>2.2351465389440071E-2</v>
      </c>
    </row>
    <row r="14" spans="2:5" ht="15" customHeight="1">
      <c r="B14" s="96" t="s">
        <v>206</v>
      </c>
      <c r="C14" s="191">
        <v>5.2922786542146369E-2</v>
      </c>
      <c r="D14" s="191">
        <v>7.0323488045007029E-3</v>
      </c>
    </row>
    <row r="15" spans="2:5" ht="15" customHeight="1">
      <c r="B15" s="96" t="s">
        <v>209</v>
      </c>
      <c r="C15" s="191">
        <v>5.8562804022465449E-2</v>
      </c>
      <c r="D15" s="191">
        <v>5.9299806135249171E-3</v>
      </c>
      <c r="E15" s="192"/>
    </row>
    <row r="16" spans="2:5" ht="15" customHeight="1">
      <c r="B16" s="96" t="s">
        <v>207</v>
      </c>
      <c r="C16" s="191">
        <v>3.5558255902409019E-2</v>
      </c>
      <c r="D16" s="191">
        <v>5.017675903751853E-3</v>
      </c>
      <c r="E16" s="192"/>
    </row>
    <row r="17" spans="2:11" ht="15" customHeight="1">
      <c r="B17" s="96" t="s">
        <v>208</v>
      </c>
      <c r="C17" s="191">
        <v>3.5992773805418155E-2</v>
      </c>
      <c r="D17" s="191">
        <v>4.3714600676625992E-3</v>
      </c>
      <c r="E17" s="192"/>
    </row>
    <row r="18" spans="2:11" ht="15" customHeight="1">
      <c r="B18" s="96" t="s">
        <v>213</v>
      </c>
      <c r="C18" s="191">
        <v>1.5118483943380698E-2</v>
      </c>
      <c r="D18" s="191">
        <v>7.8306154255521343E-3</v>
      </c>
      <c r="E18" s="192"/>
    </row>
    <row r="19" spans="2:11" ht="15" customHeight="1">
      <c r="B19" s="96" t="s">
        <v>198</v>
      </c>
      <c r="C19" s="191">
        <v>3.3095572773033495E-2</v>
      </c>
      <c r="D19" s="191">
        <v>5.9299806135249171E-3</v>
      </c>
      <c r="E19" s="192"/>
    </row>
    <row r="20" spans="2:11" ht="15" customHeight="1">
      <c r="B20" s="96" t="s">
        <v>199</v>
      </c>
      <c r="C20" s="191">
        <v>3.0344041066299465E-2</v>
      </c>
      <c r="D20" s="191">
        <v>5.3597901699167522E-3</v>
      </c>
      <c r="E20" s="192"/>
    </row>
    <row r="21" spans="2:11" ht="15" customHeight="1">
      <c r="B21" s="96" t="s">
        <v>210</v>
      </c>
      <c r="C21" s="191">
        <v>7.6171361908591879E-3</v>
      </c>
      <c r="D21" s="191">
        <v>4.9416505112707641E-3</v>
      </c>
    </row>
    <row r="22" spans="2:11" ht="15" customHeight="1">
      <c r="B22" s="96" t="s">
        <v>203</v>
      </c>
      <c r="C22" s="191">
        <v>1.4004175854001984E-2</v>
      </c>
      <c r="D22" s="191">
        <v>4.8276124225491313E-3</v>
      </c>
    </row>
    <row r="23" spans="2:11" ht="15" customHeight="1">
      <c r="B23" s="96" t="s">
        <v>212</v>
      </c>
      <c r="C23" s="191">
        <v>1.5174510607092477E-2</v>
      </c>
      <c r="D23" s="191">
        <v>3.3831299654084462E-3</v>
      </c>
    </row>
    <row r="24" spans="2:11" ht="15" customHeight="1">
      <c r="B24" s="96" t="s">
        <v>211</v>
      </c>
      <c r="C24" s="191">
        <v>8.7550999826939858E-3</v>
      </c>
      <c r="D24" s="191">
        <v>3.0790283954840918E-3</v>
      </c>
    </row>
    <row r="25" spans="2:11" ht="15" customHeight="1">
      <c r="B25" s="96" t="s">
        <v>214</v>
      </c>
      <c r="C25" s="191">
        <v>1.6521640610117919E-2</v>
      </c>
      <c r="D25" s="191">
        <v>1.1327783479682213E-2</v>
      </c>
    </row>
    <row r="26" spans="2:11" ht="15" customHeight="1">
      <c r="B26" s="96" t="s">
        <v>215</v>
      </c>
      <c r="C26" s="191">
        <v>2.3058084709825458E-3</v>
      </c>
      <c r="D26" s="191">
        <v>5.3597901699167522E-3</v>
      </c>
    </row>
    <row r="27" spans="2:11" ht="15" customHeight="1">
      <c r="B27" s="96" t="s">
        <v>216</v>
      </c>
      <c r="C27" s="191">
        <v>2.6033723071406606E-3</v>
      </c>
      <c r="D27" s="191">
        <v>1.7675903751853118E-2</v>
      </c>
    </row>
    <row r="28" spans="2:11" ht="15" customHeight="1">
      <c r="B28" s="96" t="s">
        <v>217</v>
      </c>
      <c r="C28" s="191">
        <v>8.1114158684942143E-3</v>
      </c>
      <c r="D28" s="191">
        <v>2.3111719314250961E-2</v>
      </c>
    </row>
    <row r="29" spans="2:11" ht="15" customHeight="1">
      <c r="B29" s="193" t="s">
        <v>218</v>
      </c>
      <c r="C29" s="194">
        <v>0.82405013016861539</v>
      </c>
      <c r="D29" s="194">
        <v>0.24035427832896186</v>
      </c>
    </row>
    <row r="30" spans="2:11" ht="15" customHeight="1">
      <c r="B30" s="94" t="s">
        <v>80</v>
      </c>
      <c r="C30" s="195">
        <v>1</v>
      </c>
      <c r="D30" s="195">
        <v>1</v>
      </c>
    </row>
    <row r="31" spans="2:11" ht="22.5" customHeight="1">
      <c r="B31" s="360" t="s">
        <v>226</v>
      </c>
      <c r="C31" s="360"/>
      <c r="D31" s="360"/>
      <c r="E31" s="20"/>
      <c r="F31" s="20"/>
      <c r="G31" s="20"/>
      <c r="H31" s="20"/>
      <c r="I31" s="20"/>
      <c r="J31" s="20"/>
      <c r="K31" s="20"/>
    </row>
  </sheetData>
  <mergeCells count="3">
    <mergeCell ref="B5:D5"/>
    <mergeCell ref="C6:D6"/>
    <mergeCell ref="B31:D31"/>
  </mergeCells>
  <conditionalFormatting sqref="B8:B28">
    <cfRule type="containsText" dxfId="122" priority="52" operator="containsText" text="DINAMARCA">
      <formula>NOT(ISERROR(SEARCH("DINAMARCA",B8)))</formula>
    </cfRule>
    <cfRule type="containsText" dxfId="121" priority="53" operator="containsText" text="NORUEGA">
      <formula>NOT(ISERROR(SEARCH("NORUEGA",B8)))</formula>
    </cfRule>
    <cfRule type="containsText" dxfId="120" priority="54" operator="containsText" text="FINLANDIA">
      <formula>NOT(ISERROR(SEARCH("FINLANDIA",B8)))</formula>
    </cfRule>
    <cfRule type="containsText" dxfId="119" priority="55" operator="containsText" text="SUECIA">
      <formula>NOT(ISERROR(SEARCH("SUECIA",B8)))</formula>
    </cfRule>
  </conditionalFormatting>
  <conditionalFormatting sqref="B8:B28">
    <cfRule type="containsText" dxfId="118" priority="35" operator="containsText" text="SUIZA">
      <formula>NOT(ISERROR(SEARCH("SUIZA",B8)))</formula>
    </cfRule>
    <cfRule type="containsText" dxfId="117" priority="36" operator="containsText" text="AUSTRIA">
      <formula>NOT(ISERROR(SEARCH("AUSTRIA",B8)))</formula>
    </cfRule>
    <cfRule type="containsText" dxfId="116" priority="37" operator="containsText" text="IRLANDA">
      <formula>NOT(ISERROR(SEARCH("IRLANDA",B8)))</formula>
    </cfRule>
    <cfRule type="containsText" dxfId="115" priority="38" operator="containsText" text="PAÍSES DEL ESTE">
      <formula>NOT(ISERROR(SEARCH("PAÍSES DEL ESTE",B8)))</formula>
    </cfRule>
    <cfRule type="containsText" dxfId="114" priority="39" operator="containsText" text="RUSIA">
      <formula>NOT(ISERROR(SEARCH("RUSIA",B8)))</formula>
    </cfRule>
    <cfRule type="containsText" dxfId="113" priority="40" operator="containsText" text="HOLANDA">
      <formula>NOT(ISERROR(SEARCH("HOLANDA",B8)))</formula>
    </cfRule>
    <cfRule type="containsText" dxfId="112" priority="41" operator="containsText" text="FRANCIA">
      <formula>NOT(ISERROR(SEARCH("FRANCIA",B8)))</formula>
    </cfRule>
    <cfRule type="containsText" dxfId="111" priority="42" operator="containsText" text="ITALIA">
      <formula>NOT(ISERROR(SEARCH("ITALIA",B8)))</formula>
    </cfRule>
    <cfRule type="containsText" dxfId="110" priority="43" operator="containsText" text="BÉLGICA">
      <formula>NOT(ISERROR(SEARCH("BÉLGICA",B8)))</formula>
    </cfRule>
    <cfRule type="containsText" dxfId="109" priority="44" operator="containsText" text="ESPAÑA">
      <formula>NOT(ISERROR(SEARCH("ESPAÑA",B8)))</formula>
    </cfRule>
    <cfRule type="containsText" dxfId="108" priority="45" operator="containsText" text="ALEMANIA">
      <formula>NOT(ISERROR(SEARCH("ALEMANIA",B8)))</formula>
    </cfRule>
    <cfRule type="containsText" dxfId="107" priority="46" operator="containsText" text="PAÍSES NÓRDICOS">
      <formula>NOT(ISERROR(SEARCH("PAÍSES NÓRDICOS",B8)))</formula>
    </cfRule>
    <cfRule type="containsText" dxfId="106" priority="47" operator="containsText" text="REINO UNIDO">
      <formula>NOT(ISERROR(SEARCH("REINO UNIDO",B8)))</formula>
    </cfRule>
    <cfRule type="containsText" dxfId="105" priority="48" operator="containsText" text="DINAMARCA">
      <formula>NOT(ISERROR(SEARCH("DINAMARCA",B8)))</formula>
    </cfRule>
    <cfRule type="containsText" dxfId="104" priority="49" operator="containsText" text="NORUEGA">
      <formula>NOT(ISERROR(SEARCH("NORUEGA",B8)))</formula>
    </cfRule>
    <cfRule type="containsText" dxfId="103" priority="50" operator="containsText" text="FINLANDIA">
      <formula>NOT(ISERROR(SEARCH("FINLANDIA",B8)))</formula>
    </cfRule>
    <cfRule type="containsText" dxfId="102" priority="51" operator="containsText" text="SUECIA">
      <formula>NOT(ISERROR(SEARCH("SUECIA",B8)))</formula>
    </cfRule>
  </conditionalFormatting>
  <conditionalFormatting sqref="B8:B28">
    <cfRule type="containsText" dxfId="101" priority="18" operator="containsText" text="SUIZA">
      <formula>NOT(ISERROR(SEARCH("SUIZA",B8)))</formula>
    </cfRule>
    <cfRule type="containsText" dxfId="100" priority="19" operator="containsText" text="AUSTRIA">
      <formula>NOT(ISERROR(SEARCH("AUSTRIA",B8)))</formula>
    </cfRule>
    <cfRule type="containsText" dxfId="99" priority="20" operator="containsText" text="IRLANDA">
      <formula>NOT(ISERROR(SEARCH("IRLANDA",B8)))</formula>
    </cfRule>
    <cfRule type="containsText" dxfId="98" priority="21" operator="containsText" text="PAÍSES DEL ESTE">
      <formula>NOT(ISERROR(SEARCH("PAÍSES DEL ESTE",B8)))</formula>
    </cfRule>
    <cfRule type="containsText" dxfId="97" priority="22" operator="containsText" text="RUSIA">
      <formula>NOT(ISERROR(SEARCH("RUSIA",B8)))</formula>
    </cfRule>
    <cfRule type="containsText" dxfId="96" priority="23" operator="containsText" text="HOLANDA">
      <formula>NOT(ISERROR(SEARCH("HOLANDA",B8)))</formula>
    </cfRule>
    <cfRule type="containsText" dxfId="95" priority="24" operator="containsText" text="FRANCIA">
      <formula>NOT(ISERROR(SEARCH("FRANCIA",B8)))</formula>
    </cfRule>
    <cfRule type="containsText" dxfId="94" priority="25" operator="containsText" text="ITALIA">
      <formula>NOT(ISERROR(SEARCH("ITALIA",B8)))</formula>
    </cfRule>
    <cfRule type="containsText" dxfId="93" priority="26" operator="containsText" text="BÉLGICA">
      <formula>NOT(ISERROR(SEARCH("BÉLGICA",B8)))</formula>
    </cfRule>
    <cfRule type="containsText" dxfId="92" priority="27" operator="containsText" text="ESPAÑA">
      <formula>NOT(ISERROR(SEARCH("ESPAÑA",B8)))</formula>
    </cfRule>
    <cfRule type="containsText" dxfId="91" priority="28" operator="containsText" text="ALEMANIA">
      <formula>NOT(ISERROR(SEARCH("ALEMANIA",B8)))</formula>
    </cfRule>
    <cfRule type="containsText" dxfId="90" priority="29" operator="containsText" text="PAÍSES NÓRDICOS">
      <formula>NOT(ISERROR(SEARCH("PAÍSES NÓRDICOS",B8)))</formula>
    </cfRule>
    <cfRule type="containsText" dxfId="89" priority="30" operator="containsText" text="REINO UNIDO">
      <formula>NOT(ISERROR(SEARCH("REINO UNIDO",B8)))</formula>
    </cfRule>
    <cfRule type="containsText" dxfId="88" priority="31" operator="containsText" text="DINAMARCA">
      <formula>NOT(ISERROR(SEARCH("DINAMARCA",B8)))</formula>
    </cfRule>
    <cfRule type="containsText" dxfId="87" priority="32" operator="containsText" text="NORUEGA">
      <formula>NOT(ISERROR(SEARCH("NORUEGA",B8)))</formula>
    </cfRule>
    <cfRule type="containsText" dxfId="86" priority="33" operator="containsText" text="FINLANDIA">
      <formula>NOT(ISERROR(SEARCH("FINLANDIA",B8)))</formula>
    </cfRule>
    <cfRule type="containsText" dxfId="85" priority="34" operator="containsText" text="SUECIA">
      <formula>NOT(ISERROR(SEARCH("SUECIA",B8)))</formula>
    </cfRule>
  </conditionalFormatting>
  <conditionalFormatting sqref="B8:B28">
    <cfRule type="containsText" dxfId="84" priority="1" operator="containsText" text="SUIZA">
      <formula>NOT(ISERROR(SEARCH("SUIZA",B8)))</formula>
    </cfRule>
    <cfRule type="containsText" dxfId="83" priority="2" operator="containsText" text="AUSTRIA">
      <formula>NOT(ISERROR(SEARCH("AUSTRIA",B8)))</formula>
    </cfRule>
    <cfRule type="containsText" dxfId="82" priority="3" operator="containsText" text="IRLANDA">
      <formula>NOT(ISERROR(SEARCH("IRLANDA",B8)))</formula>
    </cfRule>
    <cfRule type="containsText" dxfId="81" priority="4" operator="containsText" text="PAÍSES DEL ESTE">
      <formula>NOT(ISERROR(SEARCH("PAÍSES DEL ESTE",B8)))</formula>
    </cfRule>
    <cfRule type="containsText" dxfId="80" priority="5" operator="containsText" text="RUSIA">
      <formula>NOT(ISERROR(SEARCH("RUSIA",B8)))</formula>
    </cfRule>
    <cfRule type="containsText" dxfId="79" priority="6" operator="containsText" text="HOLANDA">
      <formula>NOT(ISERROR(SEARCH("HOLANDA",B8)))</formula>
    </cfRule>
    <cfRule type="containsText" dxfId="78" priority="7" operator="containsText" text="FRANCIA">
      <formula>NOT(ISERROR(SEARCH("FRANCIA",B8)))</formula>
    </cfRule>
    <cfRule type="containsText" dxfId="77" priority="8" operator="containsText" text="ITALIA">
      <formula>NOT(ISERROR(SEARCH("ITALIA",B8)))</formula>
    </cfRule>
    <cfRule type="containsText" dxfId="76" priority="9" operator="containsText" text="BÉLGICA">
      <formula>NOT(ISERROR(SEARCH("BÉLGICA",B8)))</formula>
    </cfRule>
    <cfRule type="containsText" dxfId="75" priority="10" operator="containsText" text="ESPAÑA">
      <formula>NOT(ISERROR(SEARCH("ESPAÑA",B8)))</formula>
    </cfRule>
    <cfRule type="containsText" dxfId="74" priority="11" operator="containsText" text="ALEMANIA">
      <formula>NOT(ISERROR(SEARCH("ALEMANIA",B8)))</formula>
    </cfRule>
    <cfRule type="containsText" dxfId="73" priority="12" operator="containsText" text="PAÍSES NÓRDICOS">
      <formula>NOT(ISERROR(SEARCH("PAÍSES NÓRDICOS",B8)))</formula>
    </cfRule>
    <cfRule type="containsText" dxfId="72" priority="13" operator="containsText" text="REINO UNIDO">
      <formula>NOT(ISERROR(SEARCH("REINO UNIDO",B8)))</formula>
    </cfRule>
    <cfRule type="containsText" dxfId="71" priority="14" operator="containsText" text="DINAMARCA">
      <formula>NOT(ISERROR(SEARCH("DINAMARCA",B8)))</formula>
    </cfRule>
    <cfRule type="containsText" dxfId="70" priority="15" operator="containsText" text="NORUEGA">
      <formula>NOT(ISERROR(SEARCH("NORUEGA",B8)))</formula>
    </cfRule>
    <cfRule type="containsText" dxfId="69" priority="16" operator="containsText" text="FINLANDIA">
      <formula>NOT(ISERROR(SEARCH("FINLANDIA",B8)))</formula>
    </cfRule>
    <cfRule type="containsText" dxfId="68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139">
    <tabColor rgb="FF000099"/>
    <pageSetUpPr fitToPage="1"/>
  </sheetPr>
  <dimension ref="K2:K24"/>
  <sheetViews>
    <sheetView showGridLines="0" showRowColHeaders="0" zoomScaleNormal="100" workbookViewId="0">
      <selection activeCell="M6" sqref="M6"/>
    </sheetView>
  </sheetViews>
  <sheetFormatPr baseColWidth="10" defaultRowHeight="15"/>
  <cols>
    <col min="1" max="1" width="14.5703125" customWidth="1"/>
    <col min="2" max="2" width="14.85546875" customWidth="1"/>
  </cols>
  <sheetData>
    <row r="2" ht="43.5" customHeight="1"/>
    <row r="23" spans="11:11" ht="15.75" thickBot="1"/>
    <row r="24" spans="11:11" ht="30" customHeight="1" thickBot="1">
      <c r="K24" s="72" t="s">
        <v>97</v>
      </c>
    </row>
  </sheetData>
  <hyperlinks>
    <hyperlink ref="K24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>&amp;RTurismo en Cifras SANTA CRUZ (acumulado junio 2010)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140">
    <tabColor rgb="FF000099"/>
    <pageSetUpPr fitToPage="1"/>
  </sheetPr>
  <dimension ref="K2:K24"/>
  <sheetViews>
    <sheetView showGridLines="0" showRowColHeaders="0" zoomScaleNormal="100" workbookViewId="0">
      <selection activeCell="M7" sqref="M7"/>
    </sheetView>
  </sheetViews>
  <sheetFormatPr baseColWidth="10" defaultRowHeight="15"/>
  <cols>
    <col min="1" max="1" width="14.5703125" customWidth="1"/>
    <col min="2" max="2" width="14.42578125" customWidth="1"/>
  </cols>
  <sheetData>
    <row r="2" ht="43.5" customHeight="1"/>
    <row r="23" spans="11:11" ht="15.75" thickBot="1"/>
    <row r="24" spans="11:11" ht="30" customHeight="1" thickBot="1">
      <c r="K24" s="72" t="s">
        <v>97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>&amp;RTurismo en Cifras SANTA CRUZ (acumulado junio 2010)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94">
    <tabColor rgb="FF000099"/>
    <pageSetUpPr autoPageBreaks="0" fitToPage="1"/>
  </sheetPr>
  <dimension ref="B1:P32"/>
  <sheetViews>
    <sheetView showGridLines="0" showRowColHeaders="0" showOutlineSymbols="0" zoomScaleNormal="100" workbookViewId="0">
      <selection activeCell="B2" sqref="B2"/>
    </sheetView>
  </sheetViews>
  <sheetFormatPr baseColWidth="10" defaultRowHeight="12"/>
  <cols>
    <col min="1" max="1" width="15.7109375" style="196" customWidth="1"/>
    <col min="2" max="2" width="17.85546875" style="196" customWidth="1"/>
    <col min="3" max="6" width="9.7109375" style="196" customWidth="1"/>
    <col min="7" max="7" width="13.85546875" style="196" customWidth="1"/>
    <col min="8" max="14" width="9.7109375" style="196" customWidth="1"/>
    <col min="15" max="261" width="11.42578125" style="196"/>
    <col min="262" max="262" width="15.85546875" style="196" bestFit="1" customWidth="1"/>
    <col min="263" max="263" width="8.7109375" style="196" customWidth="1"/>
    <col min="264" max="264" width="11.28515625" style="196" customWidth="1"/>
    <col min="265" max="269" width="9.7109375" style="196" bestFit="1" customWidth="1"/>
    <col min="270" max="270" width="15.140625" style="196" customWidth="1"/>
    <col min="271" max="517" width="11.42578125" style="196"/>
    <col min="518" max="518" width="15.85546875" style="196" bestFit="1" customWidth="1"/>
    <col min="519" max="519" width="8.7109375" style="196" customWidth="1"/>
    <col min="520" max="520" width="11.28515625" style="196" customWidth="1"/>
    <col min="521" max="525" width="9.7109375" style="196" bestFit="1" customWidth="1"/>
    <col min="526" max="526" width="15.140625" style="196" customWidth="1"/>
    <col min="527" max="773" width="11.42578125" style="196"/>
    <col min="774" max="774" width="15.85546875" style="196" bestFit="1" customWidth="1"/>
    <col min="775" max="775" width="8.7109375" style="196" customWidth="1"/>
    <col min="776" max="776" width="11.28515625" style="196" customWidth="1"/>
    <col min="777" max="781" width="9.7109375" style="196" bestFit="1" customWidth="1"/>
    <col min="782" max="782" width="15.140625" style="196" customWidth="1"/>
    <col min="783" max="1029" width="11.42578125" style="196"/>
    <col min="1030" max="1030" width="15.85546875" style="196" bestFit="1" customWidth="1"/>
    <col min="1031" max="1031" width="8.7109375" style="196" customWidth="1"/>
    <col min="1032" max="1032" width="11.28515625" style="196" customWidth="1"/>
    <col min="1033" max="1037" width="9.7109375" style="196" bestFit="1" customWidth="1"/>
    <col min="1038" max="1038" width="15.140625" style="196" customWidth="1"/>
    <col min="1039" max="1285" width="11.42578125" style="196"/>
    <col min="1286" max="1286" width="15.85546875" style="196" bestFit="1" customWidth="1"/>
    <col min="1287" max="1287" width="8.7109375" style="196" customWidth="1"/>
    <col min="1288" max="1288" width="11.28515625" style="196" customWidth="1"/>
    <col min="1289" max="1293" width="9.7109375" style="196" bestFit="1" customWidth="1"/>
    <col min="1294" max="1294" width="15.140625" style="196" customWidth="1"/>
    <col min="1295" max="1541" width="11.42578125" style="196"/>
    <col min="1542" max="1542" width="15.85546875" style="196" bestFit="1" customWidth="1"/>
    <col min="1543" max="1543" width="8.7109375" style="196" customWidth="1"/>
    <col min="1544" max="1544" width="11.28515625" style="196" customWidth="1"/>
    <col min="1545" max="1549" width="9.7109375" style="196" bestFit="1" customWidth="1"/>
    <col min="1550" max="1550" width="15.140625" style="196" customWidth="1"/>
    <col min="1551" max="1797" width="11.42578125" style="196"/>
    <col min="1798" max="1798" width="15.85546875" style="196" bestFit="1" customWidth="1"/>
    <col min="1799" max="1799" width="8.7109375" style="196" customWidth="1"/>
    <col min="1800" max="1800" width="11.28515625" style="196" customWidth="1"/>
    <col min="1801" max="1805" width="9.7109375" style="196" bestFit="1" customWidth="1"/>
    <col min="1806" max="1806" width="15.140625" style="196" customWidth="1"/>
    <col min="1807" max="2053" width="11.42578125" style="196"/>
    <col min="2054" max="2054" width="15.85546875" style="196" bestFit="1" customWidth="1"/>
    <col min="2055" max="2055" width="8.7109375" style="196" customWidth="1"/>
    <col min="2056" max="2056" width="11.28515625" style="196" customWidth="1"/>
    <col min="2057" max="2061" width="9.7109375" style="196" bestFit="1" customWidth="1"/>
    <col min="2062" max="2062" width="15.140625" style="196" customWidth="1"/>
    <col min="2063" max="2309" width="11.42578125" style="196"/>
    <col min="2310" max="2310" width="15.85546875" style="196" bestFit="1" customWidth="1"/>
    <col min="2311" max="2311" width="8.7109375" style="196" customWidth="1"/>
    <col min="2312" max="2312" width="11.28515625" style="196" customWidth="1"/>
    <col min="2313" max="2317" width="9.7109375" style="196" bestFit="1" customWidth="1"/>
    <col min="2318" max="2318" width="15.140625" style="196" customWidth="1"/>
    <col min="2319" max="2565" width="11.42578125" style="196"/>
    <col min="2566" max="2566" width="15.85546875" style="196" bestFit="1" customWidth="1"/>
    <col min="2567" max="2567" width="8.7109375" style="196" customWidth="1"/>
    <col min="2568" max="2568" width="11.28515625" style="196" customWidth="1"/>
    <col min="2569" max="2573" width="9.7109375" style="196" bestFit="1" customWidth="1"/>
    <col min="2574" max="2574" width="15.140625" style="196" customWidth="1"/>
    <col min="2575" max="2821" width="11.42578125" style="196"/>
    <col min="2822" max="2822" width="15.85546875" style="196" bestFit="1" customWidth="1"/>
    <col min="2823" max="2823" width="8.7109375" style="196" customWidth="1"/>
    <col min="2824" max="2824" width="11.28515625" style="196" customWidth="1"/>
    <col min="2825" max="2829" width="9.7109375" style="196" bestFit="1" customWidth="1"/>
    <col min="2830" max="2830" width="15.140625" style="196" customWidth="1"/>
    <col min="2831" max="3077" width="11.42578125" style="196"/>
    <col min="3078" max="3078" width="15.85546875" style="196" bestFit="1" customWidth="1"/>
    <col min="3079" max="3079" width="8.7109375" style="196" customWidth="1"/>
    <col min="3080" max="3080" width="11.28515625" style="196" customWidth="1"/>
    <col min="3081" max="3085" width="9.7109375" style="196" bestFit="1" customWidth="1"/>
    <col min="3086" max="3086" width="15.140625" style="196" customWidth="1"/>
    <col min="3087" max="3333" width="11.42578125" style="196"/>
    <col min="3334" max="3334" width="15.85546875" style="196" bestFit="1" customWidth="1"/>
    <col min="3335" max="3335" width="8.7109375" style="196" customWidth="1"/>
    <col min="3336" max="3336" width="11.28515625" style="196" customWidth="1"/>
    <col min="3337" max="3341" width="9.7109375" style="196" bestFit="1" customWidth="1"/>
    <col min="3342" max="3342" width="15.140625" style="196" customWidth="1"/>
    <col min="3343" max="3589" width="11.42578125" style="196"/>
    <col min="3590" max="3590" width="15.85546875" style="196" bestFit="1" customWidth="1"/>
    <col min="3591" max="3591" width="8.7109375" style="196" customWidth="1"/>
    <col min="3592" max="3592" width="11.28515625" style="196" customWidth="1"/>
    <col min="3593" max="3597" width="9.7109375" style="196" bestFit="1" customWidth="1"/>
    <col min="3598" max="3598" width="15.140625" style="196" customWidth="1"/>
    <col min="3599" max="3845" width="11.42578125" style="196"/>
    <col min="3846" max="3846" width="15.85546875" style="196" bestFit="1" customWidth="1"/>
    <col min="3847" max="3847" width="8.7109375" style="196" customWidth="1"/>
    <col min="3848" max="3848" width="11.28515625" style="196" customWidth="1"/>
    <col min="3849" max="3853" width="9.7109375" style="196" bestFit="1" customWidth="1"/>
    <col min="3854" max="3854" width="15.140625" style="196" customWidth="1"/>
    <col min="3855" max="4101" width="11.42578125" style="196"/>
    <col min="4102" max="4102" width="15.85546875" style="196" bestFit="1" customWidth="1"/>
    <col min="4103" max="4103" width="8.7109375" style="196" customWidth="1"/>
    <col min="4104" max="4104" width="11.28515625" style="196" customWidth="1"/>
    <col min="4105" max="4109" width="9.7109375" style="196" bestFit="1" customWidth="1"/>
    <col min="4110" max="4110" width="15.140625" style="196" customWidth="1"/>
    <col min="4111" max="4357" width="11.42578125" style="196"/>
    <col min="4358" max="4358" width="15.85546875" style="196" bestFit="1" customWidth="1"/>
    <col min="4359" max="4359" width="8.7109375" style="196" customWidth="1"/>
    <col min="4360" max="4360" width="11.28515625" style="196" customWidth="1"/>
    <col min="4361" max="4365" width="9.7109375" style="196" bestFit="1" customWidth="1"/>
    <col min="4366" max="4366" width="15.140625" style="196" customWidth="1"/>
    <col min="4367" max="4613" width="11.42578125" style="196"/>
    <col min="4614" max="4614" width="15.85546875" style="196" bestFit="1" customWidth="1"/>
    <col min="4615" max="4615" width="8.7109375" style="196" customWidth="1"/>
    <col min="4616" max="4616" width="11.28515625" style="196" customWidth="1"/>
    <col min="4617" max="4621" width="9.7109375" style="196" bestFit="1" customWidth="1"/>
    <col min="4622" max="4622" width="15.140625" style="196" customWidth="1"/>
    <col min="4623" max="4869" width="11.42578125" style="196"/>
    <col min="4870" max="4870" width="15.85546875" style="196" bestFit="1" customWidth="1"/>
    <col min="4871" max="4871" width="8.7109375" style="196" customWidth="1"/>
    <col min="4872" max="4872" width="11.28515625" style="196" customWidth="1"/>
    <col min="4873" max="4877" width="9.7109375" style="196" bestFit="1" customWidth="1"/>
    <col min="4878" max="4878" width="15.140625" style="196" customWidth="1"/>
    <col min="4879" max="5125" width="11.42578125" style="196"/>
    <col min="5126" max="5126" width="15.85546875" style="196" bestFit="1" customWidth="1"/>
    <col min="5127" max="5127" width="8.7109375" style="196" customWidth="1"/>
    <col min="5128" max="5128" width="11.28515625" style="196" customWidth="1"/>
    <col min="5129" max="5133" width="9.7109375" style="196" bestFit="1" customWidth="1"/>
    <col min="5134" max="5134" width="15.140625" style="196" customWidth="1"/>
    <col min="5135" max="5381" width="11.42578125" style="196"/>
    <col min="5382" max="5382" width="15.85546875" style="196" bestFit="1" customWidth="1"/>
    <col min="5383" max="5383" width="8.7109375" style="196" customWidth="1"/>
    <col min="5384" max="5384" width="11.28515625" style="196" customWidth="1"/>
    <col min="5385" max="5389" width="9.7109375" style="196" bestFit="1" customWidth="1"/>
    <col min="5390" max="5390" width="15.140625" style="196" customWidth="1"/>
    <col min="5391" max="5637" width="11.42578125" style="196"/>
    <col min="5638" max="5638" width="15.85546875" style="196" bestFit="1" customWidth="1"/>
    <col min="5639" max="5639" width="8.7109375" style="196" customWidth="1"/>
    <col min="5640" max="5640" width="11.28515625" style="196" customWidth="1"/>
    <col min="5641" max="5645" width="9.7109375" style="196" bestFit="1" customWidth="1"/>
    <col min="5646" max="5646" width="15.140625" style="196" customWidth="1"/>
    <col min="5647" max="5893" width="11.42578125" style="196"/>
    <col min="5894" max="5894" width="15.85546875" style="196" bestFit="1" customWidth="1"/>
    <col min="5895" max="5895" width="8.7109375" style="196" customWidth="1"/>
    <col min="5896" max="5896" width="11.28515625" style="196" customWidth="1"/>
    <col min="5897" max="5901" width="9.7109375" style="196" bestFit="1" customWidth="1"/>
    <col min="5902" max="5902" width="15.140625" style="196" customWidth="1"/>
    <col min="5903" max="6149" width="11.42578125" style="196"/>
    <col min="6150" max="6150" width="15.85546875" style="196" bestFit="1" customWidth="1"/>
    <col min="6151" max="6151" width="8.7109375" style="196" customWidth="1"/>
    <col min="6152" max="6152" width="11.28515625" style="196" customWidth="1"/>
    <col min="6153" max="6157" width="9.7109375" style="196" bestFit="1" customWidth="1"/>
    <col min="6158" max="6158" width="15.140625" style="196" customWidth="1"/>
    <col min="6159" max="6405" width="11.42578125" style="196"/>
    <col min="6406" max="6406" width="15.85546875" style="196" bestFit="1" customWidth="1"/>
    <col min="6407" max="6407" width="8.7109375" style="196" customWidth="1"/>
    <col min="6408" max="6408" width="11.28515625" style="196" customWidth="1"/>
    <col min="6409" max="6413" width="9.7109375" style="196" bestFit="1" customWidth="1"/>
    <col min="6414" max="6414" width="15.140625" style="196" customWidth="1"/>
    <col min="6415" max="6661" width="11.42578125" style="196"/>
    <col min="6662" max="6662" width="15.85546875" style="196" bestFit="1" customWidth="1"/>
    <col min="6663" max="6663" width="8.7109375" style="196" customWidth="1"/>
    <col min="6664" max="6664" width="11.28515625" style="196" customWidth="1"/>
    <col min="6665" max="6669" width="9.7109375" style="196" bestFit="1" customWidth="1"/>
    <col min="6670" max="6670" width="15.140625" style="196" customWidth="1"/>
    <col min="6671" max="6917" width="11.42578125" style="196"/>
    <col min="6918" max="6918" width="15.85546875" style="196" bestFit="1" customWidth="1"/>
    <col min="6919" max="6919" width="8.7109375" style="196" customWidth="1"/>
    <col min="6920" max="6920" width="11.28515625" style="196" customWidth="1"/>
    <col min="6921" max="6925" width="9.7109375" style="196" bestFit="1" customWidth="1"/>
    <col min="6926" max="6926" width="15.140625" style="196" customWidth="1"/>
    <col min="6927" max="7173" width="11.42578125" style="196"/>
    <col min="7174" max="7174" width="15.85546875" style="196" bestFit="1" customWidth="1"/>
    <col min="7175" max="7175" width="8.7109375" style="196" customWidth="1"/>
    <col min="7176" max="7176" width="11.28515625" style="196" customWidth="1"/>
    <col min="7177" max="7181" width="9.7109375" style="196" bestFit="1" customWidth="1"/>
    <col min="7182" max="7182" width="15.140625" style="196" customWidth="1"/>
    <col min="7183" max="7429" width="11.42578125" style="196"/>
    <col min="7430" max="7430" width="15.85546875" style="196" bestFit="1" customWidth="1"/>
    <col min="7431" max="7431" width="8.7109375" style="196" customWidth="1"/>
    <col min="7432" max="7432" width="11.28515625" style="196" customWidth="1"/>
    <col min="7433" max="7437" width="9.7109375" style="196" bestFit="1" customWidth="1"/>
    <col min="7438" max="7438" width="15.140625" style="196" customWidth="1"/>
    <col min="7439" max="7685" width="11.42578125" style="196"/>
    <col min="7686" max="7686" width="15.85546875" style="196" bestFit="1" customWidth="1"/>
    <col min="7687" max="7687" width="8.7109375" style="196" customWidth="1"/>
    <col min="7688" max="7688" width="11.28515625" style="196" customWidth="1"/>
    <col min="7689" max="7693" width="9.7109375" style="196" bestFit="1" customWidth="1"/>
    <col min="7694" max="7694" width="15.140625" style="196" customWidth="1"/>
    <col min="7695" max="7941" width="11.42578125" style="196"/>
    <col min="7942" max="7942" width="15.85546875" style="196" bestFit="1" customWidth="1"/>
    <col min="7943" max="7943" width="8.7109375" style="196" customWidth="1"/>
    <col min="7944" max="7944" width="11.28515625" style="196" customWidth="1"/>
    <col min="7945" max="7949" width="9.7109375" style="196" bestFit="1" customWidth="1"/>
    <col min="7950" max="7950" width="15.140625" style="196" customWidth="1"/>
    <col min="7951" max="8197" width="11.42578125" style="196"/>
    <col min="8198" max="8198" width="15.85546875" style="196" bestFit="1" customWidth="1"/>
    <col min="8199" max="8199" width="8.7109375" style="196" customWidth="1"/>
    <col min="8200" max="8200" width="11.28515625" style="196" customWidth="1"/>
    <col min="8201" max="8205" width="9.7109375" style="196" bestFit="1" customWidth="1"/>
    <col min="8206" max="8206" width="15.140625" style="196" customWidth="1"/>
    <col min="8207" max="8453" width="11.42578125" style="196"/>
    <col min="8454" max="8454" width="15.85546875" style="196" bestFit="1" customWidth="1"/>
    <col min="8455" max="8455" width="8.7109375" style="196" customWidth="1"/>
    <col min="8456" max="8456" width="11.28515625" style="196" customWidth="1"/>
    <col min="8457" max="8461" width="9.7109375" style="196" bestFit="1" customWidth="1"/>
    <col min="8462" max="8462" width="15.140625" style="196" customWidth="1"/>
    <col min="8463" max="8709" width="11.42578125" style="196"/>
    <col min="8710" max="8710" width="15.85546875" style="196" bestFit="1" customWidth="1"/>
    <col min="8711" max="8711" width="8.7109375" style="196" customWidth="1"/>
    <col min="8712" max="8712" width="11.28515625" style="196" customWidth="1"/>
    <col min="8713" max="8717" width="9.7109375" style="196" bestFit="1" customWidth="1"/>
    <col min="8718" max="8718" width="15.140625" style="196" customWidth="1"/>
    <col min="8719" max="8965" width="11.42578125" style="196"/>
    <col min="8966" max="8966" width="15.85546875" style="196" bestFit="1" customWidth="1"/>
    <col min="8967" max="8967" width="8.7109375" style="196" customWidth="1"/>
    <col min="8968" max="8968" width="11.28515625" style="196" customWidth="1"/>
    <col min="8969" max="8973" width="9.7109375" style="196" bestFit="1" customWidth="1"/>
    <col min="8974" max="8974" width="15.140625" style="196" customWidth="1"/>
    <col min="8975" max="9221" width="11.42578125" style="196"/>
    <col min="9222" max="9222" width="15.85546875" style="196" bestFit="1" customWidth="1"/>
    <col min="9223" max="9223" width="8.7109375" style="196" customWidth="1"/>
    <col min="9224" max="9224" width="11.28515625" style="196" customWidth="1"/>
    <col min="9225" max="9229" width="9.7109375" style="196" bestFit="1" customWidth="1"/>
    <col min="9230" max="9230" width="15.140625" style="196" customWidth="1"/>
    <col min="9231" max="9477" width="11.42578125" style="196"/>
    <col min="9478" max="9478" width="15.85546875" style="196" bestFit="1" customWidth="1"/>
    <col min="9479" max="9479" width="8.7109375" style="196" customWidth="1"/>
    <col min="9480" max="9480" width="11.28515625" style="196" customWidth="1"/>
    <col min="9481" max="9485" width="9.7109375" style="196" bestFit="1" customWidth="1"/>
    <col min="9486" max="9486" width="15.140625" style="196" customWidth="1"/>
    <col min="9487" max="9733" width="11.42578125" style="196"/>
    <col min="9734" max="9734" width="15.85546875" style="196" bestFit="1" customWidth="1"/>
    <col min="9735" max="9735" width="8.7109375" style="196" customWidth="1"/>
    <col min="9736" max="9736" width="11.28515625" style="196" customWidth="1"/>
    <col min="9737" max="9741" width="9.7109375" style="196" bestFit="1" customWidth="1"/>
    <col min="9742" max="9742" width="15.140625" style="196" customWidth="1"/>
    <col min="9743" max="9989" width="11.42578125" style="196"/>
    <col min="9990" max="9990" width="15.85546875" style="196" bestFit="1" customWidth="1"/>
    <col min="9991" max="9991" width="8.7109375" style="196" customWidth="1"/>
    <col min="9992" max="9992" width="11.28515625" style="196" customWidth="1"/>
    <col min="9993" max="9997" width="9.7109375" style="196" bestFit="1" customWidth="1"/>
    <col min="9998" max="9998" width="15.140625" style="196" customWidth="1"/>
    <col min="9999" max="10245" width="11.42578125" style="196"/>
    <col min="10246" max="10246" width="15.85546875" style="196" bestFit="1" customWidth="1"/>
    <col min="10247" max="10247" width="8.7109375" style="196" customWidth="1"/>
    <col min="10248" max="10248" width="11.28515625" style="196" customWidth="1"/>
    <col min="10249" max="10253" width="9.7109375" style="196" bestFit="1" customWidth="1"/>
    <col min="10254" max="10254" width="15.140625" style="196" customWidth="1"/>
    <col min="10255" max="10501" width="11.42578125" style="196"/>
    <col min="10502" max="10502" width="15.85546875" style="196" bestFit="1" customWidth="1"/>
    <col min="10503" max="10503" width="8.7109375" style="196" customWidth="1"/>
    <col min="10504" max="10504" width="11.28515625" style="196" customWidth="1"/>
    <col min="10505" max="10509" width="9.7109375" style="196" bestFit="1" customWidth="1"/>
    <col min="10510" max="10510" width="15.140625" style="196" customWidth="1"/>
    <col min="10511" max="10757" width="11.42578125" style="196"/>
    <col min="10758" max="10758" width="15.85546875" style="196" bestFit="1" customWidth="1"/>
    <col min="10759" max="10759" width="8.7109375" style="196" customWidth="1"/>
    <col min="10760" max="10760" width="11.28515625" style="196" customWidth="1"/>
    <col min="10761" max="10765" width="9.7109375" style="196" bestFit="1" customWidth="1"/>
    <col min="10766" max="10766" width="15.140625" style="196" customWidth="1"/>
    <col min="10767" max="11013" width="11.42578125" style="196"/>
    <col min="11014" max="11014" width="15.85546875" style="196" bestFit="1" customWidth="1"/>
    <col min="11015" max="11015" width="8.7109375" style="196" customWidth="1"/>
    <col min="11016" max="11016" width="11.28515625" style="196" customWidth="1"/>
    <col min="11017" max="11021" width="9.7109375" style="196" bestFit="1" customWidth="1"/>
    <col min="11022" max="11022" width="15.140625" style="196" customWidth="1"/>
    <col min="11023" max="11269" width="11.42578125" style="196"/>
    <col min="11270" max="11270" width="15.85546875" style="196" bestFit="1" customWidth="1"/>
    <col min="11271" max="11271" width="8.7109375" style="196" customWidth="1"/>
    <col min="11272" max="11272" width="11.28515625" style="196" customWidth="1"/>
    <col min="11273" max="11277" width="9.7109375" style="196" bestFit="1" customWidth="1"/>
    <col min="11278" max="11278" width="15.140625" style="196" customWidth="1"/>
    <col min="11279" max="11525" width="11.42578125" style="196"/>
    <col min="11526" max="11526" width="15.85546875" style="196" bestFit="1" customWidth="1"/>
    <col min="11527" max="11527" width="8.7109375" style="196" customWidth="1"/>
    <col min="11528" max="11528" width="11.28515625" style="196" customWidth="1"/>
    <col min="11529" max="11533" width="9.7109375" style="196" bestFit="1" customWidth="1"/>
    <col min="11534" max="11534" width="15.140625" style="196" customWidth="1"/>
    <col min="11535" max="11781" width="11.42578125" style="196"/>
    <col min="11782" max="11782" width="15.85546875" style="196" bestFit="1" customWidth="1"/>
    <col min="11783" max="11783" width="8.7109375" style="196" customWidth="1"/>
    <col min="11784" max="11784" width="11.28515625" style="196" customWidth="1"/>
    <col min="11785" max="11789" width="9.7109375" style="196" bestFit="1" customWidth="1"/>
    <col min="11790" max="11790" width="15.140625" style="196" customWidth="1"/>
    <col min="11791" max="12037" width="11.42578125" style="196"/>
    <col min="12038" max="12038" width="15.85546875" style="196" bestFit="1" customWidth="1"/>
    <col min="12039" max="12039" width="8.7109375" style="196" customWidth="1"/>
    <col min="12040" max="12040" width="11.28515625" style="196" customWidth="1"/>
    <col min="12041" max="12045" width="9.7109375" style="196" bestFit="1" customWidth="1"/>
    <col min="12046" max="12046" width="15.140625" style="196" customWidth="1"/>
    <col min="12047" max="12293" width="11.42578125" style="196"/>
    <col min="12294" max="12294" width="15.85546875" style="196" bestFit="1" customWidth="1"/>
    <col min="12295" max="12295" width="8.7109375" style="196" customWidth="1"/>
    <col min="12296" max="12296" width="11.28515625" style="196" customWidth="1"/>
    <col min="12297" max="12301" width="9.7109375" style="196" bestFit="1" customWidth="1"/>
    <col min="12302" max="12302" width="15.140625" style="196" customWidth="1"/>
    <col min="12303" max="12549" width="11.42578125" style="196"/>
    <col min="12550" max="12550" width="15.85546875" style="196" bestFit="1" customWidth="1"/>
    <col min="12551" max="12551" width="8.7109375" style="196" customWidth="1"/>
    <col min="12552" max="12552" width="11.28515625" style="196" customWidth="1"/>
    <col min="12553" max="12557" width="9.7109375" style="196" bestFit="1" customWidth="1"/>
    <col min="12558" max="12558" width="15.140625" style="196" customWidth="1"/>
    <col min="12559" max="12805" width="11.42578125" style="196"/>
    <col min="12806" max="12806" width="15.85546875" style="196" bestFit="1" customWidth="1"/>
    <col min="12807" max="12807" width="8.7109375" style="196" customWidth="1"/>
    <col min="12808" max="12808" width="11.28515625" style="196" customWidth="1"/>
    <col min="12809" max="12813" width="9.7109375" style="196" bestFit="1" customWidth="1"/>
    <col min="12814" max="12814" width="15.140625" style="196" customWidth="1"/>
    <col min="12815" max="13061" width="11.42578125" style="196"/>
    <col min="13062" max="13062" width="15.85546875" style="196" bestFit="1" customWidth="1"/>
    <col min="13063" max="13063" width="8.7109375" style="196" customWidth="1"/>
    <col min="13064" max="13064" width="11.28515625" style="196" customWidth="1"/>
    <col min="13065" max="13069" width="9.7109375" style="196" bestFit="1" customWidth="1"/>
    <col min="13070" max="13070" width="15.140625" style="196" customWidth="1"/>
    <col min="13071" max="13317" width="11.42578125" style="196"/>
    <col min="13318" max="13318" width="15.85546875" style="196" bestFit="1" customWidth="1"/>
    <col min="13319" max="13319" width="8.7109375" style="196" customWidth="1"/>
    <col min="13320" max="13320" width="11.28515625" style="196" customWidth="1"/>
    <col min="13321" max="13325" width="9.7109375" style="196" bestFit="1" customWidth="1"/>
    <col min="13326" max="13326" width="15.140625" style="196" customWidth="1"/>
    <col min="13327" max="13573" width="11.42578125" style="196"/>
    <col min="13574" max="13574" width="15.85546875" style="196" bestFit="1" customWidth="1"/>
    <col min="13575" max="13575" width="8.7109375" style="196" customWidth="1"/>
    <col min="13576" max="13576" width="11.28515625" style="196" customWidth="1"/>
    <col min="13577" max="13581" width="9.7109375" style="196" bestFit="1" customWidth="1"/>
    <col min="13582" max="13582" width="15.140625" style="196" customWidth="1"/>
    <col min="13583" max="13829" width="11.42578125" style="196"/>
    <col min="13830" max="13830" width="15.85546875" style="196" bestFit="1" customWidth="1"/>
    <col min="13831" max="13831" width="8.7109375" style="196" customWidth="1"/>
    <col min="13832" max="13832" width="11.28515625" style="196" customWidth="1"/>
    <col min="13833" max="13837" width="9.7109375" style="196" bestFit="1" customWidth="1"/>
    <col min="13838" max="13838" width="15.140625" style="196" customWidth="1"/>
    <col min="13839" max="14085" width="11.42578125" style="196"/>
    <col min="14086" max="14086" width="15.85546875" style="196" bestFit="1" customWidth="1"/>
    <col min="14087" max="14087" width="8.7109375" style="196" customWidth="1"/>
    <col min="14088" max="14088" width="11.28515625" style="196" customWidth="1"/>
    <col min="14089" max="14093" width="9.7109375" style="196" bestFit="1" customWidth="1"/>
    <col min="14094" max="14094" width="15.140625" style="196" customWidth="1"/>
    <col min="14095" max="14341" width="11.42578125" style="196"/>
    <col min="14342" max="14342" width="15.85546875" style="196" bestFit="1" customWidth="1"/>
    <col min="14343" max="14343" width="8.7109375" style="196" customWidth="1"/>
    <col min="14344" max="14344" width="11.28515625" style="196" customWidth="1"/>
    <col min="14345" max="14349" width="9.7109375" style="196" bestFit="1" customWidth="1"/>
    <col min="14350" max="14350" width="15.140625" style="196" customWidth="1"/>
    <col min="14351" max="14597" width="11.42578125" style="196"/>
    <col min="14598" max="14598" width="15.85546875" style="196" bestFit="1" customWidth="1"/>
    <col min="14599" max="14599" width="8.7109375" style="196" customWidth="1"/>
    <col min="14600" max="14600" width="11.28515625" style="196" customWidth="1"/>
    <col min="14601" max="14605" width="9.7109375" style="196" bestFit="1" customWidth="1"/>
    <col min="14606" max="14606" width="15.140625" style="196" customWidth="1"/>
    <col min="14607" max="14853" width="11.42578125" style="196"/>
    <col min="14854" max="14854" width="15.85546875" style="196" bestFit="1" customWidth="1"/>
    <col min="14855" max="14855" width="8.7109375" style="196" customWidth="1"/>
    <col min="14856" max="14856" width="11.28515625" style="196" customWidth="1"/>
    <col min="14857" max="14861" width="9.7109375" style="196" bestFit="1" customWidth="1"/>
    <col min="14862" max="14862" width="15.140625" style="196" customWidth="1"/>
    <col min="14863" max="15109" width="11.42578125" style="196"/>
    <col min="15110" max="15110" width="15.85546875" style="196" bestFit="1" customWidth="1"/>
    <col min="15111" max="15111" width="8.7109375" style="196" customWidth="1"/>
    <col min="15112" max="15112" width="11.28515625" style="196" customWidth="1"/>
    <col min="15113" max="15117" width="9.7109375" style="196" bestFit="1" customWidth="1"/>
    <col min="15118" max="15118" width="15.140625" style="196" customWidth="1"/>
    <col min="15119" max="15365" width="11.42578125" style="196"/>
    <col min="15366" max="15366" width="15.85546875" style="196" bestFit="1" customWidth="1"/>
    <col min="15367" max="15367" width="8.7109375" style="196" customWidth="1"/>
    <col min="15368" max="15368" width="11.28515625" style="196" customWidth="1"/>
    <col min="15369" max="15373" width="9.7109375" style="196" bestFit="1" customWidth="1"/>
    <col min="15374" max="15374" width="15.140625" style="196" customWidth="1"/>
    <col min="15375" max="15621" width="11.42578125" style="196"/>
    <col min="15622" max="15622" width="15.85546875" style="196" bestFit="1" customWidth="1"/>
    <col min="15623" max="15623" width="8.7109375" style="196" customWidth="1"/>
    <col min="15624" max="15624" width="11.28515625" style="196" customWidth="1"/>
    <col min="15625" max="15629" width="9.7109375" style="196" bestFit="1" customWidth="1"/>
    <col min="15630" max="15630" width="15.140625" style="196" customWidth="1"/>
    <col min="15631" max="15877" width="11.42578125" style="196"/>
    <col min="15878" max="15878" width="15.85546875" style="196" bestFit="1" customWidth="1"/>
    <col min="15879" max="15879" width="8.7109375" style="196" customWidth="1"/>
    <col min="15880" max="15880" width="11.28515625" style="196" customWidth="1"/>
    <col min="15881" max="15885" width="9.7109375" style="196" bestFit="1" customWidth="1"/>
    <col min="15886" max="15886" width="15.140625" style="196" customWidth="1"/>
    <col min="15887" max="16133" width="11.42578125" style="196"/>
    <col min="16134" max="16134" width="15.85546875" style="196" bestFit="1" customWidth="1"/>
    <col min="16135" max="16135" width="8.7109375" style="196" customWidth="1"/>
    <col min="16136" max="16136" width="11.28515625" style="196" customWidth="1"/>
    <col min="16137" max="16141" width="9.7109375" style="196" bestFit="1" customWidth="1"/>
    <col min="16142" max="16142" width="15.140625" style="196" customWidth="1"/>
    <col min="16143" max="16384" width="11.42578125" style="196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18" customHeight="1">
      <c r="B5" s="362" t="s">
        <v>227</v>
      </c>
      <c r="C5" s="362"/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</row>
    <row r="6" spans="2:14" ht="18" customHeight="1">
      <c r="B6" s="352" t="str">
        <f>actualizaciones!A2</f>
        <v xml:space="preserve">acumulado febrero 2011 </v>
      </c>
      <c r="C6" s="352"/>
      <c r="D6" s="352"/>
      <c r="E6" s="352"/>
      <c r="F6" s="352"/>
      <c r="G6" s="352"/>
      <c r="H6" s="352"/>
      <c r="I6" s="352"/>
      <c r="J6" s="352"/>
      <c r="K6" s="352"/>
      <c r="L6" s="352"/>
      <c r="M6" s="352"/>
      <c r="N6" s="352"/>
    </row>
    <row r="7" spans="2:14" ht="15" customHeight="1">
      <c r="B7" s="363" t="s">
        <v>195</v>
      </c>
      <c r="C7" s="346" t="s">
        <v>80</v>
      </c>
      <c r="D7" s="346" t="s">
        <v>82</v>
      </c>
      <c r="E7" s="364" t="s">
        <v>228</v>
      </c>
      <c r="F7" s="364"/>
      <c r="G7" s="364"/>
      <c r="H7" s="364"/>
      <c r="I7" s="364"/>
      <c r="J7" s="364"/>
      <c r="K7" s="364"/>
      <c r="L7" s="364"/>
      <c r="M7" s="364"/>
      <c r="N7" s="364"/>
    </row>
    <row r="8" spans="2:14" ht="15" customHeight="1">
      <c r="B8" s="363"/>
      <c r="C8" s="346"/>
      <c r="D8" s="346"/>
      <c r="E8" s="102" t="s">
        <v>78</v>
      </c>
      <c r="F8" s="102" t="s">
        <v>229</v>
      </c>
      <c r="G8" s="103" t="s">
        <v>230</v>
      </c>
      <c r="H8" s="103" t="s">
        <v>229</v>
      </c>
      <c r="I8" s="102" t="s">
        <v>231</v>
      </c>
      <c r="J8" s="102" t="s">
        <v>229</v>
      </c>
      <c r="K8" s="103" t="s">
        <v>232</v>
      </c>
      <c r="L8" s="103" t="s">
        <v>229</v>
      </c>
      <c r="M8" s="102" t="s">
        <v>233</v>
      </c>
      <c r="N8" s="102" t="s">
        <v>229</v>
      </c>
    </row>
    <row r="9" spans="2:14" ht="15" customHeight="1">
      <c r="B9" s="96" t="s">
        <v>196</v>
      </c>
      <c r="C9" s="197">
        <v>19984</v>
      </c>
      <c r="D9" s="198">
        <v>-0.15221449176989654</v>
      </c>
      <c r="E9" s="199">
        <v>19984</v>
      </c>
      <c r="F9" s="200">
        <v>-0.15221449176989654</v>
      </c>
      <c r="G9" s="197">
        <v>7081</v>
      </c>
      <c r="H9" s="198">
        <v>-0.20580978017048002</v>
      </c>
      <c r="I9" s="199">
        <v>6236</v>
      </c>
      <c r="J9" s="200">
        <v>-5.0548112058465322E-2</v>
      </c>
      <c r="K9" s="197">
        <v>5876</v>
      </c>
      <c r="L9" s="198">
        <v>-0.15282583621683965</v>
      </c>
      <c r="M9" s="199">
        <v>791</v>
      </c>
      <c r="N9" s="200">
        <v>-0.31336805555555558</v>
      </c>
    </row>
    <row r="10" spans="2:14" ht="15" customHeight="1">
      <c r="B10" s="96" t="s">
        <v>200</v>
      </c>
      <c r="C10" s="197">
        <v>988</v>
      </c>
      <c r="D10" s="198">
        <v>0.25221799746514573</v>
      </c>
      <c r="E10" s="199">
        <v>988</v>
      </c>
      <c r="F10" s="200">
        <v>0.25221799746514573</v>
      </c>
      <c r="G10" s="197">
        <v>250</v>
      </c>
      <c r="H10" s="198">
        <v>1.2935779816513762</v>
      </c>
      <c r="I10" s="199">
        <v>310</v>
      </c>
      <c r="J10" s="200">
        <v>0.32478632478632474</v>
      </c>
      <c r="K10" s="197">
        <v>350</v>
      </c>
      <c r="L10" s="198">
        <v>0.13268608414239491</v>
      </c>
      <c r="M10" s="199">
        <v>78</v>
      </c>
      <c r="N10" s="200">
        <v>-0.43065693430656937</v>
      </c>
    </row>
    <row r="11" spans="2:14" ht="15" customHeight="1">
      <c r="B11" s="96" t="s">
        <v>202</v>
      </c>
      <c r="C11" s="197">
        <v>902</v>
      </c>
      <c r="D11" s="198">
        <v>4.2774566473988473E-2</v>
      </c>
      <c r="E11" s="199">
        <v>902</v>
      </c>
      <c r="F11" s="200">
        <v>4.2774566473988473E-2</v>
      </c>
      <c r="G11" s="197">
        <v>147</v>
      </c>
      <c r="H11" s="198">
        <v>-0.5</v>
      </c>
      <c r="I11" s="199">
        <v>328</v>
      </c>
      <c r="J11" s="200">
        <v>0.43231441048034935</v>
      </c>
      <c r="K11" s="197">
        <v>367</v>
      </c>
      <c r="L11" s="198">
        <v>0.24406779661016942</v>
      </c>
      <c r="M11" s="199">
        <v>60</v>
      </c>
      <c r="N11" s="200">
        <v>0.27659574468085113</v>
      </c>
    </row>
    <row r="12" spans="2:14" ht="15" customHeight="1">
      <c r="B12" s="96" t="s">
        <v>204</v>
      </c>
      <c r="C12" s="197">
        <v>695</v>
      </c>
      <c r="D12" s="198">
        <v>0.15833333333333344</v>
      </c>
      <c r="E12" s="199">
        <v>695</v>
      </c>
      <c r="F12" s="200">
        <v>0.15833333333333344</v>
      </c>
      <c r="G12" s="197">
        <v>105</v>
      </c>
      <c r="H12" s="198">
        <v>0.26506024096385539</v>
      </c>
      <c r="I12" s="199">
        <v>255</v>
      </c>
      <c r="J12" s="200">
        <v>0.71140939597315445</v>
      </c>
      <c r="K12" s="197">
        <v>245</v>
      </c>
      <c r="L12" s="198">
        <v>-0.10909090909090913</v>
      </c>
      <c r="M12" s="199">
        <v>90</v>
      </c>
      <c r="N12" s="200">
        <v>-3.2258064516129004E-2</v>
      </c>
    </row>
    <row r="13" spans="2:14" ht="15" customHeight="1">
      <c r="B13" s="96" t="s">
        <v>201</v>
      </c>
      <c r="C13" s="197">
        <v>708</v>
      </c>
      <c r="D13" s="198">
        <v>0.34090909090909083</v>
      </c>
      <c r="E13" s="199">
        <v>708</v>
      </c>
      <c r="F13" s="200">
        <v>0.34090909090909083</v>
      </c>
      <c r="G13" s="197">
        <v>132</v>
      </c>
      <c r="H13" s="198">
        <v>1.0625</v>
      </c>
      <c r="I13" s="199">
        <v>237</v>
      </c>
      <c r="J13" s="200">
        <v>0.50955414012738864</v>
      </c>
      <c r="K13" s="197">
        <v>195</v>
      </c>
      <c r="L13" s="198">
        <v>-6.6985645933014371E-2</v>
      </c>
      <c r="M13" s="199">
        <v>144</v>
      </c>
      <c r="N13" s="200">
        <v>0.46938775510204089</v>
      </c>
    </row>
    <row r="14" spans="2:14" ht="15" customHeight="1">
      <c r="B14" s="96" t="s">
        <v>221</v>
      </c>
      <c r="C14" s="197">
        <v>588</v>
      </c>
      <c r="D14" s="198">
        <v>0.22755741127348639</v>
      </c>
      <c r="E14" s="199">
        <v>588</v>
      </c>
      <c r="F14" s="200">
        <v>0.22755741127348639</v>
      </c>
      <c r="G14" s="197">
        <v>64</v>
      </c>
      <c r="H14" s="198">
        <v>0.45454545454545459</v>
      </c>
      <c r="I14" s="199">
        <v>161</v>
      </c>
      <c r="J14" s="200">
        <v>0.4247787610619469</v>
      </c>
      <c r="K14" s="197">
        <v>325</v>
      </c>
      <c r="L14" s="198">
        <v>0.16487455197132617</v>
      </c>
      <c r="M14" s="199">
        <v>38</v>
      </c>
      <c r="N14" s="200">
        <v>-0.11627906976744184</v>
      </c>
    </row>
    <row r="15" spans="2:14" ht="15" customHeight="1">
      <c r="B15" s="96" t="s">
        <v>209</v>
      </c>
      <c r="C15" s="197">
        <v>156</v>
      </c>
      <c r="D15" s="198">
        <v>9.0909090909090828E-2</v>
      </c>
      <c r="E15" s="199">
        <v>156</v>
      </c>
      <c r="F15" s="200">
        <v>9.0909090909090828E-2</v>
      </c>
      <c r="G15" s="197">
        <v>18</v>
      </c>
      <c r="H15" s="198">
        <v>3.5</v>
      </c>
      <c r="I15" s="199">
        <v>42</v>
      </c>
      <c r="J15" s="200">
        <v>0.13513513513513509</v>
      </c>
      <c r="K15" s="197">
        <v>93</v>
      </c>
      <c r="L15" s="198">
        <v>-4.123711340206182E-2</v>
      </c>
      <c r="M15" s="199">
        <v>3</v>
      </c>
      <c r="N15" s="200">
        <v>-0.4</v>
      </c>
    </row>
    <row r="16" spans="2:14" ht="15" customHeight="1">
      <c r="B16" s="96" t="s">
        <v>206</v>
      </c>
      <c r="C16" s="197">
        <v>185</v>
      </c>
      <c r="D16" s="198">
        <v>0.25850340136054428</v>
      </c>
      <c r="E16" s="199">
        <v>185</v>
      </c>
      <c r="F16" s="200">
        <v>0.25850340136054428</v>
      </c>
      <c r="G16" s="197">
        <v>26</v>
      </c>
      <c r="H16" s="198">
        <v>0.73333333333333339</v>
      </c>
      <c r="I16" s="199">
        <v>25</v>
      </c>
      <c r="J16" s="200">
        <v>0.13636363636363646</v>
      </c>
      <c r="K16" s="197">
        <v>124</v>
      </c>
      <c r="L16" s="198">
        <v>0.37777777777777777</v>
      </c>
      <c r="M16" s="199">
        <v>10</v>
      </c>
      <c r="N16" s="200">
        <v>-0.5</v>
      </c>
    </row>
    <row r="17" spans="2:16" ht="15" customHeight="1">
      <c r="B17" s="96" t="s">
        <v>207</v>
      </c>
      <c r="C17" s="197">
        <v>132</v>
      </c>
      <c r="D17" s="198">
        <v>0.73684210526315796</v>
      </c>
      <c r="E17" s="199">
        <v>132</v>
      </c>
      <c r="F17" s="200">
        <v>0.73684210526315796</v>
      </c>
      <c r="G17" s="197">
        <v>14</v>
      </c>
      <c r="H17" s="198">
        <v>0.16666666666666674</v>
      </c>
      <c r="I17" s="199">
        <v>50</v>
      </c>
      <c r="J17" s="200">
        <v>2.5714285714285716</v>
      </c>
      <c r="K17" s="197">
        <v>64</v>
      </c>
      <c r="L17" s="198">
        <v>0.48837209302325579</v>
      </c>
      <c r="M17" s="199">
        <v>4</v>
      </c>
      <c r="N17" s="200">
        <v>-0.4285714285714286</v>
      </c>
    </row>
    <row r="18" spans="2:16" ht="15" customHeight="1">
      <c r="B18" s="96" t="s">
        <v>208</v>
      </c>
      <c r="C18" s="197">
        <v>115</v>
      </c>
      <c r="D18" s="198">
        <v>1.7699115044247815E-2</v>
      </c>
      <c r="E18" s="199">
        <v>115</v>
      </c>
      <c r="F18" s="200">
        <v>1.7699115044247815E-2</v>
      </c>
      <c r="G18" s="197">
        <v>6</v>
      </c>
      <c r="H18" s="198">
        <v>-0.53846153846153844</v>
      </c>
      <c r="I18" s="199">
        <v>44</v>
      </c>
      <c r="J18" s="200">
        <v>0.10000000000000009</v>
      </c>
      <c r="K18" s="197">
        <v>44</v>
      </c>
      <c r="L18" s="198">
        <v>-0.10204081632653061</v>
      </c>
      <c r="M18" s="199">
        <v>21</v>
      </c>
      <c r="N18" s="200">
        <v>0.90909090909090917</v>
      </c>
    </row>
    <row r="19" spans="2:16" ht="15" customHeight="1">
      <c r="B19" s="96" t="s">
        <v>213</v>
      </c>
      <c r="C19" s="197">
        <v>206</v>
      </c>
      <c r="D19" s="198">
        <v>0.17714285714285705</v>
      </c>
      <c r="E19" s="199">
        <v>206</v>
      </c>
      <c r="F19" s="200">
        <v>0.17714285714285705</v>
      </c>
      <c r="G19" s="197">
        <v>12</v>
      </c>
      <c r="H19" s="198">
        <v>0.71428571428571419</v>
      </c>
      <c r="I19" s="199">
        <v>18</v>
      </c>
      <c r="J19" s="200">
        <v>-0.65384615384615385</v>
      </c>
      <c r="K19" s="197">
        <v>146</v>
      </c>
      <c r="L19" s="198">
        <v>1.0857142857142859</v>
      </c>
      <c r="M19" s="199">
        <v>30</v>
      </c>
      <c r="N19" s="200">
        <v>-0.34782608695652173</v>
      </c>
    </row>
    <row r="20" spans="2:16" ht="15" customHeight="1">
      <c r="B20" s="96" t="s">
        <v>198</v>
      </c>
      <c r="C20" s="197">
        <v>156</v>
      </c>
      <c r="D20" s="198">
        <v>-0.37848605577689243</v>
      </c>
      <c r="E20" s="199">
        <v>156</v>
      </c>
      <c r="F20" s="200">
        <v>-0.37848605577689243</v>
      </c>
      <c r="G20" s="197">
        <v>19</v>
      </c>
      <c r="H20" s="198">
        <v>-0.40625</v>
      </c>
      <c r="I20" s="199">
        <v>18</v>
      </c>
      <c r="J20" s="200">
        <v>-0.47058823529411764</v>
      </c>
      <c r="K20" s="197">
        <v>96</v>
      </c>
      <c r="L20" s="198">
        <v>-0.36</v>
      </c>
      <c r="M20" s="199">
        <v>23</v>
      </c>
      <c r="N20" s="200">
        <v>-0.34285714285714286</v>
      </c>
    </row>
    <row r="21" spans="2:16" ht="15" customHeight="1">
      <c r="B21" s="96" t="s">
        <v>199</v>
      </c>
      <c r="C21" s="197">
        <v>141</v>
      </c>
      <c r="D21" s="198">
        <v>0.38235294117647056</v>
      </c>
      <c r="E21" s="199">
        <v>141</v>
      </c>
      <c r="F21" s="200">
        <v>0.38235294117647056</v>
      </c>
      <c r="G21" s="197">
        <v>56</v>
      </c>
      <c r="H21" s="198">
        <v>1.2400000000000002</v>
      </c>
      <c r="I21" s="199">
        <v>35</v>
      </c>
      <c r="J21" s="200">
        <v>0.29629629629629628</v>
      </c>
      <c r="K21" s="197">
        <v>26</v>
      </c>
      <c r="L21" s="198">
        <v>-0.25714285714285712</v>
      </c>
      <c r="M21" s="199">
        <v>24</v>
      </c>
      <c r="N21" s="200">
        <v>0.60000000000000009</v>
      </c>
    </row>
    <row r="22" spans="2:16" ht="15" customHeight="1">
      <c r="B22" s="96" t="s">
        <v>210</v>
      </c>
      <c r="C22" s="197">
        <v>130</v>
      </c>
      <c r="D22" s="198">
        <v>7.7519379844961378E-3</v>
      </c>
      <c r="E22" s="199">
        <v>130</v>
      </c>
      <c r="F22" s="200">
        <v>7.7519379844961378E-3</v>
      </c>
      <c r="G22" s="197">
        <v>26</v>
      </c>
      <c r="H22" s="198">
        <v>8.3333333333333259E-2</v>
      </c>
      <c r="I22" s="199">
        <v>35</v>
      </c>
      <c r="J22" s="200">
        <v>-0.23913043478260865</v>
      </c>
      <c r="K22" s="197">
        <v>60</v>
      </c>
      <c r="L22" s="198">
        <v>0.27659574468085113</v>
      </c>
      <c r="M22" s="199">
        <v>9</v>
      </c>
      <c r="N22" s="200">
        <v>-0.25</v>
      </c>
    </row>
    <row r="23" spans="2:16" ht="15" customHeight="1">
      <c r="B23" s="96" t="s">
        <v>203</v>
      </c>
      <c r="C23" s="197">
        <v>127</v>
      </c>
      <c r="D23" s="198">
        <v>0.15454545454545454</v>
      </c>
      <c r="E23" s="199">
        <v>127</v>
      </c>
      <c r="F23" s="200">
        <v>0.15454545454545454</v>
      </c>
      <c r="G23" s="197">
        <v>12</v>
      </c>
      <c r="H23" s="198">
        <v>-0.4</v>
      </c>
      <c r="I23" s="199">
        <v>40</v>
      </c>
      <c r="J23" s="200">
        <v>8.1081081081081141E-2</v>
      </c>
      <c r="K23" s="197">
        <v>59</v>
      </c>
      <c r="L23" s="198">
        <v>0.51282051282051277</v>
      </c>
      <c r="M23" s="199">
        <v>16</v>
      </c>
      <c r="N23" s="200">
        <v>0.14285714285714279</v>
      </c>
    </row>
    <row r="24" spans="2:16" ht="15" customHeight="1">
      <c r="B24" s="96" t="s">
        <v>212</v>
      </c>
      <c r="C24" s="197">
        <v>89</v>
      </c>
      <c r="D24" s="198">
        <v>-0.19819819819819817</v>
      </c>
      <c r="E24" s="199">
        <v>89</v>
      </c>
      <c r="F24" s="200">
        <v>-0.19819819819819817</v>
      </c>
      <c r="G24" s="197">
        <v>4</v>
      </c>
      <c r="H24" s="198">
        <v>-0.82608695652173914</v>
      </c>
      <c r="I24" s="199">
        <v>15</v>
      </c>
      <c r="J24" s="200">
        <v>-0.72727272727272729</v>
      </c>
      <c r="K24" s="197">
        <v>65</v>
      </c>
      <c r="L24" s="198">
        <v>1.6</v>
      </c>
      <c r="M24" s="199">
        <v>5</v>
      </c>
      <c r="N24" s="200">
        <v>-0.375</v>
      </c>
    </row>
    <row r="25" spans="2:16" ht="15" customHeight="1">
      <c r="B25" s="96" t="s">
        <v>211</v>
      </c>
      <c r="C25" s="197">
        <v>81</v>
      </c>
      <c r="D25" s="198">
        <v>-0.21359223300970875</v>
      </c>
      <c r="E25" s="199">
        <v>81</v>
      </c>
      <c r="F25" s="200">
        <v>-0.21359223300970875</v>
      </c>
      <c r="G25" s="197">
        <v>20</v>
      </c>
      <c r="H25" s="198">
        <v>0.33333333333333326</v>
      </c>
      <c r="I25" s="199">
        <v>19</v>
      </c>
      <c r="J25" s="200">
        <v>-0.20833333333333337</v>
      </c>
      <c r="K25" s="197">
        <v>30</v>
      </c>
      <c r="L25" s="198">
        <v>-0.44444444444444442</v>
      </c>
      <c r="M25" s="199">
        <v>12</v>
      </c>
      <c r="N25" s="200">
        <v>0.19999999999999996</v>
      </c>
    </row>
    <row r="26" spans="2:16" ht="15" customHeight="1">
      <c r="B26" s="96" t="s">
        <v>214</v>
      </c>
      <c r="C26" s="197">
        <v>298</v>
      </c>
      <c r="D26" s="198">
        <v>-1.3245033112582738E-2</v>
      </c>
      <c r="E26" s="199">
        <v>298</v>
      </c>
      <c r="F26" s="200">
        <v>-1.3245033112582738E-2</v>
      </c>
      <c r="G26" s="197">
        <v>62</v>
      </c>
      <c r="H26" s="198">
        <v>0.47619047619047628</v>
      </c>
      <c r="I26" s="199">
        <v>53</v>
      </c>
      <c r="J26" s="200">
        <v>-0.57258064516129026</v>
      </c>
      <c r="K26" s="197">
        <v>156</v>
      </c>
      <c r="L26" s="198">
        <v>0.39285714285714279</v>
      </c>
      <c r="M26" s="199">
        <v>27</v>
      </c>
      <c r="N26" s="200">
        <v>0.125</v>
      </c>
    </row>
    <row r="27" spans="2:16" ht="15" customHeight="1">
      <c r="B27" s="96" t="s">
        <v>215</v>
      </c>
      <c r="C27" s="197">
        <v>141</v>
      </c>
      <c r="D27" s="198">
        <v>-0.31553398058252424</v>
      </c>
      <c r="E27" s="199">
        <v>141</v>
      </c>
      <c r="F27" s="200">
        <v>-0.31553398058252424</v>
      </c>
      <c r="G27" s="197">
        <v>42</v>
      </c>
      <c r="H27" s="198">
        <v>-0.25</v>
      </c>
      <c r="I27" s="199">
        <v>50</v>
      </c>
      <c r="J27" s="200">
        <v>-0.35897435897435892</v>
      </c>
      <c r="K27" s="197">
        <v>44</v>
      </c>
      <c r="L27" s="198">
        <v>-0.19999999999999996</v>
      </c>
      <c r="M27" s="199">
        <v>5</v>
      </c>
      <c r="N27" s="200">
        <v>-0.70588235294117641</v>
      </c>
    </row>
    <row r="28" spans="2:16" ht="15" customHeight="1">
      <c r="B28" s="96" t="s">
        <v>216</v>
      </c>
      <c r="C28" s="197">
        <v>465</v>
      </c>
      <c r="D28" s="198">
        <v>-0.52839756592292098</v>
      </c>
      <c r="E28" s="199">
        <v>465</v>
      </c>
      <c r="F28" s="200">
        <v>-0.52839756592292098</v>
      </c>
      <c r="G28" s="197">
        <v>16</v>
      </c>
      <c r="H28" s="198">
        <v>-0.87969924812030076</v>
      </c>
      <c r="I28" s="199">
        <v>143</v>
      </c>
      <c r="J28" s="200">
        <v>-0.67425968109339407</v>
      </c>
      <c r="K28" s="197">
        <v>244</v>
      </c>
      <c r="L28" s="198">
        <v>-0.23987538940809972</v>
      </c>
      <c r="M28" s="199">
        <v>62</v>
      </c>
      <c r="N28" s="200">
        <v>-0.33333333333333337</v>
      </c>
      <c r="O28" s="201"/>
      <c r="P28" s="201"/>
    </row>
    <row r="29" spans="2:16" ht="15" customHeight="1">
      <c r="B29" s="96" t="s">
        <v>217</v>
      </c>
      <c r="C29" s="197">
        <v>608</v>
      </c>
      <c r="D29" s="198">
        <v>-4.8513302034428829E-2</v>
      </c>
      <c r="E29" s="199">
        <v>608</v>
      </c>
      <c r="F29" s="200">
        <v>-4.8513302034428829E-2</v>
      </c>
      <c r="G29" s="197">
        <v>120</v>
      </c>
      <c r="H29" s="198">
        <v>1.1428571428571428</v>
      </c>
      <c r="I29" s="199">
        <v>240</v>
      </c>
      <c r="J29" s="200">
        <v>-0.20792079207920788</v>
      </c>
      <c r="K29" s="197">
        <v>201</v>
      </c>
      <c r="L29" s="198">
        <v>8.0645161290322509E-2</v>
      </c>
      <c r="M29" s="199">
        <v>47</v>
      </c>
      <c r="N29" s="200">
        <v>-0.5</v>
      </c>
      <c r="O29" s="201"/>
    </row>
    <row r="30" spans="2:16" ht="15" customHeight="1">
      <c r="B30" s="96" t="s">
        <v>218</v>
      </c>
      <c r="C30" s="202">
        <f>C31-C9</f>
        <v>6323</v>
      </c>
      <c r="D30" s="203">
        <v>-8.1568627450980813E-3</v>
      </c>
      <c r="E30" s="202">
        <f>E31-E9</f>
        <v>6323</v>
      </c>
      <c r="F30" s="203">
        <v>-8.1568627450980813E-3</v>
      </c>
      <c r="G30" s="197">
        <f>G31-G9</f>
        <v>1087</v>
      </c>
      <c r="H30" s="198">
        <v>5.8422590068159641E-2</v>
      </c>
      <c r="I30" s="202">
        <f>I31-I9</f>
        <v>1957</v>
      </c>
      <c r="J30" s="203">
        <v>-6.8538791051880099E-2</v>
      </c>
      <c r="K30" s="197">
        <f>K31-K9</f>
        <v>2609</v>
      </c>
      <c r="L30" s="198">
        <v>6.0138155221454603E-2</v>
      </c>
      <c r="M30" s="202">
        <f>M31-M9</f>
        <v>670</v>
      </c>
      <c r="N30" s="203">
        <v>-0.1475826972010178</v>
      </c>
      <c r="O30" s="201"/>
    </row>
    <row r="31" spans="2:16" ht="15" customHeight="1">
      <c r="B31" s="204" t="s">
        <v>80</v>
      </c>
      <c r="C31" s="205">
        <v>26307</v>
      </c>
      <c r="D31" s="206">
        <v>-0.12154806825391529</v>
      </c>
      <c r="E31" s="205">
        <v>26307</v>
      </c>
      <c r="F31" s="206">
        <v>-0.12154806825391529</v>
      </c>
      <c r="G31" s="205">
        <v>8168</v>
      </c>
      <c r="H31" s="206">
        <v>-0.17851755003520065</v>
      </c>
      <c r="I31" s="205">
        <v>8193</v>
      </c>
      <c r="J31" s="206">
        <v>-5.490829392086749E-2</v>
      </c>
      <c r="K31" s="205">
        <v>8485</v>
      </c>
      <c r="L31" s="206">
        <v>-9.7052250718314359E-2</v>
      </c>
      <c r="M31" s="205">
        <v>1461</v>
      </c>
      <c r="N31" s="206">
        <v>-0.24613003095975228</v>
      </c>
      <c r="O31" s="201"/>
    </row>
    <row r="32" spans="2:16" ht="15" customHeight="1">
      <c r="B32" s="360" t="s">
        <v>67</v>
      </c>
      <c r="C32" s="360"/>
      <c r="D32" s="360"/>
      <c r="E32" s="360"/>
      <c r="F32" s="360"/>
      <c r="G32" s="360"/>
      <c r="H32" s="360"/>
      <c r="I32" s="360"/>
      <c r="J32" s="360"/>
      <c r="K32" s="360"/>
      <c r="L32" s="360"/>
      <c r="M32" s="360"/>
      <c r="N32" s="360"/>
    </row>
  </sheetData>
  <mergeCells count="7">
    <mergeCell ref="B32:N32"/>
    <mergeCell ref="B5:N5"/>
    <mergeCell ref="B6:N6"/>
    <mergeCell ref="B7:B8"/>
    <mergeCell ref="C7:C8"/>
    <mergeCell ref="D7:D8"/>
    <mergeCell ref="E7:N7"/>
  </mergeCells>
  <conditionalFormatting sqref="B9:B30">
    <cfRule type="containsText" dxfId="67" priority="1" operator="containsText" text="SUIZA">
      <formula>NOT(ISERROR(SEARCH("SUIZA",B9)))</formula>
    </cfRule>
    <cfRule type="containsText" dxfId="66" priority="2" operator="containsText" text="AUSTRIA">
      <formula>NOT(ISERROR(SEARCH("AUSTRIA",B9)))</formula>
    </cfRule>
    <cfRule type="containsText" dxfId="65" priority="3" operator="containsText" text="IRLANDA">
      <formula>NOT(ISERROR(SEARCH("IRLANDA",B9)))</formula>
    </cfRule>
    <cfRule type="containsText" dxfId="64" priority="4" operator="containsText" text="PAÍSES DEL ESTE">
      <formula>NOT(ISERROR(SEARCH("PAÍSES DEL ESTE",B9)))</formula>
    </cfRule>
    <cfRule type="containsText" dxfId="63" priority="5" operator="containsText" text="RUSIA">
      <formula>NOT(ISERROR(SEARCH("RUSIA",B9)))</formula>
    </cfRule>
    <cfRule type="containsText" dxfId="62" priority="6" operator="containsText" text="HOLANDA">
      <formula>NOT(ISERROR(SEARCH("HOLANDA",B9)))</formula>
    </cfRule>
    <cfRule type="containsText" dxfId="61" priority="7" operator="containsText" text="FRANCIA">
      <formula>NOT(ISERROR(SEARCH("FRANCIA",B9)))</formula>
    </cfRule>
    <cfRule type="containsText" dxfId="60" priority="8" operator="containsText" text="ITALIA">
      <formula>NOT(ISERROR(SEARCH("ITALIA",B9)))</formula>
    </cfRule>
    <cfRule type="containsText" dxfId="59" priority="9" operator="containsText" text="BÉLGICA">
      <formula>NOT(ISERROR(SEARCH("BÉLGICA",B9)))</formula>
    </cfRule>
    <cfRule type="containsText" dxfId="58" priority="10" operator="containsText" text="ESPAÑA">
      <formula>NOT(ISERROR(SEARCH("ESPAÑA",B9)))</formula>
    </cfRule>
    <cfRule type="containsText" dxfId="57" priority="11" operator="containsText" text="ALEMANIA">
      <formula>NOT(ISERROR(SEARCH("ALEMANIA",B9)))</formula>
    </cfRule>
    <cfRule type="containsText" dxfId="56" priority="12" operator="containsText" text="PAÍSES NÓRDICOS">
      <formula>NOT(ISERROR(SEARCH("PAÍSES NÓRDICOS",B9)))</formula>
    </cfRule>
    <cfRule type="containsText" dxfId="55" priority="13" operator="containsText" text="REINO UNIDO">
      <formula>NOT(ISERROR(SEARCH("REINO UNIDO",B9)))</formula>
    </cfRule>
    <cfRule type="containsText" dxfId="54" priority="14" operator="containsText" text="DINAMARCA">
      <formula>NOT(ISERROR(SEARCH("DINAMARCA",B9)))</formula>
    </cfRule>
    <cfRule type="containsText" dxfId="53" priority="15" operator="containsText" text="NORUEGA">
      <formula>NOT(ISERROR(SEARCH("NORUEGA",B9)))</formula>
    </cfRule>
    <cfRule type="containsText" dxfId="52" priority="16" operator="containsText" text="FINLANDIA">
      <formula>NOT(ISERROR(SEARCH("FINLANDIA",B9)))</formula>
    </cfRule>
    <cfRule type="containsText" dxfId="51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>&amp;RTurismo en Cifras SANTA CRUZ (acumulado junio 2010)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142">
    <tabColor rgb="FF000099"/>
    <pageSetUpPr fitToPage="1"/>
  </sheetPr>
  <dimension ref="B1:H32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8.5703125" customWidth="1"/>
    <col min="5" max="5" width="13.85546875" customWidth="1"/>
    <col min="6" max="8" width="11.5703125" bestFit="1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365" t="s">
        <v>234</v>
      </c>
      <c r="C5" s="366"/>
      <c r="D5" s="366"/>
      <c r="E5" s="366"/>
      <c r="F5" s="366"/>
      <c r="G5" s="366"/>
      <c r="H5" s="366"/>
    </row>
    <row r="6" spans="2:8" ht="15" customHeight="1">
      <c r="B6" s="366" t="str">
        <f>actualizaciones!A2</f>
        <v xml:space="preserve">acumulado febrero 2011 </v>
      </c>
      <c r="C6" s="366"/>
      <c r="D6" s="366"/>
      <c r="E6" s="366"/>
      <c r="F6" s="366"/>
      <c r="G6" s="366"/>
      <c r="H6" s="366"/>
    </row>
    <row r="7" spans="2:8" ht="15" customHeight="1">
      <c r="B7" s="363" t="s">
        <v>195</v>
      </c>
      <c r="C7" s="346" t="s">
        <v>80</v>
      </c>
      <c r="D7" s="346" t="s">
        <v>228</v>
      </c>
      <c r="E7" s="346"/>
      <c r="F7" s="346"/>
      <c r="G7" s="346"/>
      <c r="H7" s="346"/>
    </row>
    <row r="8" spans="2:8">
      <c r="B8" s="363"/>
      <c r="C8" s="346"/>
      <c r="D8" s="102" t="s">
        <v>78</v>
      </c>
      <c r="E8" s="102" t="s">
        <v>230</v>
      </c>
      <c r="F8" s="102" t="s">
        <v>231</v>
      </c>
      <c r="G8" s="102" t="s">
        <v>232</v>
      </c>
      <c r="H8" s="102" t="s">
        <v>233</v>
      </c>
    </row>
    <row r="9" spans="2:8">
      <c r="B9" s="96" t="str">
        <f>'Nacionalidad-Alojamiento(datos)'!B9</f>
        <v>España</v>
      </c>
      <c r="C9" s="198">
        <f>'Nacionalidad-Alojamiento(datos)'!D9</f>
        <v>-0.15221449176989654</v>
      </c>
      <c r="D9" s="200">
        <f>'Nacionalidad-Alojamiento(datos)'!F9</f>
        <v>-0.15221449176989654</v>
      </c>
      <c r="E9" s="200">
        <f>'Nacionalidad-Alojamiento(datos)'!H9</f>
        <v>-0.20580978017048002</v>
      </c>
      <c r="F9" s="200">
        <f>'Nacionalidad-Alojamiento(datos)'!J9</f>
        <v>-5.0548112058465322E-2</v>
      </c>
      <c r="G9" s="200">
        <f>'Nacionalidad-Alojamiento(datos)'!L9</f>
        <v>-0.15282583621683965</v>
      </c>
      <c r="H9" s="200">
        <f>'Nacionalidad-Alojamiento(datos)'!N9</f>
        <v>-0.31336805555555558</v>
      </c>
    </row>
    <row r="10" spans="2:8">
      <c r="B10" s="96" t="str">
        <f>'Nacionalidad-Alojamiento(datos)'!B10</f>
        <v>Alemania</v>
      </c>
      <c r="C10" s="198">
        <f>'Nacionalidad-Alojamiento(datos)'!D10</f>
        <v>0.25221799746514573</v>
      </c>
      <c r="D10" s="200">
        <f>'Nacionalidad-Alojamiento(datos)'!F10</f>
        <v>0.25221799746514573</v>
      </c>
      <c r="E10" s="200">
        <f>'Nacionalidad-Alojamiento(datos)'!H10</f>
        <v>1.2935779816513762</v>
      </c>
      <c r="F10" s="200">
        <f>'Nacionalidad-Alojamiento(datos)'!J10</f>
        <v>0.32478632478632474</v>
      </c>
      <c r="G10" s="200">
        <f>'Nacionalidad-Alojamiento(datos)'!L10</f>
        <v>0.13268608414239491</v>
      </c>
      <c r="H10" s="200">
        <f>'Nacionalidad-Alojamiento(datos)'!N10</f>
        <v>-0.43065693430656937</v>
      </c>
    </row>
    <row r="11" spans="2:8">
      <c r="B11" s="96" t="str">
        <f>'Nacionalidad-Alojamiento(datos)'!B11</f>
        <v>Reino Unido</v>
      </c>
      <c r="C11" s="198">
        <f>'Nacionalidad-Alojamiento(datos)'!D11</f>
        <v>4.2774566473988473E-2</v>
      </c>
      <c r="D11" s="200">
        <f>'Nacionalidad-Alojamiento(datos)'!F11</f>
        <v>4.2774566473988473E-2</v>
      </c>
      <c r="E11" s="200">
        <f>'Nacionalidad-Alojamiento(datos)'!H11</f>
        <v>-0.5</v>
      </c>
      <c r="F11" s="200">
        <f>'Nacionalidad-Alojamiento(datos)'!J11</f>
        <v>0.43231441048034935</v>
      </c>
      <c r="G11" s="200">
        <f>'Nacionalidad-Alojamiento(datos)'!L11</f>
        <v>0.24406779661016942</v>
      </c>
      <c r="H11" s="200">
        <f>'Nacionalidad-Alojamiento(datos)'!N11</f>
        <v>0.27659574468085113</v>
      </c>
    </row>
    <row r="12" spans="2:8">
      <c r="B12" s="96" t="str">
        <f>'Nacionalidad-Alojamiento(datos)'!B12</f>
        <v>Italia</v>
      </c>
      <c r="C12" s="198">
        <f>'Nacionalidad-Alojamiento(datos)'!D12</f>
        <v>0.15833333333333344</v>
      </c>
      <c r="D12" s="200">
        <f>'Nacionalidad-Alojamiento(datos)'!F12</f>
        <v>0.15833333333333344</v>
      </c>
      <c r="E12" s="200">
        <f>'Nacionalidad-Alojamiento(datos)'!H12</f>
        <v>0.26506024096385539</v>
      </c>
      <c r="F12" s="200">
        <f>'Nacionalidad-Alojamiento(datos)'!J12</f>
        <v>0.71140939597315445</v>
      </c>
      <c r="G12" s="200">
        <f>'Nacionalidad-Alojamiento(datos)'!L12</f>
        <v>-0.10909090909090913</v>
      </c>
      <c r="H12" s="200">
        <f>'Nacionalidad-Alojamiento(datos)'!N12</f>
        <v>-3.2258064516129004E-2</v>
      </c>
    </row>
    <row r="13" spans="2:8">
      <c r="B13" s="96" t="str">
        <f>'Nacionalidad-Alojamiento(datos)'!B13</f>
        <v>Francia</v>
      </c>
      <c r="C13" s="198">
        <f>'Nacionalidad-Alojamiento(datos)'!D13</f>
        <v>0.34090909090909083</v>
      </c>
      <c r="D13" s="200">
        <f>'Nacionalidad-Alojamiento(datos)'!F13</f>
        <v>0.34090909090909083</v>
      </c>
      <c r="E13" s="200">
        <f>'Nacionalidad-Alojamiento(datos)'!H13</f>
        <v>1.0625</v>
      </c>
      <c r="F13" s="200">
        <f>'Nacionalidad-Alojamiento(datos)'!J13</f>
        <v>0.50955414012738864</v>
      </c>
      <c r="G13" s="200">
        <f>'Nacionalidad-Alojamiento(datos)'!L13</f>
        <v>-6.6985645933014371E-2</v>
      </c>
      <c r="H13" s="200">
        <f>'Nacionalidad-Alojamiento(datos)'!N13</f>
        <v>0.46938775510204089</v>
      </c>
    </row>
    <row r="14" spans="2:8">
      <c r="B14" s="96" t="str">
        <f>'Nacionalidad-Alojamiento(datos)'!B14</f>
        <v>Países Nórdicos</v>
      </c>
      <c r="C14" s="198">
        <f>'Nacionalidad-Alojamiento(datos)'!D14</f>
        <v>0.22755741127348639</v>
      </c>
      <c r="D14" s="200">
        <f>'Nacionalidad-Alojamiento(datos)'!F14</f>
        <v>0.22755741127348639</v>
      </c>
      <c r="E14" s="200">
        <f>'Nacionalidad-Alojamiento(datos)'!H14</f>
        <v>0.45454545454545459</v>
      </c>
      <c r="F14" s="200">
        <f>'Nacionalidad-Alojamiento(datos)'!J14</f>
        <v>0.4247787610619469</v>
      </c>
      <c r="G14" s="200">
        <f>'Nacionalidad-Alojamiento(datos)'!L14</f>
        <v>0.16487455197132617</v>
      </c>
      <c r="H14" s="200">
        <f>'Nacionalidad-Alojamiento(datos)'!N14</f>
        <v>-0.11627906976744184</v>
      </c>
    </row>
    <row r="15" spans="2:8">
      <c r="B15" s="96" t="str">
        <f>'Nacionalidad-Alojamiento(datos)'!B15</f>
        <v>Finlandia</v>
      </c>
      <c r="C15" s="198">
        <f>'Nacionalidad-Alojamiento(datos)'!D15</f>
        <v>9.0909090909090828E-2</v>
      </c>
      <c r="D15" s="200">
        <f>'Nacionalidad-Alojamiento(datos)'!F15</f>
        <v>9.0909090909090828E-2</v>
      </c>
      <c r="E15" s="200">
        <f>'Nacionalidad-Alojamiento(datos)'!H15</f>
        <v>3.5</v>
      </c>
      <c r="F15" s="200">
        <f>'Nacionalidad-Alojamiento(datos)'!J15</f>
        <v>0.13513513513513509</v>
      </c>
      <c r="G15" s="200">
        <f>'Nacionalidad-Alojamiento(datos)'!L15</f>
        <v>-4.123711340206182E-2</v>
      </c>
      <c r="H15" s="200">
        <f>'Nacionalidad-Alojamiento(datos)'!N15</f>
        <v>-0.4</v>
      </c>
    </row>
    <row r="16" spans="2:8">
      <c r="B16" s="96" t="str">
        <f>'Nacionalidad-Alojamiento(datos)'!B16</f>
        <v>Suecia</v>
      </c>
      <c r="C16" s="198">
        <f>'Nacionalidad-Alojamiento(datos)'!D16</f>
        <v>0.25850340136054428</v>
      </c>
      <c r="D16" s="200">
        <f>'Nacionalidad-Alojamiento(datos)'!F16</f>
        <v>0.25850340136054428</v>
      </c>
      <c r="E16" s="200">
        <f>'Nacionalidad-Alojamiento(datos)'!H16</f>
        <v>0.73333333333333339</v>
      </c>
      <c r="F16" s="200">
        <f>'Nacionalidad-Alojamiento(datos)'!J16</f>
        <v>0.13636363636363646</v>
      </c>
      <c r="G16" s="200">
        <f>'Nacionalidad-Alojamiento(datos)'!L16</f>
        <v>0.37777777777777777</v>
      </c>
      <c r="H16" s="200">
        <f>'Nacionalidad-Alojamiento(datos)'!N16</f>
        <v>-0.5</v>
      </c>
    </row>
    <row r="17" spans="2:8">
      <c r="B17" s="96" t="str">
        <f>'Nacionalidad-Alojamiento(datos)'!B17</f>
        <v>Noruega</v>
      </c>
      <c r="C17" s="198">
        <f>'Nacionalidad-Alojamiento(datos)'!D17</f>
        <v>0.73684210526315796</v>
      </c>
      <c r="D17" s="200">
        <f>'Nacionalidad-Alojamiento(datos)'!F17</f>
        <v>0.73684210526315796</v>
      </c>
      <c r="E17" s="200">
        <f>'Nacionalidad-Alojamiento(datos)'!H17</f>
        <v>0.16666666666666674</v>
      </c>
      <c r="F17" s="200">
        <f>'Nacionalidad-Alojamiento(datos)'!J17</f>
        <v>2.5714285714285716</v>
      </c>
      <c r="G17" s="200">
        <f>'Nacionalidad-Alojamiento(datos)'!L17</f>
        <v>0.48837209302325579</v>
      </c>
      <c r="H17" s="200">
        <f>'Nacionalidad-Alojamiento(datos)'!N17</f>
        <v>-0.4285714285714286</v>
      </c>
    </row>
    <row r="18" spans="2:8">
      <c r="B18" s="96" t="str">
        <f>'Nacionalidad-Alojamiento(datos)'!B18</f>
        <v>Dinamarca</v>
      </c>
      <c r="C18" s="198">
        <f>'Nacionalidad-Alojamiento(datos)'!D18</f>
        <v>1.7699115044247815E-2</v>
      </c>
      <c r="D18" s="200">
        <f>'Nacionalidad-Alojamiento(datos)'!F18</f>
        <v>1.7699115044247815E-2</v>
      </c>
      <c r="E18" s="200">
        <f>'Nacionalidad-Alojamiento(datos)'!H18</f>
        <v>-0.53846153846153844</v>
      </c>
      <c r="F18" s="200">
        <f>'Nacionalidad-Alojamiento(datos)'!J18</f>
        <v>0.10000000000000009</v>
      </c>
      <c r="G18" s="200">
        <f>'Nacionalidad-Alojamiento(datos)'!L18</f>
        <v>-0.10204081632653061</v>
      </c>
      <c r="H18" s="200">
        <f>'Nacionalidad-Alojamiento(datos)'!N18</f>
        <v>0.90909090909090917</v>
      </c>
    </row>
    <row r="19" spans="2:8">
      <c r="B19" s="96" t="str">
        <f>'Nacionalidad-Alojamiento(datos)'!B19</f>
        <v>Países del Este</v>
      </c>
      <c r="C19" s="198">
        <f>'Nacionalidad-Alojamiento(datos)'!D19</f>
        <v>0.17714285714285705</v>
      </c>
      <c r="D19" s="200">
        <f>'Nacionalidad-Alojamiento(datos)'!F19</f>
        <v>0.17714285714285705</v>
      </c>
      <c r="E19" s="200">
        <f>'Nacionalidad-Alojamiento(datos)'!H19</f>
        <v>0.71428571428571419</v>
      </c>
      <c r="F19" s="200">
        <f>'Nacionalidad-Alojamiento(datos)'!J19</f>
        <v>-0.65384615384615385</v>
      </c>
      <c r="G19" s="200">
        <f>'Nacionalidad-Alojamiento(datos)'!L19</f>
        <v>1.0857142857142859</v>
      </c>
      <c r="H19" s="200">
        <f>'Nacionalidad-Alojamiento(datos)'!N19</f>
        <v>-0.34782608695652173</v>
      </c>
    </row>
    <row r="20" spans="2:8">
      <c r="B20" s="96" t="str">
        <f>'Nacionalidad-Alojamiento(datos)'!B20</f>
        <v>Holanda</v>
      </c>
      <c r="C20" s="198">
        <f>'Nacionalidad-Alojamiento(datos)'!D20</f>
        <v>-0.37848605577689243</v>
      </c>
      <c r="D20" s="200">
        <f>'Nacionalidad-Alojamiento(datos)'!F20</f>
        <v>-0.37848605577689243</v>
      </c>
      <c r="E20" s="200">
        <f>'Nacionalidad-Alojamiento(datos)'!H20</f>
        <v>-0.40625</v>
      </c>
      <c r="F20" s="200">
        <f>'Nacionalidad-Alojamiento(datos)'!J20</f>
        <v>-0.47058823529411764</v>
      </c>
      <c r="G20" s="200">
        <f>'Nacionalidad-Alojamiento(datos)'!L20</f>
        <v>-0.36</v>
      </c>
      <c r="H20" s="200">
        <f>'Nacionalidad-Alojamiento(datos)'!N20</f>
        <v>-0.34285714285714286</v>
      </c>
    </row>
    <row r="21" spans="2:8">
      <c r="B21" s="96" t="str">
        <f>'Nacionalidad-Alojamiento(datos)'!B21</f>
        <v>Bélgica</v>
      </c>
      <c r="C21" s="198">
        <f>'Nacionalidad-Alojamiento(datos)'!D21</f>
        <v>0.38235294117647056</v>
      </c>
      <c r="D21" s="200">
        <f>'Nacionalidad-Alojamiento(datos)'!F21</f>
        <v>0.38235294117647056</v>
      </c>
      <c r="E21" s="200">
        <f>'Nacionalidad-Alojamiento(datos)'!H21</f>
        <v>1.2400000000000002</v>
      </c>
      <c r="F21" s="200">
        <f>'Nacionalidad-Alojamiento(datos)'!J21</f>
        <v>0.29629629629629628</v>
      </c>
      <c r="G21" s="200">
        <f>'Nacionalidad-Alojamiento(datos)'!L21</f>
        <v>-0.25714285714285712</v>
      </c>
      <c r="H21" s="200">
        <f>'Nacionalidad-Alojamiento(datos)'!N21</f>
        <v>0.60000000000000009</v>
      </c>
    </row>
    <row r="22" spans="2:8">
      <c r="B22" s="96" t="str">
        <f>'Nacionalidad-Alojamiento(datos)'!B22</f>
        <v>Suiza</v>
      </c>
      <c r="C22" s="198">
        <f>'Nacionalidad-Alojamiento(datos)'!D22</f>
        <v>7.7519379844961378E-3</v>
      </c>
      <c r="D22" s="200">
        <f>'Nacionalidad-Alojamiento(datos)'!F22</f>
        <v>7.7519379844961378E-3</v>
      </c>
      <c r="E22" s="200">
        <f>'Nacionalidad-Alojamiento(datos)'!H22</f>
        <v>8.3333333333333259E-2</v>
      </c>
      <c r="F22" s="200">
        <f>'Nacionalidad-Alojamiento(datos)'!J22</f>
        <v>-0.23913043478260865</v>
      </c>
      <c r="G22" s="200">
        <f>'Nacionalidad-Alojamiento(datos)'!L22</f>
        <v>0.27659574468085113</v>
      </c>
      <c r="H22" s="200">
        <f>'Nacionalidad-Alojamiento(datos)'!N22</f>
        <v>-0.25</v>
      </c>
    </row>
    <row r="23" spans="2:8">
      <c r="B23" s="96" t="str">
        <f>'Nacionalidad-Alojamiento(datos)'!B23</f>
        <v>Irlanda</v>
      </c>
      <c r="C23" s="198">
        <f>'Nacionalidad-Alojamiento(datos)'!D23</f>
        <v>0.15454545454545454</v>
      </c>
      <c r="D23" s="200">
        <f>'Nacionalidad-Alojamiento(datos)'!F23</f>
        <v>0.15454545454545454</v>
      </c>
      <c r="E23" s="200">
        <f>'Nacionalidad-Alojamiento(datos)'!H23</f>
        <v>-0.4</v>
      </c>
      <c r="F23" s="200">
        <f>'Nacionalidad-Alojamiento(datos)'!J23</f>
        <v>8.1081081081081141E-2</v>
      </c>
      <c r="G23" s="200">
        <f>'Nacionalidad-Alojamiento(datos)'!L23</f>
        <v>0.51282051282051277</v>
      </c>
      <c r="H23" s="200">
        <f>'Nacionalidad-Alojamiento(datos)'!N23</f>
        <v>0.14285714285714279</v>
      </c>
    </row>
    <row r="24" spans="2:8">
      <c r="B24" s="96" t="str">
        <f>'Nacionalidad-Alojamiento(datos)'!B24</f>
        <v>Rusia</v>
      </c>
      <c r="C24" s="198">
        <f>'Nacionalidad-Alojamiento(datos)'!D24</f>
        <v>-0.19819819819819817</v>
      </c>
      <c r="D24" s="200">
        <f>'Nacionalidad-Alojamiento(datos)'!F24</f>
        <v>-0.19819819819819817</v>
      </c>
      <c r="E24" s="200">
        <f>'Nacionalidad-Alojamiento(datos)'!H24</f>
        <v>-0.82608695652173914</v>
      </c>
      <c r="F24" s="200">
        <f>'Nacionalidad-Alojamiento(datos)'!J24</f>
        <v>-0.72727272727272729</v>
      </c>
      <c r="G24" s="200">
        <f>'Nacionalidad-Alojamiento(datos)'!L24</f>
        <v>1.6</v>
      </c>
      <c r="H24" s="200">
        <f>'Nacionalidad-Alojamiento(datos)'!N24</f>
        <v>-0.375</v>
      </c>
    </row>
    <row r="25" spans="2:8">
      <c r="B25" s="96" t="str">
        <f>'Nacionalidad-Alojamiento(datos)'!B25</f>
        <v>Austria</v>
      </c>
      <c r="C25" s="198">
        <f>'Nacionalidad-Alojamiento(datos)'!D25</f>
        <v>-0.21359223300970875</v>
      </c>
      <c r="D25" s="200">
        <f>'Nacionalidad-Alojamiento(datos)'!F25</f>
        <v>-0.21359223300970875</v>
      </c>
      <c r="E25" s="200">
        <f>'Nacionalidad-Alojamiento(datos)'!H25</f>
        <v>0.33333333333333326</v>
      </c>
      <c r="F25" s="200">
        <f>'Nacionalidad-Alojamiento(datos)'!J25</f>
        <v>-0.20833333333333337</v>
      </c>
      <c r="G25" s="200">
        <f>'Nacionalidad-Alojamiento(datos)'!L25</f>
        <v>-0.44444444444444442</v>
      </c>
      <c r="H25" s="200">
        <f>'Nacionalidad-Alojamiento(datos)'!N25</f>
        <v>0.19999999999999996</v>
      </c>
    </row>
    <row r="26" spans="2:8">
      <c r="B26" s="96" t="str">
        <f>'Nacionalidad-Alojamiento(datos)'!B26</f>
        <v>Resto de Europa</v>
      </c>
      <c r="C26" s="198">
        <f>'Nacionalidad-Alojamiento(datos)'!D26</f>
        <v>-1.3245033112582738E-2</v>
      </c>
      <c r="D26" s="200">
        <f>'Nacionalidad-Alojamiento(datos)'!F26</f>
        <v>-1.3245033112582738E-2</v>
      </c>
      <c r="E26" s="200">
        <f>'Nacionalidad-Alojamiento(datos)'!H26</f>
        <v>0.47619047619047628</v>
      </c>
      <c r="F26" s="200">
        <f>'Nacionalidad-Alojamiento(datos)'!J26</f>
        <v>-0.57258064516129026</v>
      </c>
      <c r="G26" s="200">
        <f>'Nacionalidad-Alojamiento(datos)'!L26</f>
        <v>0.39285714285714279</v>
      </c>
      <c r="H26" s="200">
        <f>'Nacionalidad-Alojamiento(datos)'!N26</f>
        <v>0.125</v>
      </c>
    </row>
    <row r="27" spans="2:8">
      <c r="B27" s="96" t="str">
        <f>'Nacionalidad-Alojamiento(datos)'!B27</f>
        <v>Usa</v>
      </c>
      <c r="C27" s="198">
        <f>'Nacionalidad-Alojamiento(datos)'!D27</f>
        <v>-0.31553398058252424</v>
      </c>
      <c r="D27" s="200">
        <f>'Nacionalidad-Alojamiento(datos)'!F27</f>
        <v>-0.31553398058252424</v>
      </c>
      <c r="E27" s="200">
        <f>'Nacionalidad-Alojamiento(datos)'!H27</f>
        <v>-0.25</v>
      </c>
      <c r="F27" s="200">
        <f>'Nacionalidad-Alojamiento(datos)'!J27</f>
        <v>-0.35897435897435892</v>
      </c>
      <c r="G27" s="200">
        <f>'Nacionalidad-Alojamiento(datos)'!L27</f>
        <v>-0.19999999999999996</v>
      </c>
      <c r="H27" s="200">
        <f>'Nacionalidad-Alojamiento(datos)'!N27</f>
        <v>-0.70588235294117641</v>
      </c>
    </row>
    <row r="28" spans="2:8">
      <c r="B28" s="96" t="str">
        <f>'Nacionalidad-Alojamiento(datos)'!B28</f>
        <v>Resto de América</v>
      </c>
      <c r="C28" s="198">
        <f>'Nacionalidad-Alojamiento(datos)'!D28</f>
        <v>-0.52839756592292098</v>
      </c>
      <c r="D28" s="200">
        <f>'Nacionalidad-Alojamiento(datos)'!F28</f>
        <v>-0.52839756592292098</v>
      </c>
      <c r="E28" s="200">
        <f>'Nacionalidad-Alojamiento(datos)'!H28</f>
        <v>-0.87969924812030076</v>
      </c>
      <c r="F28" s="200">
        <f>'Nacionalidad-Alojamiento(datos)'!J28</f>
        <v>-0.67425968109339407</v>
      </c>
      <c r="G28" s="200">
        <f>'Nacionalidad-Alojamiento(datos)'!L28</f>
        <v>-0.23987538940809972</v>
      </c>
      <c r="H28" s="200">
        <f>'Nacionalidad-Alojamiento(datos)'!N28</f>
        <v>-0.33333333333333337</v>
      </c>
    </row>
    <row r="29" spans="2:8">
      <c r="B29" s="96" t="str">
        <f>'Nacionalidad-Alojamiento(datos)'!B29</f>
        <v>Resto del Mundo</v>
      </c>
      <c r="C29" s="198">
        <f>'Nacionalidad-Alojamiento(datos)'!D29</f>
        <v>-4.8513302034428829E-2</v>
      </c>
      <c r="D29" s="200">
        <f>'Nacionalidad-Alojamiento(datos)'!F29</f>
        <v>-4.8513302034428829E-2</v>
      </c>
      <c r="E29" s="200">
        <f>'Nacionalidad-Alojamiento(datos)'!H29</f>
        <v>1.1428571428571428</v>
      </c>
      <c r="F29" s="200">
        <f>'Nacionalidad-Alojamiento(datos)'!J29</f>
        <v>-0.20792079207920788</v>
      </c>
      <c r="G29" s="200">
        <f>'Nacionalidad-Alojamiento(datos)'!L29</f>
        <v>8.0645161290322509E-2</v>
      </c>
      <c r="H29" s="200">
        <f>'Nacionalidad-Alojamiento(datos)'!N29</f>
        <v>-0.5</v>
      </c>
    </row>
    <row r="30" spans="2:8">
      <c r="B30" s="207" t="str">
        <f>'Nacionalidad-Alojamiento(datos)'!B30</f>
        <v>Turismo extranjero</v>
      </c>
      <c r="C30" s="198">
        <f>'Nacionalidad-Alojamiento(datos)'!D30</f>
        <v>-8.1568627450980813E-3</v>
      </c>
      <c r="D30" s="200">
        <f>'Nacionalidad-Alojamiento(datos)'!F30</f>
        <v>-8.1568627450980813E-3</v>
      </c>
      <c r="E30" s="200">
        <f>'Nacionalidad-Alojamiento(datos)'!H30</f>
        <v>5.8422590068159641E-2</v>
      </c>
      <c r="F30" s="200">
        <f>'Nacionalidad-Alojamiento(datos)'!J30</f>
        <v>-6.8538791051880099E-2</v>
      </c>
      <c r="G30" s="200">
        <f>'Nacionalidad-Alojamiento(datos)'!L30</f>
        <v>6.0138155221454603E-2</v>
      </c>
      <c r="H30" s="200">
        <f>'Nacionalidad-Alojamiento(datos)'!N30</f>
        <v>-0.1475826972010178</v>
      </c>
    </row>
    <row r="31" spans="2:8">
      <c r="B31" s="204" t="s">
        <v>80</v>
      </c>
      <c r="C31" s="206">
        <f>'Nacionalidad-Alojamiento(datos)'!D31</f>
        <v>-0.12154806825391529</v>
      </c>
      <c r="D31" s="206">
        <f>'Nacionalidad-Alojamiento(datos)'!F31</f>
        <v>-0.12154806825391529</v>
      </c>
      <c r="E31" s="206">
        <f>'Nacionalidad-Alojamiento(datos)'!H31</f>
        <v>-0.17851755003520065</v>
      </c>
      <c r="F31" s="206">
        <f>'Nacionalidad-Alojamiento(datos)'!J31</f>
        <v>-5.490829392086749E-2</v>
      </c>
      <c r="G31" s="206">
        <f>'Nacionalidad-Alojamiento(datos)'!L31</f>
        <v>-9.7052250718314359E-2</v>
      </c>
      <c r="H31" s="206">
        <f>'Nacionalidad-Alojamiento(datos)'!N31</f>
        <v>-0.24613003095975228</v>
      </c>
    </row>
    <row r="32" spans="2:8" ht="15" customHeight="1">
      <c r="B32" s="360" t="s">
        <v>67</v>
      </c>
      <c r="C32" s="360"/>
      <c r="D32" s="360"/>
      <c r="E32" s="360"/>
      <c r="F32" s="360"/>
      <c r="G32" s="360"/>
      <c r="H32" s="360"/>
    </row>
  </sheetData>
  <mergeCells count="6">
    <mergeCell ref="B32:H32"/>
    <mergeCell ref="B5:H5"/>
    <mergeCell ref="B6:H6"/>
    <mergeCell ref="B7:B8"/>
    <mergeCell ref="C7:C8"/>
    <mergeCell ref="D7:H7"/>
  </mergeCells>
  <conditionalFormatting sqref="B9:B30">
    <cfRule type="containsText" dxfId="50" priority="1" operator="containsText" text="SUIZA">
      <formula>NOT(ISERROR(SEARCH("SUIZA",B9)))</formula>
    </cfRule>
    <cfRule type="containsText" dxfId="49" priority="2" operator="containsText" text="AUSTRIA">
      <formula>NOT(ISERROR(SEARCH("AUSTRIA",B9)))</formula>
    </cfRule>
    <cfRule type="containsText" dxfId="48" priority="3" operator="containsText" text="IRLANDA">
      <formula>NOT(ISERROR(SEARCH("IRLANDA",B9)))</formula>
    </cfRule>
    <cfRule type="containsText" dxfId="47" priority="4" operator="containsText" text="PAÍSES DEL ESTE">
      <formula>NOT(ISERROR(SEARCH("PAÍSES DEL ESTE",B9)))</formula>
    </cfRule>
    <cfRule type="containsText" dxfId="46" priority="5" operator="containsText" text="RUSIA">
      <formula>NOT(ISERROR(SEARCH("RUSIA",B9)))</formula>
    </cfRule>
    <cfRule type="containsText" dxfId="45" priority="6" operator="containsText" text="HOLANDA">
      <formula>NOT(ISERROR(SEARCH("HOLANDA",B9)))</formula>
    </cfRule>
    <cfRule type="containsText" dxfId="44" priority="7" operator="containsText" text="FRANCIA">
      <formula>NOT(ISERROR(SEARCH("FRANCIA",B9)))</formula>
    </cfRule>
    <cfRule type="containsText" dxfId="43" priority="8" operator="containsText" text="ITALIA">
      <formula>NOT(ISERROR(SEARCH("ITALIA",B9)))</formula>
    </cfRule>
    <cfRule type="containsText" dxfId="42" priority="9" operator="containsText" text="BÉLGICA">
      <formula>NOT(ISERROR(SEARCH("BÉLGICA",B9)))</formula>
    </cfRule>
    <cfRule type="containsText" dxfId="41" priority="10" operator="containsText" text="ESPAÑA">
      <formula>NOT(ISERROR(SEARCH("ESPAÑA",B9)))</formula>
    </cfRule>
    <cfRule type="containsText" dxfId="40" priority="11" operator="containsText" text="ALEMANIA">
      <formula>NOT(ISERROR(SEARCH("ALEMANIA",B9)))</formula>
    </cfRule>
    <cfRule type="containsText" dxfId="39" priority="12" operator="containsText" text="PAÍSES NÓRDICOS">
      <formula>NOT(ISERROR(SEARCH("PAÍSES NÓRDICOS",B9)))</formula>
    </cfRule>
    <cfRule type="containsText" dxfId="38" priority="13" operator="containsText" text="REINO UNIDO">
      <formula>NOT(ISERROR(SEARCH("REINO UNIDO",B9)))</formula>
    </cfRule>
    <cfRule type="containsText" dxfId="37" priority="14" operator="containsText" text="DINAMARCA">
      <formula>NOT(ISERROR(SEARCH("DINAMARCA",B9)))</formula>
    </cfRule>
    <cfRule type="containsText" dxfId="36" priority="15" operator="containsText" text="NORUEGA">
      <formula>NOT(ISERROR(SEARCH("NORUEGA",B9)))</formula>
    </cfRule>
    <cfRule type="containsText" dxfId="35" priority="16" operator="containsText" text="FINLANDIA">
      <formula>NOT(ISERROR(SEARCH("FINLANDIA",B9)))</formula>
    </cfRule>
    <cfRule type="containsText" dxfId="34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SANTA CRUZ (acumulado junio 2010)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143">
    <tabColor rgb="FF000099"/>
    <pageSetUpPr fitToPage="1"/>
  </sheetPr>
  <dimension ref="B5:H32"/>
  <sheetViews>
    <sheetView showGridLines="0" showRowColHeaders="0" zoomScaleNormal="100" workbookViewId="0">
      <selection activeCell="B2" sqref="B2"/>
    </sheetView>
  </sheetViews>
  <sheetFormatPr baseColWidth="10" defaultRowHeight="14.25" customHeight="1"/>
  <cols>
    <col min="1" max="1" width="15.7109375" customWidth="1"/>
    <col min="2" max="2" width="16.7109375" customWidth="1"/>
    <col min="3" max="3" width="11.7109375" bestFit="1" customWidth="1"/>
    <col min="4" max="4" width="12.140625" bestFit="1" customWidth="1"/>
    <col min="5" max="5" width="13.140625" customWidth="1"/>
    <col min="6" max="6" width="12.140625" bestFit="1" customWidth="1"/>
    <col min="7" max="7" width="11.7109375" bestFit="1" customWidth="1"/>
    <col min="8" max="8" width="11.28515625" customWidth="1"/>
  </cols>
  <sheetData>
    <row r="5" spans="2:8" ht="36" customHeight="1">
      <c r="B5" s="362" t="s">
        <v>235</v>
      </c>
      <c r="C5" s="352"/>
      <c r="D5" s="352"/>
      <c r="E5" s="352"/>
      <c r="F5" s="352"/>
      <c r="G5" s="352"/>
      <c r="H5" s="352"/>
    </row>
    <row r="6" spans="2:8" ht="18" customHeight="1">
      <c r="B6" s="352" t="str">
        <f>actualizaciones!A2</f>
        <v xml:space="preserve">acumulado febrero 2011 </v>
      </c>
      <c r="C6" s="352"/>
      <c r="D6" s="352"/>
      <c r="E6" s="352"/>
      <c r="F6" s="352"/>
      <c r="G6" s="352"/>
      <c r="H6" s="352"/>
    </row>
    <row r="7" spans="2:8" ht="14.25" customHeight="1">
      <c r="B7" s="363" t="s">
        <v>195</v>
      </c>
      <c r="C7" s="346" t="s">
        <v>47</v>
      </c>
      <c r="D7" s="346" t="s">
        <v>228</v>
      </c>
      <c r="E7" s="346"/>
      <c r="F7" s="346"/>
      <c r="G7" s="346"/>
      <c r="H7" s="346"/>
    </row>
    <row r="8" spans="2:8" ht="15" customHeight="1">
      <c r="B8" s="363"/>
      <c r="C8" s="346"/>
      <c r="D8" s="102" t="s">
        <v>78</v>
      </c>
      <c r="E8" s="102" t="s">
        <v>230</v>
      </c>
      <c r="F8" s="102" t="s">
        <v>231</v>
      </c>
      <c r="G8" s="102" t="s">
        <v>232</v>
      </c>
      <c r="H8" s="102" t="s">
        <v>233</v>
      </c>
    </row>
    <row r="9" spans="2:8" ht="14.25" customHeight="1">
      <c r="B9" s="96" t="str">
        <f>'Nacionalidad-Alojamiento(datos)'!B9</f>
        <v>España</v>
      </c>
      <c r="C9" s="198">
        <f>'Nacionalidad-Alojamiento(datos)'!C9/'Nacionalidad-Alojamiento(datos)'!C9</f>
        <v>1</v>
      </c>
      <c r="D9" s="200">
        <f>'Nacionalidad-Alojamiento(datos)'!E9/'Nacionalidad-Alojamiento(datos)'!C9</f>
        <v>1</v>
      </c>
      <c r="E9" s="200">
        <f>'Nacionalidad-Alojamiento(datos)'!G9/'Nacionalidad-Alojamiento(datos)'!C9</f>
        <v>0.35433346677341876</v>
      </c>
      <c r="F9" s="200">
        <f>'Nacionalidad-Alojamiento(datos)'!I9/'Nacionalidad-Alojamiento(datos)'!C9</f>
        <v>0.31204963971176941</v>
      </c>
      <c r="G9" s="200">
        <f>'Nacionalidad-Alojamiento(datos)'!K9/'Nacionalidad-Alojamiento(datos)'!C9</f>
        <v>0.29403522818254602</v>
      </c>
      <c r="H9" s="200">
        <f>'Nacionalidad-Alojamiento(datos)'!M9/'Nacionalidad-Alojamiento(datos)'!C9</f>
        <v>3.9581665332265814E-2</v>
      </c>
    </row>
    <row r="10" spans="2:8" ht="14.25" customHeight="1">
      <c r="B10" s="96" t="str">
        <f>'Nacionalidad-Alojamiento(datos)'!B10</f>
        <v>Alemania</v>
      </c>
      <c r="C10" s="198">
        <f>'Nacionalidad-Alojamiento(datos)'!C10/'Nacionalidad-Alojamiento(datos)'!C10</f>
        <v>1</v>
      </c>
      <c r="D10" s="200">
        <f>'Nacionalidad-Alojamiento(datos)'!E10/'Nacionalidad-Alojamiento(datos)'!C10</f>
        <v>1</v>
      </c>
      <c r="E10" s="200">
        <f>'Nacionalidad-Alojamiento(datos)'!G10/'Nacionalidad-Alojamiento(datos)'!C10</f>
        <v>0.25303643724696356</v>
      </c>
      <c r="F10" s="200">
        <f>'Nacionalidad-Alojamiento(datos)'!I10/'Nacionalidad-Alojamiento(datos)'!C10</f>
        <v>0.31376518218623484</v>
      </c>
      <c r="G10" s="200">
        <f>'Nacionalidad-Alojamiento(datos)'!K10/'Nacionalidad-Alojamiento(datos)'!C10</f>
        <v>0.354251012145749</v>
      </c>
      <c r="H10" s="200">
        <f>'Nacionalidad-Alojamiento(datos)'!M10/'Nacionalidad-Alojamiento(datos)'!C10</f>
        <v>7.8947368421052627E-2</v>
      </c>
    </row>
    <row r="11" spans="2:8" ht="14.25" customHeight="1">
      <c r="B11" s="96" t="str">
        <f>'Nacionalidad-Alojamiento(datos)'!B11</f>
        <v>Reino Unido</v>
      </c>
      <c r="C11" s="198">
        <f>'Nacionalidad-Alojamiento(datos)'!C11/'Nacionalidad-Alojamiento(datos)'!C11</f>
        <v>1</v>
      </c>
      <c r="D11" s="200">
        <f>'Nacionalidad-Alojamiento(datos)'!E11/'Nacionalidad-Alojamiento(datos)'!C11</f>
        <v>1</v>
      </c>
      <c r="E11" s="200">
        <f>'Nacionalidad-Alojamiento(datos)'!G11/'Nacionalidad-Alojamiento(datos)'!C11</f>
        <v>0.16297117516629711</v>
      </c>
      <c r="F11" s="200">
        <f>'Nacionalidad-Alojamiento(datos)'!I11/'Nacionalidad-Alojamiento(datos)'!C11</f>
        <v>0.36363636363636365</v>
      </c>
      <c r="G11" s="200">
        <f>'Nacionalidad-Alojamiento(datos)'!K11/'Nacionalidad-Alojamiento(datos)'!C11</f>
        <v>0.40687361419068735</v>
      </c>
      <c r="H11" s="200">
        <f>'Nacionalidad-Alojamiento(datos)'!M11/'Nacionalidad-Alojamiento(datos)'!C11</f>
        <v>6.6518847006651879E-2</v>
      </c>
    </row>
    <row r="12" spans="2:8" ht="14.25" customHeight="1">
      <c r="B12" s="96" t="str">
        <f>'Nacionalidad-Alojamiento(datos)'!B12</f>
        <v>Italia</v>
      </c>
      <c r="C12" s="198">
        <f>'Nacionalidad-Alojamiento(datos)'!C12/'Nacionalidad-Alojamiento(datos)'!C12</f>
        <v>1</v>
      </c>
      <c r="D12" s="200">
        <f>'Nacionalidad-Alojamiento(datos)'!E12/'Nacionalidad-Alojamiento(datos)'!C12</f>
        <v>1</v>
      </c>
      <c r="E12" s="200">
        <f>'Nacionalidad-Alojamiento(datos)'!G12/'Nacionalidad-Alojamiento(datos)'!C12</f>
        <v>0.15107913669064749</v>
      </c>
      <c r="F12" s="200">
        <f>'Nacionalidad-Alojamiento(datos)'!I12/'Nacionalidad-Alojamiento(datos)'!C12</f>
        <v>0.36690647482014388</v>
      </c>
      <c r="G12" s="200">
        <f>'Nacionalidad-Alojamiento(datos)'!K12/'Nacionalidad-Alojamiento(datos)'!C12</f>
        <v>0.35251798561151076</v>
      </c>
      <c r="H12" s="200">
        <f>'Nacionalidad-Alojamiento(datos)'!M12/'Nacionalidad-Alojamiento(datos)'!C12</f>
        <v>0.12949640287769784</v>
      </c>
    </row>
    <row r="13" spans="2:8" ht="14.25" customHeight="1">
      <c r="B13" s="96" t="str">
        <f>'Nacionalidad-Alojamiento(datos)'!B13</f>
        <v>Francia</v>
      </c>
      <c r="C13" s="198">
        <f>'Nacionalidad-Alojamiento(datos)'!C13/'Nacionalidad-Alojamiento(datos)'!C13</f>
        <v>1</v>
      </c>
      <c r="D13" s="200">
        <f>'Nacionalidad-Alojamiento(datos)'!E13/'Nacionalidad-Alojamiento(datos)'!C13</f>
        <v>1</v>
      </c>
      <c r="E13" s="200">
        <f>'Nacionalidad-Alojamiento(datos)'!G13/'Nacionalidad-Alojamiento(datos)'!C13</f>
        <v>0.1864406779661017</v>
      </c>
      <c r="F13" s="200">
        <f>'Nacionalidad-Alojamiento(datos)'!I13/'Nacionalidad-Alojamiento(datos)'!C13</f>
        <v>0.3347457627118644</v>
      </c>
      <c r="G13" s="200">
        <f>'Nacionalidad-Alojamiento(datos)'!K13/'Nacionalidad-Alojamiento(datos)'!C13</f>
        <v>0.27542372881355931</v>
      </c>
      <c r="H13" s="200">
        <f>'Nacionalidad-Alojamiento(datos)'!M13/'Nacionalidad-Alojamiento(datos)'!C13</f>
        <v>0.20338983050847459</v>
      </c>
    </row>
    <row r="14" spans="2:8" ht="14.25" customHeight="1">
      <c r="B14" s="96" t="str">
        <f>'Nacionalidad-Alojamiento(datos)'!B14</f>
        <v>Países Nórdicos</v>
      </c>
      <c r="C14" s="198">
        <f>'Nacionalidad-Alojamiento(datos)'!C14/'Nacionalidad-Alojamiento(datos)'!C14</f>
        <v>1</v>
      </c>
      <c r="D14" s="200">
        <f>'Nacionalidad-Alojamiento(datos)'!E14/'Nacionalidad-Alojamiento(datos)'!C14</f>
        <v>1</v>
      </c>
      <c r="E14" s="200">
        <f>'Nacionalidad-Alojamiento(datos)'!G14/'Nacionalidad-Alojamiento(datos)'!C14</f>
        <v>0.10884353741496598</v>
      </c>
      <c r="F14" s="200">
        <f>'Nacionalidad-Alojamiento(datos)'!I14/'Nacionalidad-Alojamiento(datos)'!C14</f>
        <v>0.27380952380952384</v>
      </c>
      <c r="G14" s="200">
        <f>'Nacionalidad-Alojamiento(datos)'!K14/'Nacionalidad-Alojamiento(datos)'!C14</f>
        <v>0.55272108843537415</v>
      </c>
      <c r="H14" s="200">
        <f>'Nacionalidad-Alojamiento(datos)'!M14/'Nacionalidad-Alojamiento(datos)'!C14</f>
        <v>6.4625850340136057E-2</v>
      </c>
    </row>
    <row r="15" spans="2:8" ht="14.25" customHeight="1">
      <c r="B15" s="96" t="str">
        <f>'Nacionalidad-Alojamiento(datos)'!B15</f>
        <v>Finlandia</v>
      </c>
      <c r="C15" s="198">
        <f>'Nacionalidad-Alojamiento(datos)'!C15/'Nacionalidad-Alojamiento(datos)'!C15</f>
        <v>1</v>
      </c>
      <c r="D15" s="200">
        <f>'Nacionalidad-Alojamiento(datos)'!E15/'Nacionalidad-Alojamiento(datos)'!C15</f>
        <v>1</v>
      </c>
      <c r="E15" s="200">
        <f>'Nacionalidad-Alojamiento(datos)'!G15/'Nacionalidad-Alojamiento(datos)'!C15</f>
        <v>0.11538461538461539</v>
      </c>
      <c r="F15" s="200">
        <f>'Nacionalidad-Alojamiento(datos)'!I15/'Nacionalidad-Alojamiento(datos)'!C15</f>
        <v>0.26923076923076922</v>
      </c>
      <c r="G15" s="200">
        <f>'Nacionalidad-Alojamiento(datos)'!K15/'Nacionalidad-Alojamiento(datos)'!C15</f>
        <v>0.59615384615384615</v>
      </c>
      <c r="H15" s="200">
        <f>'Nacionalidad-Alojamiento(datos)'!M15/'Nacionalidad-Alojamiento(datos)'!C15</f>
        <v>1.9230769230769232E-2</v>
      </c>
    </row>
    <row r="16" spans="2:8" ht="14.25" customHeight="1">
      <c r="B16" s="96" t="str">
        <f>'Nacionalidad-Alojamiento(datos)'!B16</f>
        <v>Suecia</v>
      </c>
      <c r="C16" s="198">
        <f>'Nacionalidad-Alojamiento(datos)'!C16/'Nacionalidad-Alojamiento(datos)'!C16</f>
        <v>1</v>
      </c>
      <c r="D16" s="200">
        <f>'Nacionalidad-Alojamiento(datos)'!E16/'Nacionalidad-Alojamiento(datos)'!C16</f>
        <v>1</v>
      </c>
      <c r="E16" s="200">
        <f>'Nacionalidad-Alojamiento(datos)'!G16/'Nacionalidad-Alojamiento(datos)'!C16</f>
        <v>0.14054054054054055</v>
      </c>
      <c r="F16" s="200">
        <f>'Nacionalidad-Alojamiento(datos)'!I16/'Nacionalidad-Alojamiento(datos)'!C16</f>
        <v>0.13513513513513514</v>
      </c>
      <c r="G16" s="200">
        <f>'Nacionalidad-Alojamiento(datos)'!K16/'Nacionalidad-Alojamiento(datos)'!C16</f>
        <v>0.67027027027027031</v>
      </c>
      <c r="H16" s="200">
        <f>'Nacionalidad-Alojamiento(datos)'!M16/'Nacionalidad-Alojamiento(datos)'!C16</f>
        <v>5.4054054054054057E-2</v>
      </c>
    </row>
    <row r="17" spans="2:8" ht="14.25" customHeight="1">
      <c r="B17" s="96" t="str">
        <f>'Nacionalidad-Alojamiento(datos)'!B17</f>
        <v>Noruega</v>
      </c>
      <c r="C17" s="198">
        <f>'Nacionalidad-Alojamiento(datos)'!C17/'Nacionalidad-Alojamiento(datos)'!C17</f>
        <v>1</v>
      </c>
      <c r="D17" s="200">
        <f>'Nacionalidad-Alojamiento(datos)'!E17/'Nacionalidad-Alojamiento(datos)'!C17</f>
        <v>1</v>
      </c>
      <c r="E17" s="200">
        <f>'Nacionalidad-Alojamiento(datos)'!G17/'Nacionalidad-Alojamiento(datos)'!C17</f>
        <v>0.10606060606060606</v>
      </c>
      <c r="F17" s="200">
        <f>'Nacionalidad-Alojamiento(datos)'!I17/'Nacionalidad-Alojamiento(datos)'!C17</f>
        <v>0.37878787878787878</v>
      </c>
      <c r="G17" s="200">
        <f>'Nacionalidad-Alojamiento(datos)'!K17/'Nacionalidad-Alojamiento(datos)'!C17</f>
        <v>0.48484848484848486</v>
      </c>
      <c r="H17" s="200">
        <f>'Nacionalidad-Alojamiento(datos)'!M17/'Nacionalidad-Alojamiento(datos)'!C17</f>
        <v>3.0303030303030304E-2</v>
      </c>
    </row>
    <row r="18" spans="2:8" ht="14.25" customHeight="1">
      <c r="B18" s="96" t="str">
        <f>'Nacionalidad-Alojamiento(datos)'!B18</f>
        <v>Dinamarca</v>
      </c>
      <c r="C18" s="198">
        <f>'Nacionalidad-Alojamiento(datos)'!C18/'Nacionalidad-Alojamiento(datos)'!C18</f>
        <v>1</v>
      </c>
      <c r="D18" s="200">
        <f>'Nacionalidad-Alojamiento(datos)'!E18/'Nacionalidad-Alojamiento(datos)'!C18</f>
        <v>1</v>
      </c>
      <c r="E18" s="200">
        <f>'Nacionalidad-Alojamiento(datos)'!G18/'Nacionalidad-Alojamiento(datos)'!C18</f>
        <v>5.2173913043478258E-2</v>
      </c>
      <c r="F18" s="200">
        <f>'Nacionalidad-Alojamiento(datos)'!I18/'Nacionalidad-Alojamiento(datos)'!C18</f>
        <v>0.38260869565217392</v>
      </c>
      <c r="G18" s="200">
        <f>'Nacionalidad-Alojamiento(datos)'!K18/'Nacionalidad-Alojamiento(datos)'!C18</f>
        <v>0.38260869565217392</v>
      </c>
      <c r="H18" s="200">
        <f>'Nacionalidad-Alojamiento(datos)'!M18/'Nacionalidad-Alojamiento(datos)'!C18</f>
        <v>0.18260869565217391</v>
      </c>
    </row>
    <row r="19" spans="2:8" ht="14.25" customHeight="1">
      <c r="B19" s="96" t="str">
        <f>'Nacionalidad-Alojamiento(datos)'!B19</f>
        <v>Países del Este</v>
      </c>
      <c r="C19" s="198">
        <f>'Nacionalidad-Alojamiento(datos)'!C19/'Nacionalidad-Alojamiento(datos)'!C19</f>
        <v>1</v>
      </c>
      <c r="D19" s="200">
        <f>'Nacionalidad-Alojamiento(datos)'!E19/'Nacionalidad-Alojamiento(datos)'!C19</f>
        <v>1</v>
      </c>
      <c r="E19" s="200">
        <f>'Nacionalidad-Alojamiento(datos)'!G19/'Nacionalidad-Alojamiento(datos)'!C19</f>
        <v>5.8252427184466021E-2</v>
      </c>
      <c r="F19" s="200">
        <f>'Nacionalidad-Alojamiento(datos)'!I19/'Nacionalidad-Alojamiento(datos)'!C19</f>
        <v>8.7378640776699032E-2</v>
      </c>
      <c r="G19" s="200">
        <f>'Nacionalidad-Alojamiento(datos)'!K19/'Nacionalidad-Alojamiento(datos)'!C19</f>
        <v>0.70873786407766992</v>
      </c>
      <c r="H19" s="200">
        <f>'Nacionalidad-Alojamiento(datos)'!M19/'Nacionalidad-Alojamiento(datos)'!C19</f>
        <v>0.14563106796116504</v>
      </c>
    </row>
    <row r="20" spans="2:8" ht="14.25" customHeight="1">
      <c r="B20" s="96" t="str">
        <f>'Nacionalidad-Alojamiento(datos)'!B20</f>
        <v>Holanda</v>
      </c>
      <c r="C20" s="198">
        <f>'Nacionalidad-Alojamiento(datos)'!C20/'Nacionalidad-Alojamiento(datos)'!C20</f>
        <v>1</v>
      </c>
      <c r="D20" s="200">
        <f>'Nacionalidad-Alojamiento(datos)'!E20/'Nacionalidad-Alojamiento(datos)'!C20</f>
        <v>1</v>
      </c>
      <c r="E20" s="200">
        <f>'Nacionalidad-Alojamiento(datos)'!G20/'Nacionalidad-Alojamiento(datos)'!C20</f>
        <v>0.12179487179487179</v>
      </c>
      <c r="F20" s="200">
        <f>'Nacionalidad-Alojamiento(datos)'!I20/'Nacionalidad-Alojamiento(datos)'!C20</f>
        <v>0.11538461538461539</v>
      </c>
      <c r="G20" s="200">
        <f>'Nacionalidad-Alojamiento(datos)'!K20/'Nacionalidad-Alojamiento(datos)'!C20</f>
        <v>0.61538461538461542</v>
      </c>
      <c r="H20" s="200">
        <f>'Nacionalidad-Alojamiento(datos)'!M20/'Nacionalidad-Alojamiento(datos)'!C20</f>
        <v>0.14743589743589744</v>
      </c>
    </row>
    <row r="21" spans="2:8" ht="14.25" customHeight="1">
      <c r="B21" s="96" t="str">
        <f>'Nacionalidad-Alojamiento(datos)'!B21</f>
        <v>Bélgica</v>
      </c>
      <c r="C21" s="198">
        <f>'Nacionalidad-Alojamiento(datos)'!C21/'Nacionalidad-Alojamiento(datos)'!C21</f>
        <v>1</v>
      </c>
      <c r="D21" s="200">
        <f>'Nacionalidad-Alojamiento(datos)'!E21/'Nacionalidad-Alojamiento(datos)'!C21</f>
        <v>1</v>
      </c>
      <c r="E21" s="200">
        <f>'Nacionalidad-Alojamiento(datos)'!G21/'Nacionalidad-Alojamiento(datos)'!C21</f>
        <v>0.3971631205673759</v>
      </c>
      <c r="F21" s="200">
        <f>'Nacionalidad-Alojamiento(datos)'!I21/'Nacionalidad-Alojamiento(datos)'!C21</f>
        <v>0.24822695035460993</v>
      </c>
      <c r="G21" s="200">
        <f>'Nacionalidad-Alojamiento(datos)'!K21/'Nacionalidad-Alojamiento(datos)'!C21</f>
        <v>0.18439716312056736</v>
      </c>
      <c r="H21" s="200">
        <f>'Nacionalidad-Alojamiento(datos)'!M21/'Nacionalidad-Alojamiento(datos)'!C21</f>
        <v>0.1702127659574468</v>
      </c>
    </row>
    <row r="22" spans="2:8" ht="14.25" customHeight="1">
      <c r="B22" s="96" t="str">
        <f>'Nacionalidad-Alojamiento(datos)'!B22</f>
        <v>Suiza</v>
      </c>
      <c r="C22" s="198">
        <f>'Nacionalidad-Alojamiento(datos)'!C22/'Nacionalidad-Alojamiento(datos)'!C22</f>
        <v>1</v>
      </c>
      <c r="D22" s="200">
        <f>'Nacionalidad-Alojamiento(datos)'!E22/'Nacionalidad-Alojamiento(datos)'!C22</f>
        <v>1</v>
      </c>
      <c r="E22" s="200">
        <f>'Nacionalidad-Alojamiento(datos)'!G22/'Nacionalidad-Alojamiento(datos)'!C22</f>
        <v>0.2</v>
      </c>
      <c r="F22" s="200">
        <f>'Nacionalidad-Alojamiento(datos)'!I22/'Nacionalidad-Alojamiento(datos)'!C22</f>
        <v>0.26923076923076922</v>
      </c>
      <c r="G22" s="200">
        <f>'Nacionalidad-Alojamiento(datos)'!K22/'Nacionalidad-Alojamiento(datos)'!C22</f>
        <v>0.46153846153846156</v>
      </c>
      <c r="H22" s="200">
        <f>'Nacionalidad-Alojamiento(datos)'!M22/'Nacionalidad-Alojamiento(datos)'!C22</f>
        <v>6.9230769230769235E-2</v>
      </c>
    </row>
    <row r="23" spans="2:8" ht="14.25" customHeight="1">
      <c r="B23" s="96" t="str">
        <f>'Nacionalidad-Alojamiento(datos)'!B23</f>
        <v>Irlanda</v>
      </c>
      <c r="C23" s="198">
        <f>'Nacionalidad-Alojamiento(datos)'!C23/'Nacionalidad-Alojamiento(datos)'!C23</f>
        <v>1</v>
      </c>
      <c r="D23" s="200">
        <f>'Nacionalidad-Alojamiento(datos)'!E23/'Nacionalidad-Alojamiento(datos)'!C23</f>
        <v>1</v>
      </c>
      <c r="E23" s="200">
        <f>'Nacionalidad-Alojamiento(datos)'!G23/'Nacionalidad-Alojamiento(datos)'!C23</f>
        <v>9.4488188976377951E-2</v>
      </c>
      <c r="F23" s="200">
        <f>'Nacionalidad-Alojamiento(datos)'!I23/'Nacionalidad-Alojamiento(datos)'!C23</f>
        <v>0.31496062992125984</v>
      </c>
      <c r="G23" s="200">
        <f>'Nacionalidad-Alojamiento(datos)'!K23/'Nacionalidad-Alojamiento(datos)'!C23</f>
        <v>0.46456692913385828</v>
      </c>
      <c r="H23" s="200">
        <f>'Nacionalidad-Alojamiento(datos)'!M23/'Nacionalidad-Alojamiento(datos)'!C23</f>
        <v>0.12598425196850394</v>
      </c>
    </row>
    <row r="24" spans="2:8" ht="14.25" customHeight="1">
      <c r="B24" s="96" t="str">
        <f>'Nacionalidad-Alojamiento(datos)'!B24</f>
        <v>Rusia</v>
      </c>
      <c r="C24" s="198">
        <f>'Nacionalidad-Alojamiento(datos)'!C24/'Nacionalidad-Alojamiento(datos)'!C24</f>
        <v>1</v>
      </c>
      <c r="D24" s="200">
        <f>'Nacionalidad-Alojamiento(datos)'!E24/'Nacionalidad-Alojamiento(datos)'!C24</f>
        <v>1</v>
      </c>
      <c r="E24" s="200">
        <f>'Nacionalidad-Alojamiento(datos)'!G24/'Nacionalidad-Alojamiento(datos)'!C24</f>
        <v>4.49438202247191E-2</v>
      </c>
      <c r="F24" s="200">
        <f>'Nacionalidad-Alojamiento(datos)'!I24/'Nacionalidad-Alojamiento(datos)'!C24</f>
        <v>0.16853932584269662</v>
      </c>
      <c r="G24" s="200">
        <f>'Nacionalidad-Alojamiento(datos)'!K24/'Nacionalidad-Alojamiento(datos)'!C24</f>
        <v>0.7303370786516854</v>
      </c>
      <c r="H24" s="200">
        <f>'Nacionalidad-Alojamiento(datos)'!M24/'Nacionalidad-Alojamiento(datos)'!C24</f>
        <v>5.6179775280898875E-2</v>
      </c>
    </row>
    <row r="25" spans="2:8" ht="14.25" customHeight="1">
      <c r="B25" s="96" t="str">
        <f>'Nacionalidad-Alojamiento(datos)'!B25</f>
        <v>Austria</v>
      </c>
      <c r="C25" s="198">
        <f>'Nacionalidad-Alojamiento(datos)'!C25/'Nacionalidad-Alojamiento(datos)'!C25</f>
        <v>1</v>
      </c>
      <c r="D25" s="200">
        <f>'Nacionalidad-Alojamiento(datos)'!E25/'Nacionalidad-Alojamiento(datos)'!C25</f>
        <v>1</v>
      </c>
      <c r="E25" s="200">
        <f>'Nacionalidad-Alojamiento(datos)'!G25/'Nacionalidad-Alojamiento(datos)'!C25</f>
        <v>0.24691358024691357</v>
      </c>
      <c r="F25" s="200">
        <f>'Nacionalidad-Alojamiento(datos)'!I25/'Nacionalidad-Alojamiento(datos)'!C25</f>
        <v>0.23456790123456789</v>
      </c>
      <c r="G25" s="200">
        <f>'Nacionalidad-Alojamiento(datos)'!K25/'Nacionalidad-Alojamiento(datos)'!C25</f>
        <v>0.37037037037037035</v>
      </c>
      <c r="H25" s="200">
        <f>'Nacionalidad-Alojamiento(datos)'!M25/'Nacionalidad-Alojamiento(datos)'!C25</f>
        <v>0.14814814814814814</v>
      </c>
    </row>
    <row r="26" spans="2:8" ht="14.25" customHeight="1">
      <c r="B26" s="96" t="str">
        <f>'Nacionalidad-Alojamiento(datos)'!B26</f>
        <v>Resto de Europa</v>
      </c>
      <c r="C26" s="198">
        <f>'Nacionalidad-Alojamiento(datos)'!C26/'Nacionalidad-Alojamiento(datos)'!C26</f>
        <v>1</v>
      </c>
      <c r="D26" s="200">
        <f>'Nacionalidad-Alojamiento(datos)'!E26/'Nacionalidad-Alojamiento(datos)'!C26</f>
        <v>1</v>
      </c>
      <c r="E26" s="200">
        <f>'Nacionalidad-Alojamiento(datos)'!G26/'Nacionalidad-Alojamiento(datos)'!C26</f>
        <v>0.20805369127516779</v>
      </c>
      <c r="F26" s="200">
        <f>'Nacionalidad-Alojamiento(datos)'!I26/'Nacionalidad-Alojamiento(datos)'!C26</f>
        <v>0.17785234899328858</v>
      </c>
      <c r="G26" s="200">
        <f>'Nacionalidad-Alojamiento(datos)'!K26/'Nacionalidad-Alojamiento(datos)'!C26</f>
        <v>0.52348993288590606</v>
      </c>
      <c r="H26" s="200">
        <f>'Nacionalidad-Alojamiento(datos)'!M26/'Nacionalidad-Alojamiento(datos)'!C26</f>
        <v>9.0604026845637578E-2</v>
      </c>
    </row>
    <row r="27" spans="2:8" ht="14.25" customHeight="1">
      <c r="B27" s="96" t="str">
        <f>'Nacionalidad-Alojamiento(datos)'!B27</f>
        <v>Usa</v>
      </c>
      <c r="C27" s="198">
        <f>'Nacionalidad-Alojamiento(datos)'!C27/'Nacionalidad-Alojamiento(datos)'!C27</f>
        <v>1</v>
      </c>
      <c r="D27" s="200">
        <f>'Nacionalidad-Alojamiento(datos)'!E27/'Nacionalidad-Alojamiento(datos)'!C27</f>
        <v>1</v>
      </c>
      <c r="E27" s="200">
        <f>'Nacionalidad-Alojamiento(datos)'!G27/'Nacionalidad-Alojamiento(datos)'!C27</f>
        <v>0.2978723404255319</v>
      </c>
      <c r="F27" s="200">
        <f>'Nacionalidad-Alojamiento(datos)'!I27/'Nacionalidad-Alojamiento(datos)'!C27</f>
        <v>0.3546099290780142</v>
      </c>
      <c r="G27" s="200">
        <f>'Nacionalidad-Alojamiento(datos)'!K27/'Nacionalidad-Alojamiento(datos)'!C27</f>
        <v>0.31205673758865249</v>
      </c>
      <c r="H27" s="200">
        <f>'Nacionalidad-Alojamiento(datos)'!M27/'Nacionalidad-Alojamiento(datos)'!C27</f>
        <v>3.5460992907801421E-2</v>
      </c>
    </row>
    <row r="28" spans="2:8" ht="14.25" customHeight="1">
      <c r="B28" s="96" t="str">
        <f>'Nacionalidad-Alojamiento(datos)'!B28</f>
        <v>Resto de América</v>
      </c>
      <c r="C28" s="198">
        <f>'Nacionalidad-Alojamiento(datos)'!C28/'Nacionalidad-Alojamiento(datos)'!C28</f>
        <v>1</v>
      </c>
      <c r="D28" s="200">
        <f>'Nacionalidad-Alojamiento(datos)'!E28/'Nacionalidad-Alojamiento(datos)'!C28</f>
        <v>1</v>
      </c>
      <c r="E28" s="200">
        <f>'Nacionalidad-Alojamiento(datos)'!G28/'Nacionalidad-Alojamiento(datos)'!C28</f>
        <v>3.4408602150537634E-2</v>
      </c>
      <c r="F28" s="200">
        <f>'Nacionalidad-Alojamiento(datos)'!I28/'Nacionalidad-Alojamiento(datos)'!C28</f>
        <v>0.30752688172043013</v>
      </c>
      <c r="G28" s="200">
        <f>'Nacionalidad-Alojamiento(datos)'!K28/'Nacionalidad-Alojamiento(datos)'!C28</f>
        <v>0.52473118279569897</v>
      </c>
      <c r="H28" s="200">
        <f>'Nacionalidad-Alojamiento(datos)'!M28/'Nacionalidad-Alojamiento(datos)'!C28</f>
        <v>0.13333333333333333</v>
      </c>
    </row>
    <row r="29" spans="2:8" ht="14.25" customHeight="1">
      <c r="B29" s="96" t="str">
        <f>'Nacionalidad-Alojamiento(datos)'!B29</f>
        <v>Resto del Mundo</v>
      </c>
      <c r="C29" s="198">
        <f>'Nacionalidad-Alojamiento(datos)'!C29/'Nacionalidad-Alojamiento(datos)'!C29</f>
        <v>1</v>
      </c>
      <c r="D29" s="200">
        <f>'Nacionalidad-Alojamiento(datos)'!E29/'Nacionalidad-Alojamiento(datos)'!C29</f>
        <v>1</v>
      </c>
      <c r="E29" s="200">
        <f>'Nacionalidad-Alojamiento(datos)'!G29/'Nacionalidad-Alojamiento(datos)'!C29</f>
        <v>0.19736842105263158</v>
      </c>
      <c r="F29" s="200">
        <f>'Nacionalidad-Alojamiento(datos)'!I29/'Nacionalidad-Alojamiento(datos)'!C29</f>
        <v>0.39473684210526316</v>
      </c>
      <c r="G29" s="200">
        <f>'Nacionalidad-Alojamiento(datos)'!K29/'Nacionalidad-Alojamiento(datos)'!C29</f>
        <v>0.33059210526315791</v>
      </c>
      <c r="H29" s="200">
        <f>'Nacionalidad-Alojamiento(datos)'!M29/'Nacionalidad-Alojamiento(datos)'!C29</f>
        <v>7.7302631578947373E-2</v>
      </c>
    </row>
    <row r="30" spans="2:8" ht="14.25" customHeight="1">
      <c r="B30" s="207" t="str">
        <f>'Nacionalidad-Alojamiento(datos)'!B30</f>
        <v>Turismo extranjero</v>
      </c>
      <c r="C30" s="203">
        <f>'Nacionalidad-Alojamiento(datos)'!C30/'Nacionalidad-Alojamiento(datos)'!C30</f>
        <v>1</v>
      </c>
      <c r="D30" s="203">
        <f>'Nacionalidad-Alojamiento(datos)'!E30/'Nacionalidad-Alojamiento(datos)'!C30</f>
        <v>1</v>
      </c>
      <c r="E30" s="203">
        <f>'Nacionalidad-Alojamiento(datos)'!G30/'Nacionalidad-Alojamiento(datos)'!C30</f>
        <v>0.17191206705677683</v>
      </c>
      <c r="F30" s="203">
        <f>'Nacionalidad-Alojamiento(datos)'!I30/'Nacionalidad-Alojamiento(datos)'!C30</f>
        <v>0.3095049818124308</v>
      </c>
      <c r="G30" s="203">
        <f>'Nacionalidad-Alojamiento(datos)'!K30/'Nacionalidad-Alojamiento(datos)'!C30</f>
        <v>0.41262059149138069</v>
      </c>
      <c r="H30" s="203">
        <f>'Nacionalidad-Alojamiento(datos)'!M30/'Nacionalidad-Alojamiento(datos)'!C30</f>
        <v>0.10596235963941167</v>
      </c>
    </row>
    <row r="31" spans="2:8" ht="14.25" customHeight="1">
      <c r="B31" s="204" t="s">
        <v>80</v>
      </c>
      <c r="C31" s="206">
        <f>'Nacionalidad-Alojamiento(datos)'!C31/'Nacionalidad-Alojamiento(datos)'!C31</f>
        <v>1</v>
      </c>
      <c r="D31" s="206">
        <f>'Nacionalidad-Alojamiento(datos)'!E31/'Nacionalidad-Alojamiento(datos)'!C31</f>
        <v>1</v>
      </c>
      <c r="E31" s="206">
        <f>'Nacionalidad-Alojamiento(datos)'!G31/'Nacionalidad-Alojamiento(datos)'!C31</f>
        <v>0.31048770289276617</v>
      </c>
      <c r="F31" s="206">
        <f>'Nacionalidad-Alojamiento(datos)'!I31/'Nacionalidad-Alojamiento(datos)'!C31</f>
        <v>0.31143802029877982</v>
      </c>
      <c r="G31" s="206">
        <f>'Nacionalidad-Alojamiento(datos)'!K31/'Nacionalidad-Alojamiento(datos)'!C31</f>
        <v>0.32253772760101873</v>
      </c>
      <c r="H31" s="206">
        <f>'Nacionalidad-Alojamiento(datos)'!M31/'Nacionalidad-Alojamiento(datos)'!C31</f>
        <v>5.5536549207435282E-2</v>
      </c>
    </row>
    <row r="32" spans="2:8" ht="14.25" customHeight="1">
      <c r="B32" s="360" t="s">
        <v>67</v>
      </c>
      <c r="C32" s="360"/>
      <c r="D32" s="360"/>
      <c r="E32" s="360"/>
      <c r="F32" s="360"/>
      <c r="G32" s="360"/>
      <c r="H32" s="360"/>
    </row>
  </sheetData>
  <mergeCells count="6">
    <mergeCell ref="B32:H32"/>
    <mergeCell ref="B5:H5"/>
    <mergeCell ref="B6:H6"/>
    <mergeCell ref="B7:B8"/>
    <mergeCell ref="C7:C8"/>
    <mergeCell ref="D7:H7"/>
  </mergeCells>
  <conditionalFormatting sqref="B9:B29">
    <cfRule type="containsText" dxfId="33" priority="1" operator="containsText" text="SUIZA">
      <formula>NOT(ISERROR(SEARCH("SUIZA",B9)))</formula>
    </cfRule>
    <cfRule type="containsText" dxfId="32" priority="2" operator="containsText" text="AUSTRIA">
      <formula>NOT(ISERROR(SEARCH("AUSTRIA",B9)))</formula>
    </cfRule>
    <cfRule type="containsText" dxfId="31" priority="3" operator="containsText" text="IRLANDA">
      <formula>NOT(ISERROR(SEARCH("IRLANDA",B9)))</formula>
    </cfRule>
    <cfRule type="containsText" dxfId="30" priority="4" operator="containsText" text="PAÍSES DEL ESTE">
      <formula>NOT(ISERROR(SEARCH("PAÍSES DEL ESTE",B9)))</formula>
    </cfRule>
    <cfRule type="containsText" dxfId="29" priority="5" operator="containsText" text="RUSIA">
      <formula>NOT(ISERROR(SEARCH("RUSIA",B9)))</formula>
    </cfRule>
    <cfRule type="containsText" dxfId="28" priority="6" operator="containsText" text="HOLANDA">
      <formula>NOT(ISERROR(SEARCH("HOLANDA",B9)))</formula>
    </cfRule>
    <cfRule type="containsText" dxfId="27" priority="7" operator="containsText" text="FRANCIA">
      <formula>NOT(ISERROR(SEARCH("FRANCIA",B9)))</formula>
    </cfRule>
    <cfRule type="containsText" dxfId="26" priority="8" operator="containsText" text="ITALIA">
      <formula>NOT(ISERROR(SEARCH("ITALIA",B9)))</formula>
    </cfRule>
    <cfRule type="containsText" dxfId="25" priority="9" operator="containsText" text="BÉLGICA">
      <formula>NOT(ISERROR(SEARCH("BÉLGICA",B9)))</formula>
    </cfRule>
    <cfRule type="containsText" dxfId="24" priority="10" operator="containsText" text="ESPAÑA">
      <formula>NOT(ISERROR(SEARCH("ESPAÑA",B9)))</formula>
    </cfRule>
    <cfRule type="containsText" dxfId="23" priority="11" operator="containsText" text="ALEMANIA">
      <formula>NOT(ISERROR(SEARCH("ALEMANIA",B9)))</formula>
    </cfRule>
    <cfRule type="containsText" dxfId="22" priority="12" operator="containsText" text="PAÍSES NÓRDICOS">
      <formula>NOT(ISERROR(SEARCH("PAÍSES NÓRDICOS",B9)))</formula>
    </cfRule>
    <cfRule type="containsText" dxfId="21" priority="13" operator="containsText" text="REINO UNIDO">
      <formula>NOT(ISERROR(SEARCH("REINO UNIDO",B9)))</formula>
    </cfRule>
    <cfRule type="containsText" dxfId="20" priority="14" operator="containsText" text="DINAMARCA">
      <formula>NOT(ISERROR(SEARCH("DINAMARCA",B9)))</formula>
    </cfRule>
    <cfRule type="containsText" dxfId="19" priority="15" operator="containsText" text="NORUEGA">
      <formula>NOT(ISERROR(SEARCH("NORUEGA",B9)))</formula>
    </cfRule>
    <cfRule type="containsText" dxfId="18" priority="16" operator="containsText" text="FINLANDIA">
      <formula>NOT(ISERROR(SEARCH("FINLANDIA",B9)))</formula>
    </cfRule>
    <cfRule type="containsText" dxfId="17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SANTA CRUZ (acumulado junio 2010)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6">
    <tabColor rgb="FF000099"/>
    <pageSetUpPr autoPageBreaks="0" fitToPage="1"/>
  </sheetPr>
  <dimension ref="B1:J32"/>
  <sheetViews>
    <sheetView showGridLines="0" showRowColHeaders="0" showOutlineSymbols="0" zoomScaleNormal="100" workbookViewId="0">
      <selection activeCell="B2" sqref="B2"/>
    </sheetView>
  </sheetViews>
  <sheetFormatPr baseColWidth="10" defaultRowHeight="12"/>
  <cols>
    <col min="1" max="1" width="15.7109375" style="196" customWidth="1"/>
    <col min="2" max="2" width="17.140625" style="196" customWidth="1"/>
    <col min="3" max="3" width="8.7109375" style="196" customWidth="1"/>
    <col min="4" max="4" width="10.85546875" style="196" customWidth="1"/>
    <col min="5" max="5" width="12.5703125" style="196" customWidth="1"/>
    <col min="6" max="8" width="9.7109375" style="196" bestFit="1" customWidth="1"/>
    <col min="9" max="255" width="11.42578125" style="196"/>
    <col min="256" max="256" width="15.85546875" style="196" bestFit="1" customWidth="1"/>
    <col min="257" max="257" width="8.7109375" style="196" customWidth="1"/>
    <col min="258" max="258" width="10.85546875" style="196" customWidth="1"/>
    <col min="259" max="263" width="9.7109375" style="196" bestFit="1" customWidth="1"/>
    <col min="264" max="264" width="16.5703125" style="196" customWidth="1"/>
    <col min="265" max="511" width="11.42578125" style="196"/>
    <col min="512" max="512" width="15.85546875" style="196" bestFit="1" customWidth="1"/>
    <col min="513" max="513" width="8.7109375" style="196" customWidth="1"/>
    <col min="514" max="514" width="10.85546875" style="196" customWidth="1"/>
    <col min="515" max="519" width="9.7109375" style="196" bestFit="1" customWidth="1"/>
    <col min="520" max="520" width="16.5703125" style="196" customWidth="1"/>
    <col min="521" max="767" width="11.42578125" style="196"/>
    <col min="768" max="768" width="15.85546875" style="196" bestFit="1" customWidth="1"/>
    <col min="769" max="769" width="8.7109375" style="196" customWidth="1"/>
    <col min="770" max="770" width="10.85546875" style="196" customWidth="1"/>
    <col min="771" max="775" width="9.7109375" style="196" bestFit="1" customWidth="1"/>
    <col min="776" max="776" width="16.5703125" style="196" customWidth="1"/>
    <col min="777" max="1023" width="11.42578125" style="196"/>
    <col min="1024" max="1024" width="15.85546875" style="196" bestFit="1" customWidth="1"/>
    <col min="1025" max="1025" width="8.7109375" style="196" customWidth="1"/>
    <col min="1026" max="1026" width="10.85546875" style="196" customWidth="1"/>
    <col min="1027" max="1031" width="9.7109375" style="196" bestFit="1" customWidth="1"/>
    <col min="1032" max="1032" width="16.5703125" style="196" customWidth="1"/>
    <col min="1033" max="1279" width="11.42578125" style="196"/>
    <col min="1280" max="1280" width="15.85546875" style="196" bestFit="1" customWidth="1"/>
    <col min="1281" max="1281" width="8.7109375" style="196" customWidth="1"/>
    <col min="1282" max="1282" width="10.85546875" style="196" customWidth="1"/>
    <col min="1283" max="1287" width="9.7109375" style="196" bestFit="1" customWidth="1"/>
    <col min="1288" max="1288" width="16.5703125" style="196" customWidth="1"/>
    <col min="1289" max="1535" width="11.42578125" style="196"/>
    <col min="1536" max="1536" width="15.85546875" style="196" bestFit="1" customWidth="1"/>
    <col min="1537" max="1537" width="8.7109375" style="196" customWidth="1"/>
    <col min="1538" max="1538" width="10.85546875" style="196" customWidth="1"/>
    <col min="1539" max="1543" width="9.7109375" style="196" bestFit="1" customWidth="1"/>
    <col min="1544" max="1544" width="16.5703125" style="196" customWidth="1"/>
    <col min="1545" max="1791" width="11.42578125" style="196"/>
    <col min="1792" max="1792" width="15.85546875" style="196" bestFit="1" customWidth="1"/>
    <col min="1793" max="1793" width="8.7109375" style="196" customWidth="1"/>
    <col min="1794" max="1794" width="10.85546875" style="196" customWidth="1"/>
    <col min="1795" max="1799" width="9.7109375" style="196" bestFit="1" customWidth="1"/>
    <col min="1800" max="1800" width="16.5703125" style="196" customWidth="1"/>
    <col min="1801" max="2047" width="11.42578125" style="196"/>
    <col min="2048" max="2048" width="15.85546875" style="196" bestFit="1" customWidth="1"/>
    <col min="2049" max="2049" width="8.7109375" style="196" customWidth="1"/>
    <col min="2050" max="2050" width="10.85546875" style="196" customWidth="1"/>
    <col min="2051" max="2055" width="9.7109375" style="196" bestFit="1" customWidth="1"/>
    <col min="2056" max="2056" width="16.5703125" style="196" customWidth="1"/>
    <col min="2057" max="2303" width="11.42578125" style="196"/>
    <col min="2304" max="2304" width="15.85546875" style="196" bestFit="1" customWidth="1"/>
    <col min="2305" max="2305" width="8.7109375" style="196" customWidth="1"/>
    <col min="2306" max="2306" width="10.85546875" style="196" customWidth="1"/>
    <col min="2307" max="2311" width="9.7109375" style="196" bestFit="1" customWidth="1"/>
    <col min="2312" max="2312" width="16.5703125" style="196" customWidth="1"/>
    <col min="2313" max="2559" width="11.42578125" style="196"/>
    <col min="2560" max="2560" width="15.85546875" style="196" bestFit="1" customWidth="1"/>
    <col min="2561" max="2561" width="8.7109375" style="196" customWidth="1"/>
    <col min="2562" max="2562" width="10.85546875" style="196" customWidth="1"/>
    <col min="2563" max="2567" width="9.7109375" style="196" bestFit="1" customWidth="1"/>
    <col min="2568" max="2568" width="16.5703125" style="196" customWidth="1"/>
    <col min="2569" max="2815" width="11.42578125" style="196"/>
    <col min="2816" max="2816" width="15.85546875" style="196" bestFit="1" customWidth="1"/>
    <col min="2817" max="2817" width="8.7109375" style="196" customWidth="1"/>
    <col min="2818" max="2818" width="10.85546875" style="196" customWidth="1"/>
    <col min="2819" max="2823" width="9.7109375" style="196" bestFit="1" customWidth="1"/>
    <col min="2824" max="2824" width="16.5703125" style="196" customWidth="1"/>
    <col min="2825" max="3071" width="11.42578125" style="196"/>
    <col min="3072" max="3072" width="15.85546875" style="196" bestFit="1" customWidth="1"/>
    <col min="3073" max="3073" width="8.7109375" style="196" customWidth="1"/>
    <col min="3074" max="3074" width="10.85546875" style="196" customWidth="1"/>
    <col min="3075" max="3079" width="9.7109375" style="196" bestFit="1" customWidth="1"/>
    <col min="3080" max="3080" width="16.5703125" style="196" customWidth="1"/>
    <col min="3081" max="3327" width="11.42578125" style="196"/>
    <col min="3328" max="3328" width="15.85546875" style="196" bestFit="1" customWidth="1"/>
    <col min="3329" max="3329" width="8.7109375" style="196" customWidth="1"/>
    <col min="3330" max="3330" width="10.85546875" style="196" customWidth="1"/>
    <col min="3331" max="3335" width="9.7109375" style="196" bestFit="1" customWidth="1"/>
    <col min="3336" max="3336" width="16.5703125" style="196" customWidth="1"/>
    <col min="3337" max="3583" width="11.42578125" style="196"/>
    <col min="3584" max="3584" width="15.85546875" style="196" bestFit="1" customWidth="1"/>
    <col min="3585" max="3585" width="8.7109375" style="196" customWidth="1"/>
    <col min="3586" max="3586" width="10.85546875" style="196" customWidth="1"/>
    <col min="3587" max="3591" width="9.7109375" style="196" bestFit="1" customWidth="1"/>
    <col min="3592" max="3592" width="16.5703125" style="196" customWidth="1"/>
    <col min="3593" max="3839" width="11.42578125" style="196"/>
    <col min="3840" max="3840" width="15.85546875" style="196" bestFit="1" customWidth="1"/>
    <col min="3841" max="3841" width="8.7109375" style="196" customWidth="1"/>
    <col min="3842" max="3842" width="10.85546875" style="196" customWidth="1"/>
    <col min="3843" max="3847" width="9.7109375" style="196" bestFit="1" customWidth="1"/>
    <col min="3848" max="3848" width="16.5703125" style="196" customWidth="1"/>
    <col min="3849" max="4095" width="11.42578125" style="196"/>
    <col min="4096" max="4096" width="15.85546875" style="196" bestFit="1" customWidth="1"/>
    <col min="4097" max="4097" width="8.7109375" style="196" customWidth="1"/>
    <col min="4098" max="4098" width="10.85546875" style="196" customWidth="1"/>
    <col min="4099" max="4103" width="9.7109375" style="196" bestFit="1" customWidth="1"/>
    <col min="4104" max="4104" width="16.5703125" style="196" customWidth="1"/>
    <col min="4105" max="4351" width="11.42578125" style="196"/>
    <col min="4352" max="4352" width="15.85546875" style="196" bestFit="1" customWidth="1"/>
    <col min="4353" max="4353" width="8.7109375" style="196" customWidth="1"/>
    <col min="4354" max="4354" width="10.85546875" style="196" customWidth="1"/>
    <col min="4355" max="4359" width="9.7109375" style="196" bestFit="1" customWidth="1"/>
    <col min="4360" max="4360" width="16.5703125" style="196" customWidth="1"/>
    <col min="4361" max="4607" width="11.42578125" style="196"/>
    <col min="4608" max="4608" width="15.85546875" style="196" bestFit="1" customWidth="1"/>
    <col min="4609" max="4609" width="8.7109375" style="196" customWidth="1"/>
    <col min="4610" max="4610" width="10.85546875" style="196" customWidth="1"/>
    <col min="4611" max="4615" width="9.7109375" style="196" bestFit="1" customWidth="1"/>
    <col min="4616" max="4616" width="16.5703125" style="196" customWidth="1"/>
    <col min="4617" max="4863" width="11.42578125" style="196"/>
    <col min="4864" max="4864" width="15.85546875" style="196" bestFit="1" customWidth="1"/>
    <col min="4865" max="4865" width="8.7109375" style="196" customWidth="1"/>
    <col min="4866" max="4866" width="10.85546875" style="196" customWidth="1"/>
    <col min="4867" max="4871" width="9.7109375" style="196" bestFit="1" customWidth="1"/>
    <col min="4872" max="4872" width="16.5703125" style="196" customWidth="1"/>
    <col min="4873" max="5119" width="11.42578125" style="196"/>
    <col min="5120" max="5120" width="15.85546875" style="196" bestFit="1" customWidth="1"/>
    <col min="5121" max="5121" width="8.7109375" style="196" customWidth="1"/>
    <col min="5122" max="5122" width="10.85546875" style="196" customWidth="1"/>
    <col min="5123" max="5127" width="9.7109375" style="196" bestFit="1" customWidth="1"/>
    <col min="5128" max="5128" width="16.5703125" style="196" customWidth="1"/>
    <col min="5129" max="5375" width="11.42578125" style="196"/>
    <col min="5376" max="5376" width="15.85546875" style="196" bestFit="1" customWidth="1"/>
    <col min="5377" max="5377" width="8.7109375" style="196" customWidth="1"/>
    <col min="5378" max="5378" width="10.85546875" style="196" customWidth="1"/>
    <col min="5379" max="5383" width="9.7109375" style="196" bestFit="1" customWidth="1"/>
    <col min="5384" max="5384" width="16.5703125" style="196" customWidth="1"/>
    <col min="5385" max="5631" width="11.42578125" style="196"/>
    <col min="5632" max="5632" width="15.85546875" style="196" bestFit="1" customWidth="1"/>
    <col min="5633" max="5633" width="8.7109375" style="196" customWidth="1"/>
    <col min="5634" max="5634" width="10.85546875" style="196" customWidth="1"/>
    <col min="5635" max="5639" width="9.7109375" style="196" bestFit="1" customWidth="1"/>
    <col min="5640" max="5640" width="16.5703125" style="196" customWidth="1"/>
    <col min="5641" max="5887" width="11.42578125" style="196"/>
    <col min="5888" max="5888" width="15.85546875" style="196" bestFit="1" customWidth="1"/>
    <col min="5889" max="5889" width="8.7109375" style="196" customWidth="1"/>
    <col min="5890" max="5890" width="10.85546875" style="196" customWidth="1"/>
    <col min="5891" max="5895" width="9.7109375" style="196" bestFit="1" customWidth="1"/>
    <col min="5896" max="5896" width="16.5703125" style="196" customWidth="1"/>
    <col min="5897" max="6143" width="11.42578125" style="196"/>
    <col min="6144" max="6144" width="15.85546875" style="196" bestFit="1" customWidth="1"/>
    <col min="6145" max="6145" width="8.7109375" style="196" customWidth="1"/>
    <col min="6146" max="6146" width="10.85546875" style="196" customWidth="1"/>
    <col min="6147" max="6151" width="9.7109375" style="196" bestFit="1" customWidth="1"/>
    <col min="6152" max="6152" width="16.5703125" style="196" customWidth="1"/>
    <col min="6153" max="6399" width="11.42578125" style="196"/>
    <col min="6400" max="6400" width="15.85546875" style="196" bestFit="1" customWidth="1"/>
    <col min="6401" max="6401" width="8.7109375" style="196" customWidth="1"/>
    <col min="6402" max="6402" width="10.85546875" style="196" customWidth="1"/>
    <col min="6403" max="6407" width="9.7109375" style="196" bestFit="1" customWidth="1"/>
    <col min="6408" max="6408" width="16.5703125" style="196" customWidth="1"/>
    <col min="6409" max="6655" width="11.42578125" style="196"/>
    <col min="6656" max="6656" width="15.85546875" style="196" bestFit="1" customWidth="1"/>
    <col min="6657" max="6657" width="8.7109375" style="196" customWidth="1"/>
    <col min="6658" max="6658" width="10.85546875" style="196" customWidth="1"/>
    <col min="6659" max="6663" width="9.7109375" style="196" bestFit="1" customWidth="1"/>
    <col min="6664" max="6664" width="16.5703125" style="196" customWidth="1"/>
    <col min="6665" max="6911" width="11.42578125" style="196"/>
    <col min="6912" max="6912" width="15.85546875" style="196" bestFit="1" customWidth="1"/>
    <col min="6913" max="6913" width="8.7109375" style="196" customWidth="1"/>
    <col min="6914" max="6914" width="10.85546875" style="196" customWidth="1"/>
    <col min="6915" max="6919" width="9.7109375" style="196" bestFit="1" customWidth="1"/>
    <col min="6920" max="6920" width="16.5703125" style="196" customWidth="1"/>
    <col min="6921" max="7167" width="11.42578125" style="196"/>
    <col min="7168" max="7168" width="15.85546875" style="196" bestFit="1" customWidth="1"/>
    <col min="7169" max="7169" width="8.7109375" style="196" customWidth="1"/>
    <col min="7170" max="7170" width="10.85546875" style="196" customWidth="1"/>
    <col min="7171" max="7175" width="9.7109375" style="196" bestFit="1" customWidth="1"/>
    <col min="7176" max="7176" width="16.5703125" style="196" customWidth="1"/>
    <col min="7177" max="7423" width="11.42578125" style="196"/>
    <col min="7424" max="7424" width="15.85546875" style="196" bestFit="1" customWidth="1"/>
    <col min="7425" max="7425" width="8.7109375" style="196" customWidth="1"/>
    <col min="7426" max="7426" width="10.85546875" style="196" customWidth="1"/>
    <col min="7427" max="7431" width="9.7109375" style="196" bestFit="1" customWidth="1"/>
    <col min="7432" max="7432" width="16.5703125" style="196" customWidth="1"/>
    <col min="7433" max="7679" width="11.42578125" style="196"/>
    <col min="7680" max="7680" width="15.85546875" style="196" bestFit="1" customWidth="1"/>
    <col min="7681" max="7681" width="8.7109375" style="196" customWidth="1"/>
    <col min="7682" max="7682" width="10.85546875" style="196" customWidth="1"/>
    <col min="7683" max="7687" width="9.7109375" style="196" bestFit="1" customWidth="1"/>
    <col min="7688" max="7688" width="16.5703125" style="196" customWidth="1"/>
    <col min="7689" max="7935" width="11.42578125" style="196"/>
    <col min="7936" max="7936" width="15.85546875" style="196" bestFit="1" customWidth="1"/>
    <col min="7937" max="7937" width="8.7109375" style="196" customWidth="1"/>
    <col min="7938" max="7938" width="10.85546875" style="196" customWidth="1"/>
    <col min="7939" max="7943" width="9.7109375" style="196" bestFit="1" customWidth="1"/>
    <col min="7944" max="7944" width="16.5703125" style="196" customWidth="1"/>
    <col min="7945" max="8191" width="11.42578125" style="196"/>
    <col min="8192" max="8192" width="15.85546875" style="196" bestFit="1" customWidth="1"/>
    <col min="8193" max="8193" width="8.7109375" style="196" customWidth="1"/>
    <col min="8194" max="8194" width="10.85546875" style="196" customWidth="1"/>
    <col min="8195" max="8199" width="9.7109375" style="196" bestFit="1" customWidth="1"/>
    <col min="8200" max="8200" width="16.5703125" style="196" customWidth="1"/>
    <col min="8201" max="8447" width="11.42578125" style="196"/>
    <col min="8448" max="8448" width="15.85546875" style="196" bestFit="1" customWidth="1"/>
    <col min="8449" max="8449" width="8.7109375" style="196" customWidth="1"/>
    <col min="8450" max="8450" width="10.85546875" style="196" customWidth="1"/>
    <col min="8451" max="8455" width="9.7109375" style="196" bestFit="1" customWidth="1"/>
    <col min="8456" max="8456" width="16.5703125" style="196" customWidth="1"/>
    <col min="8457" max="8703" width="11.42578125" style="196"/>
    <col min="8704" max="8704" width="15.85546875" style="196" bestFit="1" customWidth="1"/>
    <col min="8705" max="8705" width="8.7109375" style="196" customWidth="1"/>
    <col min="8706" max="8706" width="10.85546875" style="196" customWidth="1"/>
    <col min="8707" max="8711" width="9.7109375" style="196" bestFit="1" customWidth="1"/>
    <col min="8712" max="8712" width="16.5703125" style="196" customWidth="1"/>
    <col min="8713" max="8959" width="11.42578125" style="196"/>
    <col min="8960" max="8960" width="15.85546875" style="196" bestFit="1" customWidth="1"/>
    <col min="8961" max="8961" width="8.7109375" style="196" customWidth="1"/>
    <col min="8962" max="8962" width="10.85546875" style="196" customWidth="1"/>
    <col min="8963" max="8967" width="9.7109375" style="196" bestFit="1" customWidth="1"/>
    <col min="8968" max="8968" width="16.5703125" style="196" customWidth="1"/>
    <col min="8969" max="9215" width="11.42578125" style="196"/>
    <col min="9216" max="9216" width="15.85546875" style="196" bestFit="1" customWidth="1"/>
    <col min="9217" max="9217" width="8.7109375" style="196" customWidth="1"/>
    <col min="9218" max="9218" width="10.85546875" style="196" customWidth="1"/>
    <col min="9219" max="9223" width="9.7109375" style="196" bestFit="1" customWidth="1"/>
    <col min="9224" max="9224" width="16.5703125" style="196" customWidth="1"/>
    <col min="9225" max="9471" width="11.42578125" style="196"/>
    <col min="9472" max="9472" width="15.85546875" style="196" bestFit="1" customWidth="1"/>
    <col min="9473" max="9473" width="8.7109375" style="196" customWidth="1"/>
    <col min="9474" max="9474" width="10.85546875" style="196" customWidth="1"/>
    <col min="9475" max="9479" width="9.7109375" style="196" bestFit="1" customWidth="1"/>
    <col min="9480" max="9480" width="16.5703125" style="196" customWidth="1"/>
    <col min="9481" max="9727" width="11.42578125" style="196"/>
    <col min="9728" max="9728" width="15.85546875" style="196" bestFit="1" customWidth="1"/>
    <col min="9729" max="9729" width="8.7109375" style="196" customWidth="1"/>
    <col min="9730" max="9730" width="10.85546875" style="196" customWidth="1"/>
    <col min="9731" max="9735" width="9.7109375" style="196" bestFit="1" customWidth="1"/>
    <col min="9736" max="9736" width="16.5703125" style="196" customWidth="1"/>
    <col min="9737" max="9983" width="11.42578125" style="196"/>
    <col min="9984" max="9984" width="15.85546875" style="196" bestFit="1" customWidth="1"/>
    <col min="9985" max="9985" width="8.7109375" style="196" customWidth="1"/>
    <col min="9986" max="9986" width="10.85546875" style="196" customWidth="1"/>
    <col min="9987" max="9991" width="9.7109375" style="196" bestFit="1" customWidth="1"/>
    <col min="9992" max="9992" width="16.5703125" style="196" customWidth="1"/>
    <col min="9993" max="10239" width="11.42578125" style="196"/>
    <col min="10240" max="10240" width="15.85546875" style="196" bestFit="1" customWidth="1"/>
    <col min="10241" max="10241" width="8.7109375" style="196" customWidth="1"/>
    <col min="10242" max="10242" width="10.85546875" style="196" customWidth="1"/>
    <col min="10243" max="10247" width="9.7109375" style="196" bestFit="1" customWidth="1"/>
    <col min="10248" max="10248" width="16.5703125" style="196" customWidth="1"/>
    <col min="10249" max="10495" width="11.42578125" style="196"/>
    <col min="10496" max="10496" width="15.85546875" style="196" bestFit="1" customWidth="1"/>
    <col min="10497" max="10497" width="8.7109375" style="196" customWidth="1"/>
    <col min="10498" max="10498" width="10.85546875" style="196" customWidth="1"/>
    <col min="10499" max="10503" width="9.7109375" style="196" bestFit="1" customWidth="1"/>
    <col min="10504" max="10504" width="16.5703125" style="196" customWidth="1"/>
    <col min="10505" max="10751" width="11.42578125" style="196"/>
    <col min="10752" max="10752" width="15.85546875" style="196" bestFit="1" customWidth="1"/>
    <col min="10753" max="10753" width="8.7109375" style="196" customWidth="1"/>
    <col min="10754" max="10754" width="10.85546875" style="196" customWidth="1"/>
    <col min="10755" max="10759" width="9.7109375" style="196" bestFit="1" customWidth="1"/>
    <col min="10760" max="10760" width="16.5703125" style="196" customWidth="1"/>
    <col min="10761" max="11007" width="11.42578125" style="196"/>
    <col min="11008" max="11008" width="15.85546875" style="196" bestFit="1" customWidth="1"/>
    <col min="11009" max="11009" width="8.7109375" style="196" customWidth="1"/>
    <col min="11010" max="11010" width="10.85546875" style="196" customWidth="1"/>
    <col min="11011" max="11015" width="9.7109375" style="196" bestFit="1" customWidth="1"/>
    <col min="11016" max="11016" width="16.5703125" style="196" customWidth="1"/>
    <col min="11017" max="11263" width="11.42578125" style="196"/>
    <col min="11264" max="11264" width="15.85546875" style="196" bestFit="1" customWidth="1"/>
    <col min="11265" max="11265" width="8.7109375" style="196" customWidth="1"/>
    <col min="11266" max="11266" width="10.85546875" style="196" customWidth="1"/>
    <col min="11267" max="11271" width="9.7109375" style="196" bestFit="1" customWidth="1"/>
    <col min="11272" max="11272" width="16.5703125" style="196" customWidth="1"/>
    <col min="11273" max="11519" width="11.42578125" style="196"/>
    <col min="11520" max="11520" width="15.85546875" style="196" bestFit="1" customWidth="1"/>
    <col min="11521" max="11521" width="8.7109375" style="196" customWidth="1"/>
    <col min="11522" max="11522" width="10.85546875" style="196" customWidth="1"/>
    <col min="11523" max="11527" width="9.7109375" style="196" bestFit="1" customWidth="1"/>
    <col min="11528" max="11528" width="16.5703125" style="196" customWidth="1"/>
    <col min="11529" max="11775" width="11.42578125" style="196"/>
    <col min="11776" max="11776" width="15.85546875" style="196" bestFit="1" customWidth="1"/>
    <col min="11777" max="11777" width="8.7109375" style="196" customWidth="1"/>
    <col min="11778" max="11778" width="10.85546875" style="196" customWidth="1"/>
    <col min="11779" max="11783" width="9.7109375" style="196" bestFit="1" customWidth="1"/>
    <col min="11784" max="11784" width="16.5703125" style="196" customWidth="1"/>
    <col min="11785" max="12031" width="11.42578125" style="196"/>
    <col min="12032" max="12032" width="15.85546875" style="196" bestFit="1" customWidth="1"/>
    <col min="12033" max="12033" width="8.7109375" style="196" customWidth="1"/>
    <col min="12034" max="12034" width="10.85546875" style="196" customWidth="1"/>
    <col min="12035" max="12039" width="9.7109375" style="196" bestFit="1" customWidth="1"/>
    <col min="12040" max="12040" width="16.5703125" style="196" customWidth="1"/>
    <col min="12041" max="12287" width="11.42578125" style="196"/>
    <col min="12288" max="12288" width="15.85546875" style="196" bestFit="1" customWidth="1"/>
    <col min="12289" max="12289" width="8.7109375" style="196" customWidth="1"/>
    <col min="12290" max="12290" width="10.85546875" style="196" customWidth="1"/>
    <col min="12291" max="12295" width="9.7109375" style="196" bestFit="1" customWidth="1"/>
    <col min="12296" max="12296" width="16.5703125" style="196" customWidth="1"/>
    <col min="12297" max="12543" width="11.42578125" style="196"/>
    <col min="12544" max="12544" width="15.85546875" style="196" bestFit="1" customWidth="1"/>
    <col min="12545" max="12545" width="8.7109375" style="196" customWidth="1"/>
    <col min="12546" max="12546" width="10.85546875" style="196" customWidth="1"/>
    <col min="12547" max="12551" width="9.7109375" style="196" bestFit="1" customWidth="1"/>
    <col min="12552" max="12552" width="16.5703125" style="196" customWidth="1"/>
    <col min="12553" max="12799" width="11.42578125" style="196"/>
    <col min="12800" max="12800" width="15.85546875" style="196" bestFit="1" customWidth="1"/>
    <col min="12801" max="12801" width="8.7109375" style="196" customWidth="1"/>
    <col min="12802" max="12802" width="10.85546875" style="196" customWidth="1"/>
    <col min="12803" max="12807" width="9.7109375" style="196" bestFit="1" customWidth="1"/>
    <col min="12808" max="12808" width="16.5703125" style="196" customWidth="1"/>
    <col min="12809" max="13055" width="11.42578125" style="196"/>
    <col min="13056" max="13056" width="15.85546875" style="196" bestFit="1" customWidth="1"/>
    <col min="13057" max="13057" width="8.7109375" style="196" customWidth="1"/>
    <col min="13058" max="13058" width="10.85546875" style="196" customWidth="1"/>
    <col min="13059" max="13063" width="9.7109375" style="196" bestFit="1" customWidth="1"/>
    <col min="13064" max="13064" width="16.5703125" style="196" customWidth="1"/>
    <col min="13065" max="13311" width="11.42578125" style="196"/>
    <col min="13312" max="13312" width="15.85546875" style="196" bestFit="1" customWidth="1"/>
    <col min="13313" max="13313" width="8.7109375" style="196" customWidth="1"/>
    <col min="13314" max="13314" width="10.85546875" style="196" customWidth="1"/>
    <col min="13315" max="13319" width="9.7109375" style="196" bestFit="1" customWidth="1"/>
    <col min="13320" max="13320" width="16.5703125" style="196" customWidth="1"/>
    <col min="13321" max="13567" width="11.42578125" style="196"/>
    <col min="13568" max="13568" width="15.85546875" style="196" bestFit="1" customWidth="1"/>
    <col min="13569" max="13569" width="8.7109375" style="196" customWidth="1"/>
    <col min="13570" max="13570" width="10.85546875" style="196" customWidth="1"/>
    <col min="13571" max="13575" width="9.7109375" style="196" bestFit="1" customWidth="1"/>
    <col min="13576" max="13576" width="16.5703125" style="196" customWidth="1"/>
    <col min="13577" max="13823" width="11.42578125" style="196"/>
    <col min="13824" max="13824" width="15.85546875" style="196" bestFit="1" customWidth="1"/>
    <col min="13825" max="13825" width="8.7109375" style="196" customWidth="1"/>
    <col min="13826" max="13826" width="10.85546875" style="196" customWidth="1"/>
    <col min="13827" max="13831" width="9.7109375" style="196" bestFit="1" customWidth="1"/>
    <col min="13832" max="13832" width="16.5703125" style="196" customWidth="1"/>
    <col min="13833" max="14079" width="11.42578125" style="196"/>
    <col min="14080" max="14080" width="15.85546875" style="196" bestFit="1" customWidth="1"/>
    <col min="14081" max="14081" width="8.7109375" style="196" customWidth="1"/>
    <col min="14082" max="14082" width="10.85546875" style="196" customWidth="1"/>
    <col min="14083" max="14087" width="9.7109375" style="196" bestFit="1" customWidth="1"/>
    <col min="14088" max="14088" width="16.5703125" style="196" customWidth="1"/>
    <col min="14089" max="14335" width="11.42578125" style="196"/>
    <col min="14336" max="14336" width="15.85546875" style="196" bestFit="1" customWidth="1"/>
    <col min="14337" max="14337" width="8.7109375" style="196" customWidth="1"/>
    <col min="14338" max="14338" width="10.85546875" style="196" customWidth="1"/>
    <col min="14339" max="14343" width="9.7109375" style="196" bestFit="1" customWidth="1"/>
    <col min="14344" max="14344" width="16.5703125" style="196" customWidth="1"/>
    <col min="14345" max="14591" width="11.42578125" style="196"/>
    <col min="14592" max="14592" width="15.85546875" style="196" bestFit="1" customWidth="1"/>
    <col min="14593" max="14593" width="8.7109375" style="196" customWidth="1"/>
    <col min="14594" max="14594" width="10.85546875" style="196" customWidth="1"/>
    <col min="14595" max="14599" width="9.7109375" style="196" bestFit="1" customWidth="1"/>
    <col min="14600" max="14600" width="16.5703125" style="196" customWidth="1"/>
    <col min="14601" max="14847" width="11.42578125" style="196"/>
    <col min="14848" max="14848" width="15.85546875" style="196" bestFit="1" customWidth="1"/>
    <col min="14849" max="14849" width="8.7109375" style="196" customWidth="1"/>
    <col min="14850" max="14850" width="10.85546875" style="196" customWidth="1"/>
    <col min="14851" max="14855" width="9.7109375" style="196" bestFit="1" customWidth="1"/>
    <col min="14856" max="14856" width="16.5703125" style="196" customWidth="1"/>
    <col min="14857" max="15103" width="11.42578125" style="196"/>
    <col min="15104" max="15104" width="15.85546875" style="196" bestFit="1" customWidth="1"/>
    <col min="15105" max="15105" width="8.7109375" style="196" customWidth="1"/>
    <col min="15106" max="15106" width="10.85546875" style="196" customWidth="1"/>
    <col min="15107" max="15111" width="9.7109375" style="196" bestFit="1" customWidth="1"/>
    <col min="15112" max="15112" width="16.5703125" style="196" customWidth="1"/>
    <col min="15113" max="15359" width="11.42578125" style="196"/>
    <col min="15360" max="15360" width="15.85546875" style="196" bestFit="1" customWidth="1"/>
    <col min="15361" max="15361" width="8.7109375" style="196" customWidth="1"/>
    <col min="15362" max="15362" width="10.85546875" style="196" customWidth="1"/>
    <col min="15363" max="15367" width="9.7109375" style="196" bestFit="1" customWidth="1"/>
    <col min="15368" max="15368" width="16.5703125" style="196" customWidth="1"/>
    <col min="15369" max="15615" width="11.42578125" style="196"/>
    <col min="15616" max="15616" width="15.85546875" style="196" bestFit="1" customWidth="1"/>
    <col min="15617" max="15617" width="8.7109375" style="196" customWidth="1"/>
    <col min="15618" max="15618" width="10.85546875" style="196" customWidth="1"/>
    <col min="15619" max="15623" width="9.7109375" style="196" bestFit="1" customWidth="1"/>
    <col min="15624" max="15624" width="16.5703125" style="196" customWidth="1"/>
    <col min="15625" max="15871" width="11.42578125" style="196"/>
    <col min="15872" max="15872" width="15.85546875" style="196" bestFit="1" customWidth="1"/>
    <col min="15873" max="15873" width="8.7109375" style="196" customWidth="1"/>
    <col min="15874" max="15874" width="10.85546875" style="196" customWidth="1"/>
    <col min="15875" max="15879" width="9.7109375" style="196" bestFit="1" customWidth="1"/>
    <col min="15880" max="15880" width="16.5703125" style="196" customWidth="1"/>
    <col min="15881" max="16127" width="11.42578125" style="196"/>
    <col min="16128" max="16128" width="15.85546875" style="196" bestFit="1" customWidth="1"/>
    <col min="16129" max="16129" width="8.7109375" style="196" customWidth="1"/>
    <col min="16130" max="16130" width="10.85546875" style="196" customWidth="1"/>
    <col min="16131" max="16135" width="9.7109375" style="196" bestFit="1" customWidth="1"/>
    <col min="16136" max="16136" width="16.5703125" style="196" customWidth="1"/>
    <col min="16137" max="16384" width="11.42578125" style="196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362" t="s">
        <v>236</v>
      </c>
      <c r="C5" s="352"/>
      <c r="D5" s="352"/>
      <c r="E5" s="352"/>
      <c r="F5" s="352"/>
      <c r="G5" s="352"/>
      <c r="H5" s="352"/>
    </row>
    <row r="6" spans="2:8" ht="18" customHeight="1">
      <c r="B6" s="352" t="str">
        <f>actualizaciones!A2</f>
        <v xml:space="preserve">acumulado febrero 2011 </v>
      </c>
      <c r="C6" s="352"/>
      <c r="D6" s="352"/>
      <c r="E6" s="352"/>
      <c r="F6" s="352"/>
      <c r="G6" s="352"/>
      <c r="H6" s="352"/>
    </row>
    <row r="7" spans="2:8" ht="15" customHeight="1">
      <c r="B7" s="363" t="s">
        <v>195</v>
      </c>
      <c r="C7" s="346" t="s">
        <v>47</v>
      </c>
      <c r="D7" s="346" t="s">
        <v>228</v>
      </c>
      <c r="E7" s="346"/>
      <c r="F7" s="346"/>
      <c r="G7" s="346"/>
      <c r="H7" s="346"/>
    </row>
    <row r="8" spans="2:8" ht="15" customHeight="1">
      <c r="B8" s="363"/>
      <c r="C8" s="346"/>
      <c r="D8" s="102" t="s">
        <v>78</v>
      </c>
      <c r="E8" s="102" t="s">
        <v>237</v>
      </c>
      <c r="F8" s="102" t="s">
        <v>231</v>
      </c>
      <c r="G8" s="102" t="s">
        <v>232</v>
      </c>
      <c r="H8" s="102" t="s">
        <v>233</v>
      </c>
    </row>
    <row r="9" spans="2:8" ht="15" customHeight="1">
      <c r="B9" s="96" t="str">
        <f>'Nacionalidad-Alojamiento(datos)'!B9</f>
        <v>España</v>
      </c>
      <c r="C9" s="208">
        <f>'Nacionalidad-Alojamiento(datos)'!C9/'Nacionalidad-Alojamiento(datos)'!$C$31</f>
        <v>0.75964572167103817</v>
      </c>
      <c r="D9" s="209">
        <f>'Nacionalidad-Alojamiento(datos)'!E9/'Nacionalidad-Alojamiento(datos)'!$E$31</f>
        <v>0.75964572167103817</v>
      </c>
      <c r="E9" s="209">
        <f>'Nacionalidad-Alojamiento(datos)'!G9/'Nacionalidad-Alojamiento(datos)'!$G$31</f>
        <v>0.86691968658178253</v>
      </c>
      <c r="F9" s="209">
        <f>'Nacionalidad-Alojamiento(datos)'!I9/'Nacionalidad-Alojamiento(datos)'!$I$31</f>
        <v>0.76113755645062864</v>
      </c>
      <c r="G9" s="209">
        <f>'Nacionalidad-Alojamiento(datos)'!K9/'Nacionalidad-Alojamiento(datos)'!$K$31</f>
        <v>0.69251620506776668</v>
      </c>
      <c r="H9" s="209">
        <f>'Nacionalidad-Alojamiento(datos)'!M9/'Nacionalidad-Alojamiento(datos)'!$M$31</f>
        <v>0.54140999315537308</v>
      </c>
    </row>
    <row r="10" spans="2:8" ht="15" customHeight="1">
      <c r="B10" s="96" t="str">
        <f>'Nacionalidad-Alojamiento(datos)'!B10</f>
        <v>Alemania</v>
      </c>
      <c r="C10" s="208">
        <f>'Nacionalidad-Alojamiento(datos)'!C10/'Nacionalidad-Alojamiento(datos)'!$C$31</f>
        <v>3.7556543885657809E-2</v>
      </c>
      <c r="D10" s="209">
        <f>'Nacionalidad-Alojamiento(datos)'!E10/'Nacionalidad-Alojamiento(datos)'!$E$31</f>
        <v>3.7556543885657809E-2</v>
      </c>
      <c r="E10" s="209">
        <f>'Nacionalidad-Alojamiento(datos)'!G10/'Nacionalidad-Alojamiento(datos)'!$G$31</f>
        <v>3.0607247796278159E-2</v>
      </c>
      <c r="F10" s="209">
        <f>'Nacionalidad-Alojamiento(datos)'!I10/'Nacionalidad-Alojamiento(datos)'!$I$31</f>
        <v>3.7837178078847795E-2</v>
      </c>
      <c r="G10" s="209">
        <f>'Nacionalidad-Alojamiento(datos)'!K10/'Nacionalidad-Alojamiento(datos)'!$K$31</f>
        <v>4.1249263406010608E-2</v>
      </c>
      <c r="H10" s="209">
        <f>'Nacionalidad-Alojamiento(datos)'!M10/'Nacionalidad-Alojamiento(datos)'!$M$31</f>
        <v>5.3388090349075976E-2</v>
      </c>
    </row>
    <row r="11" spans="2:8" ht="15" customHeight="1">
      <c r="B11" s="96" t="str">
        <f>'Nacionalidad-Alojamiento(datos)'!B11</f>
        <v>Reino Unido</v>
      </c>
      <c r="C11" s="208">
        <f>'Nacionalidad-Alojamiento(datos)'!C11/'Nacionalidad-Alojamiento(datos)'!$C$31</f>
        <v>3.4287452008970994E-2</v>
      </c>
      <c r="D11" s="209">
        <f>'Nacionalidad-Alojamiento(datos)'!E11/'Nacionalidad-Alojamiento(datos)'!$E$31</f>
        <v>3.4287452008970994E-2</v>
      </c>
      <c r="E11" s="209">
        <f>'Nacionalidad-Alojamiento(datos)'!G11/'Nacionalidad-Alojamiento(datos)'!$G$31</f>
        <v>1.7997061704211559E-2</v>
      </c>
      <c r="F11" s="209">
        <f>'Nacionalidad-Alojamiento(datos)'!I11/'Nacionalidad-Alojamiento(datos)'!$I$31</f>
        <v>4.0034175515684119E-2</v>
      </c>
      <c r="G11" s="209">
        <f>'Nacionalidad-Alojamiento(datos)'!K11/'Nacionalidad-Alojamiento(datos)'!$K$31</f>
        <v>4.3252799057159695E-2</v>
      </c>
      <c r="H11" s="209">
        <f>'Nacionalidad-Alojamiento(datos)'!M11/'Nacionalidad-Alojamiento(datos)'!$M$31</f>
        <v>4.1067761806981518E-2</v>
      </c>
    </row>
    <row r="12" spans="2:8" ht="15" customHeight="1">
      <c r="B12" s="96" t="str">
        <f>'Nacionalidad-Alojamiento(datos)'!B12</f>
        <v>Italia</v>
      </c>
      <c r="C12" s="208">
        <f>'Nacionalidad-Alojamiento(datos)'!C12/'Nacionalidad-Alojamiento(datos)'!$C$31</f>
        <v>2.6418823887178318E-2</v>
      </c>
      <c r="D12" s="209">
        <f>'Nacionalidad-Alojamiento(datos)'!E12/'Nacionalidad-Alojamiento(datos)'!$E$31</f>
        <v>2.6418823887178318E-2</v>
      </c>
      <c r="E12" s="209">
        <f>'Nacionalidad-Alojamiento(datos)'!G12/'Nacionalidad-Alojamiento(datos)'!$G$31</f>
        <v>1.2855044074436826E-2</v>
      </c>
      <c r="F12" s="209">
        <f>'Nacionalidad-Alojamiento(datos)'!I12/'Nacionalidad-Alojamiento(datos)'!$I$31</f>
        <v>3.1124130355181252E-2</v>
      </c>
      <c r="G12" s="209">
        <f>'Nacionalidad-Alojamiento(datos)'!K12/'Nacionalidad-Alojamiento(datos)'!$K$31</f>
        <v>2.8874484384207425E-2</v>
      </c>
      <c r="H12" s="209">
        <f>'Nacionalidad-Alojamiento(datos)'!M12/'Nacionalidad-Alojamiento(datos)'!$M$31</f>
        <v>6.1601642710472276E-2</v>
      </c>
    </row>
    <row r="13" spans="2:8" ht="15" customHeight="1">
      <c r="B13" s="96" t="str">
        <f>'Nacionalidad-Alojamiento(datos)'!B13</f>
        <v>Francia</v>
      </c>
      <c r="C13" s="208">
        <f>'Nacionalidad-Alojamiento(datos)'!C13/'Nacionalidad-Alojamiento(datos)'!$C$31</f>
        <v>2.6912988938305394E-2</v>
      </c>
      <c r="D13" s="209">
        <f>'Nacionalidad-Alojamiento(datos)'!E13/'Nacionalidad-Alojamiento(datos)'!$E$31</f>
        <v>2.6912988938305394E-2</v>
      </c>
      <c r="E13" s="209">
        <f>'Nacionalidad-Alojamiento(datos)'!G13/'Nacionalidad-Alojamiento(datos)'!$G$31</f>
        <v>1.6160626836434867E-2</v>
      </c>
      <c r="F13" s="209">
        <f>'Nacionalidad-Alojamiento(datos)'!I13/'Nacionalidad-Alojamiento(datos)'!$I$31</f>
        <v>2.8927132918344929E-2</v>
      </c>
      <c r="G13" s="209">
        <f>'Nacionalidad-Alojamiento(datos)'!K13/'Nacionalidad-Alojamiento(datos)'!$K$31</f>
        <v>2.2981732469063054E-2</v>
      </c>
      <c r="H13" s="209">
        <f>'Nacionalidad-Alojamiento(datos)'!M13/'Nacionalidad-Alojamiento(datos)'!$M$31</f>
        <v>9.856262833675565E-2</v>
      </c>
    </row>
    <row r="14" spans="2:8" ht="15" customHeight="1">
      <c r="B14" s="96" t="str">
        <f>'Nacionalidad-Alojamiento(datos)'!B14</f>
        <v>Países Nórdicos</v>
      </c>
      <c r="C14" s="208">
        <f>'Nacionalidad-Alojamiento(datos)'!C14/'Nacionalidad-Alojamiento(datos)'!$C$31</f>
        <v>2.2351465389440071E-2</v>
      </c>
      <c r="D14" s="209">
        <f>'Nacionalidad-Alojamiento(datos)'!E14/'Nacionalidad-Alojamiento(datos)'!$E$31</f>
        <v>2.2351465389440071E-2</v>
      </c>
      <c r="E14" s="209">
        <f>'Nacionalidad-Alojamiento(datos)'!G14/'Nacionalidad-Alojamiento(datos)'!$G$31</f>
        <v>7.8354554358472089E-3</v>
      </c>
      <c r="F14" s="209">
        <f>'Nacionalidad-Alojamiento(datos)'!I14/'Nacionalidad-Alojamiento(datos)'!$I$31</f>
        <v>1.9650921518369339E-2</v>
      </c>
      <c r="G14" s="209">
        <f>'Nacionalidad-Alojamiento(datos)'!K14/'Nacionalidad-Alojamiento(datos)'!$K$31</f>
        <v>3.8302887448438419E-2</v>
      </c>
      <c r="H14" s="209">
        <f>'Nacionalidad-Alojamiento(datos)'!M14/'Nacionalidad-Alojamiento(datos)'!$M$31</f>
        <v>2.6009582477754964E-2</v>
      </c>
    </row>
    <row r="15" spans="2:8" ht="15" customHeight="1">
      <c r="B15" s="96" t="str">
        <f>'Nacionalidad-Alojamiento(datos)'!B15</f>
        <v>Finlandia</v>
      </c>
      <c r="C15" s="208">
        <f>'Nacionalidad-Alojamiento(datos)'!C15/'Nacionalidad-Alojamiento(datos)'!$C$31</f>
        <v>5.9299806135249171E-3</v>
      </c>
      <c r="D15" s="209">
        <f>'Nacionalidad-Alojamiento(datos)'!E15/'Nacionalidad-Alojamiento(datos)'!$E$31</f>
        <v>5.9299806135249171E-3</v>
      </c>
      <c r="E15" s="209">
        <f>'Nacionalidad-Alojamiento(datos)'!G15/'Nacionalidad-Alojamiento(datos)'!$G$31</f>
        <v>2.2037218413320275E-3</v>
      </c>
      <c r="F15" s="209">
        <f>'Nacionalidad-Alojamiento(datos)'!I15/'Nacionalidad-Alojamiento(datos)'!$I$31</f>
        <v>5.1263273526180883E-3</v>
      </c>
      <c r="G15" s="209">
        <f>'Nacionalidad-Alojamiento(datos)'!K15/'Nacionalidad-Alojamiento(datos)'!$K$31</f>
        <v>1.0960518562168533E-2</v>
      </c>
      <c r="H15" s="209">
        <f>'Nacionalidad-Alojamiento(datos)'!M15/'Nacionalidad-Alojamiento(datos)'!$M$31</f>
        <v>2.0533880903490761E-3</v>
      </c>
    </row>
    <row r="16" spans="2:8" ht="15" customHeight="1">
      <c r="B16" s="96" t="str">
        <f>'Nacionalidad-Alojamiento(datos)'!B16</f>
        <v>Suecia</v>
      </c>
      <c r="C16" s="208">
        <f>'Nacionalidad-Alojamiento(datos)'!C16/'Nacionalidad-Alojamiento(datos)'!$C$31</f>
        <v>7.0323488045007029E-3</v>
      </c>
      <c r="D16" s="209">
        <f>'Nacionalidad-Alojamiento(datos)'!E16/'Nacionalidad-Alojamiento(datos)'!$E$31</f>
        <v>7.0323488045007029E-3</v>
      </c>
      <c r="E16" s="209">
        <f>'Nacionalidad-Alojamiento(datos)'!G16/'Nacionalidad-Alojamiento(datos)'!$G$31</f>
        <v>3.1831537708129284E-3</v>
      </c>
      <c r="F16" s="209">
        <f>'Nacionalidad-Alojamiento(datos)'!I16/'Nacionalidad-Alojamiento(datos)'!$I$31</f>
        <v>3.0513853289393386E-3</v>
      </c>
      <c r="G16" s="209">
        <f>'Nacionalidad-Alojamiento(datos)'!K16/'Nacionalidad-Alojamiento(datos)'!$K$31</f>
        <v>1.4614024749558044E-2</v>
      </c>
      <c r="H16" s="209">
        <f>'Nacionalidad-Alojamiento(datos)'!M16/'Nacionalidad-Alojamiento(datos)'!$M$31</f>
        <v>6.8446269678302529E-3</v>
      </c>
    </row>
    <row r="17" spans="2:10" ht="15" customHeight="1">
      <c r="B17" s="96" t="str">
        <f>'Nacionalidad-Alojamiento(datos)'!B17</f>
        <v>Noruega</v>
      </c>
      <c r="C17" s="208">
        <f>'Nacionalidad-Alojamiento(datos)'!C17/'Nacionalidad-Alojamiento(datos)'!$C$31</f>
        <v>5.017675903751853E-3</v>
      </c>
      <c r="D17" s="209">
        <f>'Nacionalidad-Alojamiento(datos)'!E17/'Nacionalidad-Alojamiento(datos)'!$E$31</f>
        <v>5.017675903751853E-3</v>
      </c>
      <c r="E17" s="209">
        <f>'Nacionalidad-Alojamiento(datos)'!G17/'Nacionalidad-Alojamiento(datos)'!$G$31</f>
        <v>1.7140058765915769E-3</v>
      </c>
      <c r="F17" s="209">
        <f>'Nacionalidad-Alojamiento(datos)'!I17/'Nacionalidad-Alojamiento(datos)'!$I$31</f>
        <v>6.1027706578786773E-3</v>
      </c>
      <c r="G17" s="209">
        <f>'Nacionalidad-Alojamiento(datos)'!K17/'Nacionalidad-Alojamiento(datos)'!$K$31</f>
        <v>7.5427224513847967E-3</v>
      </c>
      <c r="H17" s="209">
        <f>'Nacionalidad-Alojamiento(datos)'!M17/'Nacionalidad-Alojamiento(datos)'!$M$31</f>
        <v>2.7378507871321013E-3</v>
      </c>
    </row>
    <row r="18" spans="2:10" ht="15" customHeight="1">
      <c r="B18" s="96" t="str">
        <f>'Nacionalidad-Alojamiento(datos)'!B18</f>
        <v>Dinamarca</v>
      </c>
      <c r="C18" s="208">
        <f>'Nacionalidad-Alojamiento(datos)'!C18/'Nacionalidad-Alojamiento(datos)'!$C$31</f>
        <v>4.3714600676625992E-3</v>
      </c>
      <c r="D18" s="209">
        <f>'Nacionalidad-Alojamiento(datos)'!E18/'Nacionalidad-Alojamiento(datos)'!$E$31</f>
        <v>4.3714600676625992E-3</v>
      </c>
      <c r="E18" s="209">
        <f>'Nacionalidad-Alojamiento(datos)'!G18/'Nacionalidad-Alojamiento(datos)'!$G$31</f>
        <v>7.3457394711067578E-4</v>
      </c>
      <c r="F18" s="209">
        <f>'Nacionalidad-Alojamiento(datos)'!I18/'Nacionalidad-Alojamiento(datos)'!$I$31</f>
        <v>5.3704381789332354E-3</v>
      </c>
      <c r="G18" s="209">
        <f>'Nacionalidad-Alojamiento(datos)'!K18/'Nacionalidad-Alojamiento(datos)'!$K$31</f>
        <v>5.1856216853270473E-3</v>
      </c>
      <c r="H18" s="209">
        <f>'Nacionalidad-Alojamiento(datos)'!M18/'Nacionalidad-Alojamiento(datos)'!$M$31</f>
        <v>1.4373716632443531E-2</v>
      </c>
    </row>
    <row r="19" spans="2:10" ht="15" customHeight="1">
      <c r="B19" s="96" t="str">
        <f>'Nacionalidad-Alojamiento(datos)'!B19</f>
        <v>Países del Este</v>
      </c>
      <c r="C19" s="208">
        <f>'Nacionalidad-Alojamiento(datos)'!C19/'Nacionalidad-Alojamiento(datos)'!$C$31</f>
        <v>7.8306154255521343E-3</v>
      </c>
      <c r="D19" s="209">
        <f>'Nacionalidad-Alojamiento(datos)'!E19/'Nacionalidad-Alojamiento(datos)'!$E$31</f>
        <v>7.8306154255521343E-3</v>
      </c>
      <c r="E19" s="209">
        <f>'Nacionalidad-Alojamiento(datos)'!G19/'Nacionalidad-Alojamiento(datos)'!$G$31</f>
        <v>1.4691478942213516E-3</v>
      </c>
      <c r="F19" s="209">
        <f>'Nacionalidad-Alojamiento(datos)'!I19/'Nacionalidad-Alojamiento(datos)'!$I$31</f>
        <v>2.1969974368363236E-3</v>
      </c>
      <c r="G19" s="209">
        <f>'Nacionalidad-Alojamiento(datos)'!K19/'Nacionalidad-Alojamiento(datos)'!$K$31</f>
        <v>1.7206835592221567E-2</v>
      </c>
      <c r="H19" s="209">
        <f>'Nacionalidad-Alojamiento(datos)'!M19/'Nacionalidad-Alojamiento(datos)'!$M$31</f>
        <v>2.0533880903490759E-2</v>
      </c>
    </row>
    <row r="20" spans="2:10" ht="15" customHeight="1">
      <c r="B20" s="96" t="str">
        <f>'Nacionalidad-Alojamiento(datos)'!B20</f>
        <v>Holanda</v>
      </c>
      <c r="C20" s="208">
        <f>'Nacionalidad-Alojamiento(datos)'!C20/'Nacionalidad-Alojamiento(datos)'!$C$31</f>
        <v>5.9299806135249171E-3</v>
      </c>
      <c r="D20" s="209">
        <f>'Nacionalidad-Alojamiento(datos)'!E20/'Nacionalidad-Alojamiento(datos)'!$E$31</f>
        <v>5.9299806135249171E-3</v>
      </c>
      <c r="E20" s="209">
        <f>'Nacionalidad-Alojamiento(datos)'!G20/'Nacionalidad-Alojamiento(datos)'!$G$31</f>
        <v>2.3261508325171402E-3</v>
      </c>
      <c r="F20" s="209">
        <f>'Nacionalidad-Alojamiento(datos)'!I20/'Nacionalidad-Alojamiento(datos)'!$I$31</f>
        <v>2.1969974368363236E-3</v>
      </c>
      <c r="G20" s="209">
        <f>'Nacionalidad-Alojamiento(datos)'!K20/'Nacionalidad-Alojamiento(datos)'!$K$31</f>
        <v>1.1314083677077195E-2</v>
      </c>
      <c r="H20" s="209">
        <f>'Nacionalidad-Alojamiento(datos)'!M20/'Nacionalidad-Alojamiento(datos)'!$M$31</f>
        <v>1.5742642026009581E-2</v>
      </c>
    </row>
    <row r="21" spans="2:10" ht="15" customHeight="1">
      <c r="B21" s="96" t="str">
        <f>'Nacionalidad-Alojamiento(datos)'!B21</f>
        <v>Bélgica</v>
      </c>
      <c r="C21" s="208">
        <f>'Nacionalidad-Alojamiento(datos)'!C21/'Nacionalidad-Alojamiento(datos)'!$C$31</f>
        <v>5.3597901699167522E-3</v>
      </c>
      <c r="D21" s="209">
        <f>'Nacionalidad-Alojamiento(datos)'!E21/'Nacionalidad-Alojamiento(datos)'!$E$31</f>
        <v>5.3597901699167522E-3</v>
      </c>
      <c r="E21" s="209">
        <f>'Nacionalidad-Alojamiento(datos)'!G21/'Nacionalidad-Alojamiento(datos)'!$G$31</f>
        <v>6.8560235063663075E-3</v>
      </c>
      <c r="F21" s="209">
        <f>'Nacionalidad-Alojamiento(datos)'!I21/'Nacionalidad-Alojamiento(datos)'!$I$31</f>
        <v>4.2719394605150738E-3</v>
      </c>
      <c r="G21" s="209">
        <f>'Nacionalidad-Alojamiento(datos)'!K21/'Nacionalidad-Alojamiento(datos)'!$K$31</f>
        <v>3.0642309958750736E-3</v>
      </c>
      <c r="H21" s="209">
        <f>'Nacionalidad-Alojamiento(datos)'!M21/'Nacionalidad-Alojamiento(datos)'!$M$31</f>
        <v>1.6427104722792608E-2</v>
      </c>
    </row>
    <row r="22" spans="2:10" ht="15" customHeight="1">
      <c r="B22" s="96" t="str">
        <f>'Nacionalidad-Alojamiento(datos)'!B22</f>
        <v>Suiza</v>
      </c>
      <c r="C22" s="208">
        <f>'Nacionalidad-Alojamiento(datos)'!C22/'Nacionalidad-Alojamiento(datos)'!$C$31</f>
        <v>4.9416505112707641E-3</v>
      </c>
      <c r="D22" s="209">
        <f>'Nacionalidad-Alojamiento(datos)'!E22/'Nacionalidad-Alojamiento(datos)'!$E$31</f>
        <v>4.9416505112707641E-3</v>
      </c>
      <c r="E22" s="209">
        <f>'Nacionalidad-Alojamiento(datos)'!G22/'Nacionalidad-Alojamiento(datos)'!$G$31</f>
        <v>3.1831537708129284E-3</v>
      </c>
      <c r="F22" s="209">
        <f>'Nacionalidad-Alojamiento(datos)'!I22/'Nacionalidad-Alojamiento(datos)'!$I$31</f>
        <v>4.2719394605150738E-3</v>
      </c>
      <c r="G22" s="209">
        <f>'Nacionalidad-Alojamiento(datos)'!K22/'Nacionalidad-Alojamiento(datos)'!$K$31</f>
        <v>7.0713022981732472E-3</v>
      </c>
      <c r="H22" s="209">
        <f>'Nacionalidad-Alojamiento(datos)'!M22/'Nacionalidad-Alojamiento(datos)'!$M$31</f>
        <v>6.1601642710472282E-3</v>
      </c>
    </row>
    <row r="23" spans="2:10" ht="15" customHeight="1">
      <c r="B23" s="96" t="str">
        <f>'Nacionalidad-Alojamiento(datos)'!B23</f>
        <v>Irlanda</v>
      </c>
      <c r="C23" s="208">
        <f>'Nacionalidad-Alojamiento(datos)'!C23/'Nacionalidad-Alojamiento(datos)'!$C$31</f>
        <v>4.8276124225491313E-3</v>
      </c>
      <c r="D23" s="209">
        <f>'Nacionalidad-Alojamiento(datos)'!E23/'Nacionalidad-Alojamiento(datos)'!$E$31</f>
        <v>4.8276124225491313E-3</v>
      </c>
      <c r="E23" s="209">
        <f>'Nacionalidad-Alojamiento(datos)'!G23/'Nacionalidad-Alojamiento(datos)'!$G$31</f>
        <v>1.4691478942213516E-3</v>
      </c>
      <c r="F23" s="209">
        <f>'Nacionalidad-Alojamiento(datos)'!I23/'Nacionalidad-Alojamiento(datos)'!$I$31</f>
        <v>4.8822165263029413E-3</v>
      </c>
      <c r="G23" s="209">
        <f>'Nacionalidad-Alojamiento(datos)'!K23/'Nacionalidad-Alojamiento(datos)'!$K$31</f>
        <v>6.9534472598703594E-3</v>
      </c>
      <c r="H23" s="209">
        <f>'Nacionalidad-Alojamiento(datos)'!M23/'Nacionalidad-Alojamiento(datos)'!$M$31</f>
        <v>1.0951403148528405E-2</v>
      </c>
    </row>
    <row r="24" spans="2:10" ht="15" customHeight="1">
      <c r="B24" s="96" t="str">
        <f>'Nacionalidad-Alojamiento(datos)'!B24</f>
        <v>Rusia</v>
      </c>
      <c r="C24" s="208">
        <f>'Nacionalidad-Alojamiento(datos)'!C24/'Nacionalidad-Alojamiento(datos)'!$C$31</f>
        <v>3.3831299654084462E-3</v>
      </c>
      <c r="D24" s="209">
        <f>'Nacionalidad-Alojamiento(datos)'!E24/'Nacionalidad-Alojamiento(datos)'!$E$31</f>
        <v>3.3831299654084462E-3</v>
      </c>
      <c r="E24" s="209">
        <f>'Nacionalidad-Alojamiento(datos)'!G24/'Nacionalidad-Alojamiento(datos)'!$G$31</f>
        <v>4.8971596474045055E-4</v>
      </c>
      <c r="F24" s="209">
        <f>'Nacionalidad-Alojamiento(datos)'!I24/'Nacionalidad-Alojamiento(datos)'!$I$31</f>
        <v>1.8308311973636031E-3</v>
      </c>
      <c r="G24" s="209">
        <f>'Nacionalidad-Alojamiento(datos)'!K24/'Nacionalidad-Alojamiento(datos)'!$K$31</f>
        <v>7.6605774896876845E-3</v>
      </c>
      <c r="H24" s="209">
        <f>'Nacionalidad-Alojamiento(datos)'!M24/'Nacionalidad-Alojamiento(datos)'!$M$31</f>
        <v>3.4223134839151265E-3</v>
      </c>
    </row>
    <row r="25" spans="2:10" ht="15" customHeight="1">
      <c r="B25" s="96" t="str">
        <f>'Nacionalidad-Alojamiento(datos)'!B25</f>
        <v>Austria</v>
      </c>
      <c r="C25" s="208">
        <f>'Nacionalidad-Alojamiento(datos)'!C25/'Nacionalidad-Alojamiento(datos)'!$C$31</f>
        <v>3.0790283954840918E-3</v>
      </c>
      <c r="D25" s="209">
        <f>'Nacionalidad-Alojamiento(datos)'!E25/'Nacionalidad-Alojamiento(datos)'!$E$31</f>
        <v>3.0790283954840918E-3</v>
      </c>
      <c r="E25" s="209">
        <f>'Nacionalidad-Alojamiento(datos)'!G25/'Nacionalidad-Alojamiento(datos)'!$G$31</f>
        <v>2.4485798237022529E-3</v>
      </c>
      <c r="F25" s="209">
        <f>'Nacionalidad-Alojamiento(datos)'!I25/'Nacionalidad-Alojamiento(datos)'!$I$31</f>
        <v>2.3190528499938971E-3</v>
      </c>
      <c r="G25" s="209">
        <f>'Nacionalidad-Alojamiento(datos)'!K25/'Nacionalidad-Alojamiento(datos)'!$K$31</f>
        <v>3.5356511490866236E-3</v>
      </c>
      <c r="H25" s="209">
        <f>'Nacionalidad-Alojamiento(datos)'!M25/'Nacionalidad-Alojamiento(datos)'!$M$31</f>
        <v>8.2135523613963042E-3</v>
      </c>
    </row>
    <row r="26" spans="2:10" ht="15" customHeight="1">
      <c r="B26" s="96" t="str">
        <f>'Nacionalidad-Alojamiento(datos)'!B26</f>
        <v>Resto de Europa</v>
      </c>
      <c r="C26" s="208">
        <f>'Nacionalidad-Alojamiento(datos)'!C26/'Nacionalidad-Alojamiento(datos)'!$C$31</f>
        <v>1.1327783479682213E-2</v>
      </c>
      <c r="D26" s="209">
        <f>'Nacionalidad-Alojamiento(datos)'!E26/'Nacionalidad-Alojamiento(datos)'!$E$31</f>
        <v>1.1327783479682213E-2</v>
      </c>
      <c r="E26" s="209">
        <f>'Nacionalidad-Alojamiento(datos)'!G26/'Nacionalidad-Alojamiento(datos)'!$G$31</f>
        <v>7.5905974534769835E-3</v>
      </c>
      <c r="F26" s="209">
        <f>'Nacionalidad-Alojamiento(datos)'!I26/'Nacionalidad-Alojamiento(datos)'!$I$31</f>
        <v>6.4689368973513978E-3</v>
      </c>
      <c r="G26" s="209">
        <f>'Nacionalidad-Alojamiento(datos)'!K26/'Nacionalidad-Alojamiento(datos)'!$K$31</f>
        <v>1.8385385975250444E-2</v>
      </c>
      <c r="H26" s="209">
        <f>'Nacionalidad-Alojamiento(datos)'!M26/'Nacionalidad-Alojamiento(datos)'!$M$31</f>
        <v>1.8480492813141684E-2</v>
      </c>
    </row>
    <row r="27" spans="2:10" ht="15" customHeight="1">
      <c r="B27" s="96" t="str">
        <f>'Nacionalidad-Alojamiento(datos)'!B27</f>
        <v>Usa</v>
      </c>
      <c r="C27" s="208">
        <f>'Nacionalidad-Alojamiento(datos)'!C27/'Nacionalidad-Alojamiento(datos)'!$C$31</f>
        <v>5.3597901699167522E-3</v>
      </c>
      <c r="D27" s="209">
        <f>'Nacionalidad-Alojamiento(datos)'!E27/'Nacionalidad-Alojamiento(datos)'!$E$31</f>
        <v>5.3597901699167522E-3</v>
      </c>
      <c r="E27" s="209">
        <f>'Nacionalidad-Alojamiento(datos)'!G27/'Nacionalidad-Alojamiento(datos)'!$G$31</f>
        <v>5.1420176297747302E-3</v>
      </c>
      <c r="F27" s="209">
        <f>'Nacionalidad-Alojamiento(datos)'!I27/'Nacionalidad-Alojamiento(datos)'!$I$31</f>
        <v>6.1027706578786773E-3</v>
      </c>
      <c r="G27" s="209">
        <f>'Nacionalidad-Alojamiento(datos)'!K27/'Nacionalidad-Alojamiento(datos)'!$K$31</f>
        <v>5.1856216853270473E-3</v>
      </c>
      <c r="H27" s="209">
        <f>'Nacionalidad-Alojamiento(datos)'!M27/'Nacionalidad-Alojamiento(datos)'!$M$31</f>
        <v>3.4223134839151265E-3</v>
      </c>
    </row>
    <row r="28" spans="2:10" ht="15" customHeight="1">
      <c r="B28" s="96" t="str">
        <f>'Nacionalidad-Alojamiento(datos)'!B28</f>
        <v>Resto de América</v>
      </c>
      <c r="C28" s="208">
        <f>'Nacionalidad-Alojamiento(datos)'!C28/'Nacionalidad-Alojamiento(datos)'!$C$31</f>
        <v>1.7675903751853118E-2</v>
      </c>
      <c r="D28" s="209">
        <f>'Nacionalidad-Alojamiento(datos)'!E28/'Nacionalidad-Alojamiento(datos)'!$E$31</f>
        <v>1.7675903751853118E-2</v>
      </c>
      <c r="E28" s="209">
        <f>'Nacionalidad-Alojamiento(datos)'!G28/'Nacionalidad-Alojamiento(datos)'!$G$31</f>
        <v>1.9588638589618022E-3</v>
      </c>
      <c r="F28" s="209">
        <f>'Nacionalidad-Alojamiento(datos)'!I28/'Nacionalidad-Alojamiento(datos)'!$I$31</f>
        <v>1.7453924081533016E-2</v>
      </c>
      <c r="G28" s="209">
        <f>'Nacionalidad-Alojamiento(datos)'!K28/'Nacionalidad-Alojamiento(datos)'!$K$31</f>
        <v>2.8756629345904536E-2</v>
      </c>
      <c r="H28" s="209">
        <f>'Nacionalidad-Alojamiento(datos)'!M28/'Nacionalidad-Alojamiento(datos)'!$M$31</f>
        <v>4.2436687200547572E-2</v>
      </c>
      <c r="I28" s="201"/>
      <c r="J28" s="201"/>
    </row>
    <row r="29" spans="2:10" ht="15" customHeight="1">
      <c r="B29" s="96" t="str">
        <f>'Nacionalidad-Alojamiento(datos)'!B29</f>
        <v>Resto del Mundo</v>
      </c>
      <c r="C29" s="208">
        <f>'Nacionalidad-Alojamiento(datos)'!C29/'Nacionalidad-Alojamiento(datos)'!$C$31</f>
        <v>2.3111719314250961E-2</v>
      </c>
      <c r="D29" s="209">
        <f>'Nacionalidad-Alojamiento(datos)'!E29/'Nacionalidad-Alojamiento(datos)'!$E$31</f>
        <v>2.3111719314250961E-2</v>
      </c>
      <c r="E29" s="209">
        <f>'Nacionalidad-Alojamiento(datos)'!G29/'Nacionalidad-Alojamiento(datos)'!$G$31</f>
        <v>1.4691478942213516E-2</v>
      </c>
      <c r="F29" s="209">
        <f>'Nacionalidad-Alojamiento(datos)'!I29/'Nacionalidad-Alojamiento(datos)'!$I$31</f>
        <v>2.929329915781765E-2</v>
      </c>
      <c r="G29" s="209">
        <f>'Nacionalidad-Alojamiento(datos)'!K29/'Nacionalidad-Alojamiento(datos)'!$K$31</f>
        <v>2.3688862698880379E-2</v>
      </c>
      <c r="H29" s="209">
        <f>'Nacionalidad-Alojamiento(datos)'!M29/'Nacionalidad-Alojamiento(datos)'!$M$31</f>
        <v>3.2169746748802193E-2</v>
      </c>
    </row>
    <row r="30" spans="2:10" ht="15" customHeight="1">
      <c r="B30" s="207" t="str">
        <f>'Nacionalidad-Alojamiento(datos)'!B30</f>
        <v>Turismo extranjero</v>
      </c>
      <c r="C30" s="210">
        <f>'Nacionalidad-Alojamiento(datos)'!C30/'Nacionalidad-Alojamiento(datos)'!$C$31</f>
        <v>0.24035427832896186</v>
      </c>
      <c r="D30" s="210">
        <f>'Nacionalidad-Alojamiento(datos)'!E30/'Nacionalidad-Alojamiento(datos)'!$E$31</f>
        <v>0.24035427832896186</v>
      </c>
      <c r="E30" s="210">
        <f>'Nacionalidad-Alojamiento(datos)'!G30/'Nacionalidad-Alojamiento(datos)'!$G$31</f>
        <v>0.13308031341821744</v>
      </c>
      <c r="F30" s="210">
        <f>'Nacionalidad-Alojamiento(datos)'!I30/'Nacionalidad-Alojamiento(datos)'!$I$31</f>
        <v>0.23886244354937142</v>
      </c>
      <c r="G30" s="210">
        <f>'Nacionalidad-Alojamiento(datos)'!K30/'Nacionalidad-Alojamiento(datos)'!$K$31</f>
        <v>0.30748379493223338</v>
      </c>
      <c r="H30" s="210">
        <f>'Nacionalidad-Alojamiento(datos)'!M30/'Nacionalidad-Alojamiento(datos)'!$M$31</f>
        <v>0.45859000684462697</v>
      </c>
    </row>
    <row r="31" spans="2:10" ht="15" customHeight="1">
      <c r="B31" s="204" t="s">
        <v>80</v>
      </c>
      <c r="C31" s="211">
        <f>'Nacionalidad-Alojamiento(datos)'!C31/'Nacionalidad-Alojamiento(datos)'!$C$31</f>
        <v>1</v>
      </c>
      <c r="D31" s="211">
        <f>'Nacionalidad-Alojamiento(datos)'!E31/'Nacionalidad-Alojamiento(datos)'!$E$31</f>
        <v>1</v>
      </c>
      <c r="E31" s="211">
        <f>'Nacionalidad-Alojamiento(datos)'!G31/'Nacionalidad-Alojamiento(datos)'!$G$31</f>
        <v>1</v>
      </c>
      <c r="F31" s="211">
        <f>'Nacionalidad-Alojamiento(datos)'!I31/'Nacionalidad-Alojamiento(datos)'!$I$31</f>
        <v>1</v>
      </c>
      <c r="G31" s="211">
        <f>'Nacionalidad-Alojamiento(datos)'!K31/'Nacionalidad-Alojamiento(datos)'!$K$31</f>
        <v>1</v>
      </c>
      <c r="H31" s="211">
        <f>'Nacionalidad-Alojamiento(datos)'!M31/'Nacionalidad-Alojamiento(datos)'!$M$31</f>
        <v>1</v>
      </c>
    </row>
    <row r="32" spans="2:10" ht="15" customHeight="1">
      <c r="B32" s="360" t="s">
        <v>67</v>
      </c>
      <c r="C32" s="360"/>
      <c r="D32" s="360"/>
      <c r="E32" s="360"/>
      <c r="F32" s="360"/>
      <c r="G32" s="360"/>
      <c r="H32" s="360"/>
    </row>
  </sheetData>
  <mergeCells count="6">
    <mergeCell ref="B32:H32"/>
    <mergeCell ref="B5:H5"/>
    <mergeCell ref="B6:H6"/>
    <mergeCell ref="B7:B8"/>
    <mergeCell ref="C7:C8"/>
    <mergeCell ref="D7:H7"/>
  </mergeCells>
  <conditionalFormatting sqref="B9:B29">
    <cfRule type="containsText" dxfId="16" priority="1" operator="containsText" text="SUIZA">
      <formula>NOT(ISERROR(SEARCH("SUIZA",B9)))</formula>
    </cfRule>
    <cfRule type="containsText" dxfId="15" priority="2" operator="containsText" text="AUSTRIA">
      <formula>NOT(ISERROR(SEARCH("AUSTRIA",B9)))</formula>
    </cfRule>
    <cfRule type="containsText" dxfId="14" priority="3" operator="containsText" text="IRLANDA">
      <formula>NOT(ISERROR(SEARCH("IRLANDA",B9)))</formula>
    </cfRule>
    <cfRule type="containsText" dxfId="13" priority="4" operator="containsText" text="PAÍSES DEL ESTE">
      <formula>NOT(ISERROR(SEARCH("PAÍSES DEL ESTE",B9)))</formula>
    </cfRule>
    <cfRule type="containsText" dxfId="12" priority="5" operator="containsText" text="RUSIA">
      <formula>NOT(ISERROR(SEARCH("RUSIA",B9)))</formula>
    </cfRule>
    <cfRule type="containsText" dxfId="11" priority="6" operator="containsText" text="HOLANDA">
      <formula>NOT(ISERROR(SEARCH("HOLANDA",B9)))</formula>
    </cfRule>
    <cfRule type="containsText" dxfId="10" priority="7" operator="containsText" text="FRANCIA">
      <formula>NOT(ISERROR(SEARCH("FRANCIA",B9)))</formula>
    </cfRule>
    <cfRule type="containsText" dxfId="9" priority="8" operator="containsText" text="ITALIA">
      <formula>NOT(ISERROR(SEARCH("ITALIA",B9)))</formula>
    </cfRule>
    <cfRule type="containsText" dxfId="8" priority="9" operator="containsText" text="BÉLGICA">
      <formula>NOT(ISERROR(SEARCH("BÉLGICA",B9)))</formula>
    </cfRule>
    <cfRule type="containsText" dxfId="7" priority="10" operator="containsText" text="ESPAÑA">
      <formula>NOT(ISERROR(SEARCH("ESPAÑA",B9)))</formula>
    </cfRule>
    <cfRule type="containsText" dxfId="6" priority="11" operator="containsText" text="ALEMANIA">
      <formula>NOT(ISERROR(SEARCH("ALEMANIA",B9)))</formula>
    </cfRule>
    <cfRule type="containsText" dxfId="5" priority="12" operator="containsText" text="PAÍSES NÓRDICOS">
      <formula>NOT(ISERROR(SEARCH("PAÍSES NÓRDICOS",B9)))</formula>
    </cfRule>
    <cfRule type="containsText" dxfId="4" priority="13" operator="containsText" text="REINO UNIDO">
      <formula>NOT(ISERROR(SEARCH("REINO UNIDO",B9)))</formula>
    </cfRule>
    <cfRule type="containsText" dxfId="3" priority="14" operator="containsText" text="DINAMARCA">
      <formula>NOT(ISERROR(SEARCH("DINAMARCA",B9)))</formula>
    </cfRule>
    <cfRule type="containsText" dxfId="2" priority="15" operator="containsText" text="NORUEGA">
      <formula>NOT(ISERROR(SEARCH("NORUEGA",B9)))</formula>
    </cfRule>
    <cfRule type="containsText" dxfId="1" priority="16" operator="containsText" text="FINLANDIA">
      <formula>NOT(ISERROR(SEARCH("FINLANDIA",B9)))</formula>
    </cfRule>
    <cfRule type="containsText" dxfId="0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SANTA CRUZ (acumulado junio 2010)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147">
    <tabColor rgb="FF000099"/>
    <pageSetUpPr fitToPage="1"/>
  </sheetPr>
  <dimension ref="B5:Z74"/>
  <sheetViews>
    <sheetView showGridLines="0" showRowColHeaders="0" zoomScaleNormal="100" workbookViewId="0">
      <selection activeCell="B2" sqref="B2"/>
    </sheetView>
  </sheetViews>
  <sheetFormatPr baseColWidth="10" defaultColWidth="15.85546875" defaultRowHeight="15" outlineLevelRow="1"/>
  <cols>
    <col min="1" max="1" width="15.85546875" style="2"/>
    <col min="2" max="2" width="15.5703125" style="2" customWidth="1"/>
    <col min="3" max="25" width="9.85546875" customWidth="1"/>
    <col min="27" max="16384" width="15.85546875" style="2"/>
  </cols>
  <sheetData>
    <row r="5" spans="2:26" ht="15.75" customHeight="1">
      <c r="B5" s="352" t="s">
        <v>238</v>
      </c>
      <c r="C5" s="352"/>
      <c r="D5" s="352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52"/>
      <c r="S5" s="352"/>
      <c r="T5" s="352"/>
      <c r="U5" s="352"/>
      <c r="V5" s="352"/>
      <c r="W5" s="352"/>
      <c r="X5" s="352"/>
      <c r="Y5" s="352"/>
    </row>
    <row r="6" spans="2:26" s="163" customFormat="1" ht="25.5">
      <c r="B6" s="102" t="s">
        <v>195</v>
      </c>
      <c r="C6" s="102" t="s">
        <v>196</v>
      </c>
      <c r="D6" s="103" t="s">
        <v>198</v>
      </c>
      <c r="E6" s="102" t="s">
        <v>199</v>
      </c>
      <c r="F6" s="103" t="s">
        <v>200</v>
      </c>
      <c r="G6" s="161" t="s">
        <v>201</v>
      </c>
      <c r="H6" s="212" t="s">
        <v>202</v>
      </c>
      <c r="I6" s="161" t="s">
        <v>203</v>
      </c>
      <c r="J6" s="212" t="s">
        <v>204</v>
      </c>
      <c r="K6" s="102" t="s">
        <v>221</v>
      </c>
      <c r="L6" s="213" t="s">
        <v>206</v>
      </c>
      <c r="M6" s="162" t="s">
        <v>207</v>
      </c>
      <c r="N6" s="213" t="s">
        <v>208</v>
      </c>
      <c r="O6" s="162" t="s">
        <v>209</v>
      </c>
      <c r="P6" s="103" t="s">
        <v>210</v>
      </c>
      <c r="Q6" s="102" t="s">
        <v>211</v>
      </c>
      <c r="R6" s="103" t="s">
        <v>212</v>
      </c>
      <c r="S6" s="102" t="s">
        <v>213</v>
      </c>
      <c r="T6" s="103" t="s">
        <v>214</v>
      </c>
      <c r="U6" s="102" t="s">
        <v>215</v>
      </c>
      <c r="V6" s="103" t="s">
        <v>216</v>
      </c>
      <c r="W6" s="102" t="s">
        <v>217</v>
      </c>
      <c r="X6" s="103" t="s">
        <v>218</v>
      </c>
      <c r="Y6" s="102" t="s">
        <v>80</v>
      </c>
      <c r="Z6"/>
    </row>
    <row r="7" spans="2:26" customFormat="1">
      <c r="B7" s="55" t="s">
        <v>93</v>
      </c>
      <c r="C7" s="214">
        <v>0.75633257902036644</v>
      </c>
      <c r="D7" s="166">
        <v>5.401854149937952E-3</v>
      </c>
      <c r="E7" s="214">
        <v>4.4528797722461497E-3</v>
      </c>
      <c r="F7" s="166">
        <v>3.7374990875246365E-2</v>
      </c>
      <c r="G7" s="214">
        <v>3.226512884152128E-2</v>
      </c>
      <c r="H7" s="166">
        <v>3.3433097306372728E-2</v>
      </c>
      <c r="I7" s="214">
        <v>4.8908679465654425E-3</v>
      </c>
      <c r="J7" s="166">
        <v>2.2921381122709687E-2</v>
      </c>
      <c r="K7" s="214">
        <v>2.452733776188043E-2</v>
      </c>
      <c r="L7" s="166">
        <v>8.0297831958537121E-3</v>
      </c>
      <c r="M7" s="214">
        <v>5.474852178991167E-3</v>
      </c>
      <c r="N7" s="166">
        <v>5.474852178991167E-3</v>
      </c>
      <c r="O7" s="214">
        <v>5.5478502080443829E-3</v>
      </c>
      <c r="P7" s="166">
        <v>4.4528797722461497E-3</v>
      </c>
      <c r="Q7" s="214">
        <v>3.1389152492882692E-3</v>
      </c>
      <c r="R7" s="166">
        <v>3.357909336447916E-3</v>
      </c>
      <c r="S7" s="214">
        <v>7.5917950215344185E-3</v>
      </c>
      <c r="T7" s="166">
        <v>1.1752682677567705E-2</v>
      </c>
      <c r="U7" s="214">
        <v>6.2778304985765384E-3</v>
      </c>
      <c r="V7" s="166">
        <v>1.416161763632382E-2</v>
      </c>
      <c r="W7" s="214">
        <v>2.76662530111687E-2</v>
      </c>
      <c r="X7" s="166">
        <v>0.24366742097963354</v>
      </c>
      <c r="Y7" s="215">
        <v>1</v>
      </c>
    </row>
    <row r="8" spans="2:26" customFormat="1">
      <c r="B8" s="55" t="s">
        <v>94</v>
      </c>
      <c r="C8" s="214">
        <v>0.76324555837563457</v>
      </c>
      <c r="D8" s="166">
        <v>6.5038071065989852E-3</v>
      </c>
      <c r="E8" s="214">
        <v>6.3451776649746192E-3</v>
      </c>
      <c r="F8" s="166">
        <v>3.7753807106598987E-2</v>
      </c>
      <c r="G8" s="214">
        <v>2.109771573604061E-2</v>
      </c>
      <c r="H8" s="166">
        <v>3.5215736040609139E-2</v>
      </c>
      <c r="I8" s="214">
        <v>4.7588832487309649E-3</v>
      </c>
      <c r="J8" s="166">
        <v>3.0218908629441623E-2</v>
      </c>
      <c r="K8" s="214">
        <v>1.9987309644670052E-2</v>
      </c>
      <c r="L8" s="166">
        <v>5.9486040609137052E-3</v>
      </c>
      <c r="M8" s="214">
        <v>4.5209390862944159E-3</v>
      </c>
      <c r="N8" s="166">
        <v>3.1725888324873096E-3</v>
      </c>
      <c r="O8" s="214">
        <v>6.3451776649746192E-3</v>
      </c>
      <c r="P8" s="166">
        <v>5.4727157360406091E-3</v>
      </c>
      <c r="Q8" s="214">
        <v>3.0139593908629441E-3</v>
      </c>
      <c r="R8" s="166">
        <v>3.4105329949238577E-3</v>
      </c>
      <c r="S8" s="214">
        <v>8.0901015228426396E-3</v>
      </c>
      <c r="T8" s="166">
        <v>1.0866116751269035E-2</v>
      </c>
      <c r="U8" s="214">
        <v>4.3623096446700508E-3</v>
      </c>
      <c r="V8" s="166">
        <v>2.1494289340101523E-2</v>
      </c>
      <c r="W8" s="214">
        <v>1.8163071065989848E-2</v>
      </c>
      <c r="X8" s="166">
        <v>0.23675444162436549</v>
      </c>
      <c r="Y8" s="215">
        <v>1</v>
      </c>
    </row>
    <row r="9" spans="2:26" customFormat="1" ht="30" customHeight="1">
      <c r="B9" s="169" t="str">
        <f>actualizaciones!$A$2</f>
        <v xml:space="preserve">acumulado febrero 2011 </v>
      </c>
      <c r="C9" s="108">
        <v>0.75964572167103817</v>
      </c>
      <c r="D9" s="108">
        <v>5.9299806135249171E-3</v>
      </c>
      <c r="E9" s="108">
        <v>5.3597901699167522E-3</v>
      </c>
      <c r="F9" s="108">
        <v>3.7556543885657809E-2</v>
      </c>
      <c r="G9" s="108">
        <v>2.6912988938305394E-2</v>
      </c>
      <c r="H9" s="108">
        <v>3.4287452008970994E-2</v>
      </c>
      <c r="I9" s="108">
        <v>4.8276124225491313E-3</v>
      </c>
      <c r="J9" s="108">
        <v>2.6418823887178318E-2</v>
      </c>
      <c r="K9" s="108">
        <v>2.2351465389440071E-2</v>
      </c>
      <c r="L9" s="108">
        <v>7.0323488045007029E-3</v>
      </c>
      <c r="M9" s="108">
        <v>5.017675903751853E-3</v>
      </c>
      <c r="N9" s="108">
        <v>4.3714600676625992E-3</v>
      </c>
      <c r="O9" s="108">
        <v>5.9299806135249171E-3</v>
      </c>
      <c r="P9" s="108">
        <v>4.9416505112707641E-3</v>
      </c>
      <c r="Q9" s="108">
        <v>3.0790283954840918E-3</v>
      </c>
      <c r="R9" s="108">
        <v>3.3831299654084462E-3</v>
      </c>
      <c r="S9" s="108">
        <v>7.8306154255521343E-3</v>
      </c>
      <c r="T9" s="108">
        <v>1.1327783479682213E-2</v>
      </c>
      <c r="U9" s="108">
        <v>5.3597901699167522E-3</v>
      </c>
      <c r="V9" s="108">
        <v>1.7675903751853118E-2</v>
      </c>
      <c r="W9" s="108">
        <v>2.3111719314250961E-2</v>
      </c>
      <c r="X9" s="108">
        <v>0.24035427832896186</v>
      </c>
      <c r="Y9" s="108">
        <v>1</v>
      </c>
    </row>
    <row r="10" spans="2:26" customFormat="1" outlineLevel="1">
      <c r="B10" s="55" t="s">
        <v>83</v>
      </c>
      <c r="C10" s="214">
        <v>0.74040749553837004</v>
      </c>
      <c r="D10" s="166">
        <v>7.9565734681737062E-3</v>
      </c>
      <c r="E10" s="214">
        <v>5.5026769779892917E-3</v>
      </c>
      <c r="F10" s="166">
        <v>4.5954788816180842E-2</v>
      </c>
      <c r="G10" s="214">
        <v>2.5356930398572279E-2</v>
      </c>
      <c r="H10" s="166">
        <v>3.1454491374182034E-2</v>
      </c>
      <c r="I10" s="214">
        <v>4.907792980368828E-3</v>
      </c>
      <c r="J10" s="166">
        <v>2.156454491374182E-2</v>
      </c>
      <c r="K10" s="214">
        <v>1.7251635930993457E-2</v>
      </c>
      <c r="L10" s="166">
        <v>3.7180249851279002E-3</v>
      </c>
      <c r="M10" s="214">
        <v>4.3129089827483643E-3</v>
      </c>
      <c r="N10" s="166">
        <v>3.7180249851279002E-3</v>
      </c>
      <c r="O10" s="214">
        <v>5.5026769779892917E-3</v>
      </c>
      <c r="P10" s="166">
        <v>6.0975609756097563E-3</v>
      </c>
      <c r="Q10" s="214">
        <v>2.5282569898869719E-3</v>
      </c>
      <c r="R10" s="166">
        <v>2.8256989886972042E-3</v>
      </c>
      <c r="S10" s="214">
        <v>5.6513979773944083E-3</v>
      </c>
      <c r="T10" s="166">
        <v>1.7400356930398573E-2</v>
      </c>
      <c r="U10" s="214">
        <v>1.1154074955383701E-2</v>
      </c>
      <c r="V10" s="166">
        <v>3.2123735871505056E-2</v>
      </c>
      <c r="W10" s="214">
        <v>2.1861986912552051E-2</v>
      </c>
      <c r="X10" s="166">
        <v>0.25959250446162996</v>
      </c>
      <c r="Y10" s="215">
        <v>1</v>
      </c>
    </row>
    <row r="11" spans="2:26" customFormat="1" outlineLevel="1">
      <c r="B11" s="55" t="s">
        <v>84</v>
      </c>
      <c r="C11" s="214">
        <v>0.79227758243216351</v>
      </c>
      <c r="D11" s="166">
        <v>5.373847276587275E-3</v>
      </c>
      <c r="E11" s="214">
        <v>6.9660983215020233E-3</v>
      </c>
      <c r="F11" s="166">
        <v>3.0584488821070788E-2</v>
      </c>
      <c r="G11" s="214">
        <v>1.764744908113846E-2</v>
      </c>
      <c r="H11" s="166">
        <v>1.9836794267896238E-2</v>
      </c>
      <c r="I11" s="214">
        <v>3.3835334704438399E-3</v>
      </c>
      <c r="J11" s="166">
        <v>1.9438731506667552E-2</v>
      </c>
      <c r="K11" s="214">
        <v>1.572347906853314E-2</v>
      </c>
      <c r="L11" s="166">
        <v>4.0469714058249855E-3</v>
      </c>
      <c r="M11" s="214">
        <v>2.5210641544483512E-3</v>
      </c>
      <c r="N11" s="166">
        <v>2.9854707092151528E-3</v>
      </c>
      <c r="O11" s="214">
        <v>6.1699727990446492E-3</v>
      </c>
      <c r="P11" s="166">
        <v>5.4401910701253895E-3</v>
      </c>
      <c r="Q11" s="214">
        <v>1.6585948384528627E-3</v>
      </c>
      <c r="R11" s="166">
        <v>2.7864393286008093E-3</v>
      </c>
      <c r="S11" s="214">
        <v>1.0017912824255291E-2</v>
      </c>
      <c r="T11" s="166">
        <v>1.2008226630398727E-2</v>
      </c>
      <c r="U11" s="214">
        <v>5.2411596895110459E-3</v>
      </c>
      <c r="V11" s="166">
        <v>1.9770450474358124E-2</v>
      </c>
      <c r="W11" s="214">
        <v>3.1845020898294968E-2</v>
      </c>
      <c r="X11" s="166">
        <v>0.20772241756783652</v>
      </c>
      <c r="Y11" s="215">
        <v>1</v>
      </c>
    </row>
    <row r="12" spans="2:26" customFormat="1" outlineLevel="1">
      <c r="B12" s="55" t="s">
        <v>85</v>
      </c>
      <c r="C12" s="214">
        <v>0.81346777097587319</v>
      </c>
      <c r="D12" s="166">
        <v>3.8890889449045732E-3</v>
      </c>
      <c r="E12" s="214">
        <v>5.2574720921858119E-3</v>
      </c>
      <c r="F12" s="166">
        <v>3.1472812387468491E-2</v>
      </c>
      <c r="G12" s="214">
        <v>1.2315448325531149E-2</v>
      </c>
      <c r="H12" s="166">
        <v>1.389989196975153E-2</v>
      </c>
      <c r="I12" s="214">
        <v>1.6564638098667628E-3</v>
      </c>
      <c r="J12" s="166">
        <v>1.4764133957508103E-2</v>
      </c>
      <c r="K12" s="214">
        <v>1.0658984515664386E-2</v>
      </c>
      <c r="L12" s="166">
        <v>2.8087864602088586E-3</v>
      </c>
      <c r="M12" s="214">
        <v>3.5289881166726683E-3</v>
      </c>
      <c r="N12" s="166">
        <v>2.6647461289160965E-3</v>
      </c>
      <c r="O12" s="214">
        <v>1.6564638098667628E-3</v>
      </c>
      <c r="P12" s="166">
        <v>1.0082823190493338E-2</v>
      </c>
      <c r="Q12" s="214">
        <v>2.9528267915016203E-3</v>
      </c>
      <c r="R12" s="166">
        <v>4.0331292761973348E-3</v>
      </c>
      <c r="S12" s="214">
        <v>5.9056535830032406E-3</v>
      </c>
      <c r="T12" s="166">
        <v>1.4980194454447246E-2</v>
      </c>
      <c r="U12" s="214">
        <v>6.7698955707598124E-3</v>
      </c>
      <c r="V12" s="166">
        <v>2.484695714800144E-2</v>
      </c>
      <c r="W12" s="214">
        <v>2.3046453006841917E-2</v>
      </c>
      <c r="X12" s="166">
        <v>0.18653222902412675</v>
      </c>
      <c r="Y12" s="215">
        <v>1</v>
      </c>
    </row>
    <row r="13" spans="2:26" customFormat="1" outlineLevel="1">
      <c r="B13" s="55" t="s">
        <v>86</v>
      </c>
      <c r="C13" s="214">
        <v>0.83607498087222643</v>
      </c>
      <c r="D13" s="166">
        <v>4.3037490436113237E-3</v>
      </c>
      <c r="E13" s="214">
        <v>4.2081101759755164E-3</v>
      </c>
      <c r="F13" s="166">
        <v>2.5248661055853099E-2</v>
      </c>
      <c r="G13" s="214">
        <v>1.0520275439938791E-2</v>
      </c>
      <c r="H13" s="166">
        <v>1.1572302983932671E-2</v>
      </c>
      <c r="I13" s="214">
        <v>7.6511094108645751E-4</v>
      </c>
      <c r="J13" s="166">
        <v>1.8458301453710788E-2</v>
      </c>
      <c r="K13" s="214">
        <v>6.9816373374139247E-3</v>
      </c>
      <c r="L13" s="166">
        <v>2.7735271614384087E-3</v>
      </c>
      <c r="M13" s="214">
        <v>4.7819433817903597E-4</v>
      </c>
      <c r="N13" s="166">
        <v>9.5638867635807194E-4</v>
      </c>
      <c r="O13" s="214">
        <v>2.7735271614384087E-3</v>
      </c>
      <c r="P13" s="166">
        <v>6.0252486610558528E-3</v>
      </c>
      <c r="Q13" s="214">
        <v>1.2433052792654934E-3</v>
      </c>
      <c r="R13" s="166">
        <v>7.6511094108645751E-4</v>
      </c>
      <c r="S13" s="214">
        <v>4.399387911247131E-3</v>
      </c>
      <c r="T13" s="166">
        <v>1.2624330527926549E-2</v>
      </c>
      <c r="U13" s="214">
        <v>5.4514154552410101E-3</v>
      </c>
      <c r="V13" s="166">
        <v>3.404743687834736E-2</v>
      </c>
      <c r="W13" s="214">
        <v>1.73106350420811E-2</v>
      </c>
      <c r="X13" s="166">
        <v>0.16392501912777352</v>
      </c>
      <c r="Y13" s="215">
        <v>1</v>
      </c>
    </row>
    <row r="14" spans="2:26" customFormat="1" outlineLevel="1">
      <c r="B14" s="55" t="s">
        <v>87</v>
      </c>
      <c r="C14" s="214">
        <v>0.76565532740831543</v>
      </c>
      <c r="D14" s="166">
        <v>1.5323322096230463E-3</v>
      </c>
      <c r="E14" s="214">
        <v>5.0056185514352845E-3</v>
      </c>
      <c r="F14" s="166">
        <v>1.7979364592910409E-2</v>
      </c>
      <c r="G14" s="214">
        <v>2.196342833793033E-2</v>
      </c>
      <c r="H14" s="166">
        <v>1.3790989886607416E-2</v>
      </c>
      <c r="I14" s="214">
        <v>1.6344876902645827E-3</v>
      </c>
      <c r="J14" s="166">
        <v>4.3109612830728367E-2</v>
      </c>
      <c r="K14" s="214">
        <v>1.3280212483399735E-2</v>
      </c>
      <c r="L14" s="166">
        <v>2.8603534579630199E-3</v>
      </c>
      <c r="M14" s="214">
        <v>2.0431096128307284E-3</v>
      </c>
      <c r="N14" s="166">
        <v>2.5538870160384105E-3</v>
      </c>
      <c r="O14" s="214">
        <v>5.8228623965675755E-3</v>
      </c>
      <c r="P14" s="166">
        <v>4.4948411482276024E-3</v>
      </c>
      <c r="Q14" s="214">
        <v>3.0646644192460926E-3</v>
      </c>
      <c r="R14" s="166">
        <v>3.2689753805291654E-3</v>
      </c>
      <c r="S14" s="214">
        <v>2.7581979773214833E-3</v>
      </c>
      <c r="T14" s="166">
        <v>1.113494738992747E-2</v>
      </c>
      <c r="U14" s="214">
        <v>5.1077740320768211E-3</v>
      </c>
      <c r="V14" s="166">
        <v>4.4539789559709879E-2</v>
      </c>
      <c r="W14" s="214">
        <v>4.1679436101746861E-2</v>
      </c>
      <c r="X14" s="166">
        <v>0.23434467259168454</v>
      </c>
      <c r="Y14" s="215">
        <v>1</v>
      </c>
    </row>
    <row r="15" spans="2:26" customFormat="1" outlineLevel="1">
      <c r="B15" s="55" t="s">
        <v>88</v>
      </c>
      <c r="C15" s="214">
        <v>0.82452172274055224</v>
      </c>
      <c r="D15" s="166">
        <v>5.0890585241730284E-3</v>
      </c>
      <c r="E15" s="214">
        <v>3.5811893318254641E-3</v>
      </c>
      <c r="F15" s="166">
        <v>1.5644142870605976E-2</v>
      </c>
      <c r="G15" s="214">
        <v>1.3665064555649798E-2</v>
      </c>
      <c r="H15" s="166">
        <v>1.1780228065215342E-2</v>
      </c>
      <c r="I15" s="214">
        <v>1.6021110168692866E-3</v>
      </c>
      <c r="J15" s="166">
        <v>1.8188672132692488E-2</v>
      </c>
      <c r="K15" s="214">
        <v>8.4817642069550461E-3</v>
      </c>
      <c r="L15" s="166">
        <v>1.1309018942606728E-3</v>
      </c>
      <c r="M15" s="214">
        <v>2.1675619639996229E-3</v>
      </c>
      <c r="N15" s="166">
        <v>2.1675619639996229E-3</v>
      </c>
      <c r="O15" s="214">
        <v>3.0157383846951278E-3</v>
      </c>
      <c r="P15" s="166">
        <v>2.8272547356516823E-3</v>
      </c>
      <c r="Q15" s="214">
        <v>2.0733201394779002E-3</v>
      </c>
      <c r="R15" s="166">
        <v>1.3193855433041185E-3</v>
      </c>
      <c r="S15" s="214">
        <v>4.1466402789558003E-3</v>
      </c>
      <c r="T15" s="166">
        <v>8.2932805579116007E-3</v>
      </c>
      <c r="U15" s="214">
        <v>1.1497502591650175E-2</v>
      </c>
      <c r="V15" s="166">
        <v>4.052398454434078E-2</v>
      </c>
      <c r="W15" s="214">
        <v>2.6764678164169258E-2</v>
      </c>
      <c r="X15" s="166">
        <v>0.17547827725944773</v>
      </c>
      <c r="Y15" s="215">
        <v>1</v>
      </c>
    </row>
    <row r="16" spans="2:26" customFormat="1" outlineLevel="1">
      <c r="B16" s="55" t="s">
        <v>89</v>
      </c>
      <c r="C16" s="214">
        <v>0.8561741050307522</v>
      </c>
      <c r="D16" s="166">
        <v>2.7598170635546445E-3</v>
      </c>
      <c r="E16" s="214">
        <v>3.0752247279608896E-3</v>
      </c>
      <c r="F16" s="166">
        <v>1.174893549913263E-2</v>
      </c>
      <c r="G16" s="214">
        <v>8.9891184355779842E-3</v>
      </c>
      <c r="H16" s="166">
        <v>1.427219681438259E-2</v>
      </c>
      <c r="I16" s="214">
        <v>2.1290017347421544E-3</v>
      </c>
      <c r="J16" s="166">
        <v>1.3247121905062293E-2</v>
      </c>
      <c r="K16" s="214">
        <v>3.3906323923671346E-3</v>
      </c>
      <c r="L16" s="166">
        <v>5.5196341271092884E-4</v>
      </c>
      <c r="M16" s="214">
        <v>7.0966724491405137E-4</v>
      </c>
      <c r="N16" s="166">
        <v>1.1039268254218577E-3</v>
      </c>
      <c r="O16" s="214">
        <v>1.0250749093202965E-3</v>
      </c>
      <c r="P16" s="166">
        <v>2.7598170635546445E-3</v>
      </c>
      <c r="Q16" s="214">
        <v>3.9425958050780632E-4</v>
      </c>
      <c r="R16" s="166">
        <v>1.2616306576249802E-3</v>
      </c>
      <c r="S16" s="214">
        <v>3.6271881406718183E-3</v>
      </c>
      <c r="T16" s="166">
        <v>1.2300898911843558E-2</v>
      </c>
      <c r="U16" s="214">
        <v>8.358303106765495E-3</v>
      </c>
      <c r="V16" s="166">
        <v>3.1777322188929188E-2</v>
      </c>
      <c r="W16" s="214">
        <v>2.3734426746569941E-2</v>
      </c>
      <c r="X16" s="166">
        <v>0.14382589496924775</v>
      </c>
      <c r="Y16" s="215">
        <v>1</v>
      </c>
    </row>
    <row r="17" spans="2:25" customFormat="1" outlineLevel="1">
      <c r="B17" s="55" t="s">
        <v>90</v>
      </c>
      <c r="C17" s="214">
        <v>0.85669380188603206</v>
      </c>
      <c r="D17" s="166">
        <v>4.271782058515354E-3</v>
      </c>
      <c r="E17" s="214">
        <v>4.9971790118481501E-3</v>
      </c>
      <c r="F17" s="166">
        <v>1.5475135004432981E-2</v>
      </c>
      <c r="G17" s="214">
        <v>1.1445151930361892E-2</v>
      </c>
      <c r="H17" s="166">
        <v>1.1606351253324735E-2</v>
      </c>
      <c r="I17" s="214">
        <v>1.6119932296284356E-3</v>
      </c>
      <c r="J17" s="166">
        <v>1.2089949222213266E-2</v>
      </c>
      <c r="K17" s="214">
        <v>6.9315708874022729E-3</v>
      </c>
      <c r="L17" s="166">
        <v>2.3373901829612316E-3</v>
      </c>
      <c r="M17" s="214">
        <v>2.0149915370355443E-3</v>
      </c>
      <c r="N17" s="166">
        <v>8.0599661481421778E-4</v>
      </c>
      <c r="O17" s="214">
        <v>1.7731925525912792E-3</v>
      </c>
      <c r="P17" s="166">
        <v>2.7403884903683404E-3</v>
      </c>
      <c r="Q17" s="214">
        <v>1.3701942451841702E-3</v>
      </c>
      <c r="R17" s="166">
        <v>2.6597888288869185E-3</v>
      </c>
      <c r="S17" s="214">
        <v>4.1911823970339325E-3</v>
      </c>
      <c r="T17" s="166">
        <v>1.6281131619247199E-2</v>
      </c>
      <c r="U17" s="214">
        <v>5.8031756266623677E-3</v>
      </c>
      <c r="V17" s="166">
        <v>2.0714113000725398E-2</v>
      </c>
      <c r="W17" s="214">
        <v>2.1117111308132507E-2</v>
      </c>
      <c r="X17" s="166">
        <v>0.14330619811396791</v>
      </c>
      <c r="Y17" s="215">
        <v>1</v>
      </c>
    </row>
    <row r="18" spans="2:25" customFormat="1" outlineLevel="1">
      <c r="B18" s="55" t="s">
        <v>91</v>
      </c>
      <c r="C18" s="214">
        <v>0.82699483922191341</v>
      </c>
      <c r="D18" s="166">
        <v>5.6371576022231041E-3</v>
      </c>
      <c r="E18" s="214">
        <v>4.128622469233823E-3</v>
      </c>
      <c r="F18" s="166">
        <v>2.1119491861849939E-2</v>
      </c>
      <c r="G18" s="214">
        <v>1.889638745533942E-2</v>
      </c>
      <c r="H18" s="166">
        <v>1.3656212782850338E-2</v>
      </c>
      <c r="I18" s="214">
        <v>2.4612941643509328E-3</v>
      </c>
      <c r="J18" s="166">
        <v>1.4211988884477967E-2</v>
      </c>
      <c r="K18" s="214">
        <v>7.22508932115919E-3</v>
      </c>
      <c r="L18" s="166">
        <v>1.5879317189360857E-3</v>
      </c>
      <c r="M18" s="214">
        <v>1.9055180627233028E-3</v>
      </c>
      <c r="N18" s="166">
        <v>1.7467248908296944E-3</v>
      </c>
      <c r="O18" s="214">
        <v>1.9849146486701072E-3</v>
      </c>
      <c r="P18" s="166">
        <v>3.33465660976578E-3</v>
      </c>
      <c r="Q18" s="214">
        <v>1.3497419610956729E-3</v>
      </c>
      <c r="R18" s="166">
        <v>2.5406907502977371E-3</v>
      </c>
      <c r="S18" s="214">
        <v>6.0341405319571263E-3</v>
      </c>
      <c r="T18" s="166">
        <v>8.0190551806272325E-3</v>
      </c>
      <c r="U18" s="214">
        <v>1.167129813418023E-2</v>
      </c>
      <c r="V18" s="166">
        <v>2.4295355299722113E-2</v>
      </c>
      <c r="W18" s="214">
        <v>2.8423977768955933E-2</v>
      </c>
      <c r="X18" s="166">
        <v>0.17300516077808653</v>
      </c>
      <c r="Y18" s="215">
        <v>1</v>
      </c>
    </row>
    <row r="19" spans="2:25" customFormat="1" outlineLevel="1">
      <c r="B19" s="55" t="s">
        <v>92</v>
      </c>
      <c r="C19" s="214">
        <v>0.83360779470289559</v>
      </c>
      <c r="D19" s="166">
        <v>2.881844380403458E-3</v>
      </c>
      <c r="E19" s="214">
        <v>3.2249210923562511E-3</v>
      </c>
      <c r="F19" s="166">
        <v>2.662275284753671E-2</v>
      </c>
      <c r="G19" s="214">
        <v>1.4271991217236175E-2</v>
      </c>
      <c r="H19" s="166">
        <v>1.7016604912858516E-2</v>
      </c>
      <c r="I19" s="214">
        <v>2.2643062988884316E-3</v>
      </c>
      <c r="J19" s="166">
        <v>1.3928914505283382E-2</v>
      </c>
      <c r="K19" s="214">
        <v>8.7827638259914912E-3</v>
      </c>
      <c r="L19" s="166">
        <v>2.6759983532317825E-3</v>
      </c>
      <c r="M19" s="214">
        <v>9.6061479346781938E-4</v>
      </c>
      <c r="N19" s="166">
        <v>1.8526142445450802E-3</v>
      </c>
      <c r="O19" s="214">
        <v>3.2935364347468094E-3</v>
      </c>
      <c r="P19" s="166">
        <v>2.6759983532317825E-3</v>
      </c>
      <c r="Q19" s="214">
        <v>2.5387676684506654E-3</v>
      </c>
      <c r="R19" s="166">
        <v>2.8132290380128997E-3</v>
      </c>
      <c r="S19" s="214">
        <v>5.1461506792918896E-3</v>
      </c>
      <c r="T19" s="166">
        <v>9.2630712227254018E-3</v>
      </c>
      <c r="U19" s="214">
        <v>9.1258405379442843E-3</v>
      </c>
      <c r="V19" s="166">
        <v>2.4632907918210514E-2</v>
      </c>
      <c r="W19" s="214">
        <v>2.1202140798682587E-2</v>
      </c>
      <c r="X19" s="166">
        <v>0.16639220529710444</v>
      </c>
      <c r="Y19" s="215">
        <v>1</v>
      </c>
    </row>
    <row r="20" spans="2:25" customFormat="1" outlineLevel="1">
      <c r="B20" s="55" t="s">
        <v>93</v>
      </c>
      <c r="C20" s="214">
        <v>0.80326988483799744</v>
      </c>
      <c r="D20" s="166">
        <v>9.1294229965988433E-3</v>
      </c>
      <c r="E20" s="214">
        <v>2.6851244107643653E-3</v>
      </c>
      <c r="F20" s="166">
        <v>2.4285458559579927E-2</v>
      </c>
      <c r="G20" s="214">
        <v>1.7900829405095769E-2</v>
      </c>
      <c r="H20" s="166">
        <v>2.0764962109911092E-2</v>
      </c>
      <c r="I20" s="214">
        <v>3.1028104302165999E-3</v>
      </c>
      <c r="J20" s="166">
        <v>1.8974879169401517E-2</v>
      </c>
      <c r="K20" s="214">
        <v>1.7483143385643534E-2</v>
      </c>
      <c r="L20" s="166">
        <v>5.9669431350319229E-3</v>
      </c>
      <c r="M20" s="214">
        <v>3.1028104302165999E-3</v>
      </c>
      <c r="N20" s="166">
        <v>4.4752073512739424E-3</v>
      </c>
      <c r="O20" s="214">
        <v>3.9381824691210694E-3</v>
      </c>
      <c r="P20" s="166">
        <v>3.2221492929172383E-3</v>
      </c>
      <c r="Q20" s="214">
        <v>4.0575213318217078E-3</v>
      </c>
      <c r="R20" s="166">
        <v>4.3558684885733039E-3</v>
      </c>
      <c r="S20" s="214">
        <v>5.1315710961274538E-3</v>
      </c>
      <c r="T20" s="166">
        <v>1.0322811623605228E-2</v>
      </c>
      <c r="U20" s="214">
        <v>6.3249597231338382E-3</v>
      </c>
      <c r="V20" s="166">
        <v>2.8820335342204188E-2</v>
      </c>
      <c r="W20" s="214">
        <v>2.0168267796407902E-2</v>
      </c>
      <c r="X20" s="166">
        <v>0.19673011516200251</v>
      </c>
      <c r="Y20" s="215">
        <v>1</v>
      </c>
    </row>
    <row r="21" spans="2:25" customFormat="1" outlineLevel="1">
      <c r="B21" s="55" t="s">
        <v>94</v>
      </c>
      <c r="C21" s="214">
        <v>0.76660600545950863</v>
      </c>
      <c r="D21" s="166">
        <v>7.4309978768577496E-3</v>
      </c>
      <c r="E21" s="214">
        <v>4.3221110100090995E-3</v>
      </c>
      <c r="F21" s="166">
        <v>2.8965726417955716E-2</v>
      </c>
      <c r="G21" s="214">
        <v>1.7288444040036398E-2</v>
      </c>
      <c r="H21" s="166">
        <v>3.9202305125872007E-2</v>
      </c>
      <c r="I21" s="214">
        <v>4.397937518956627E-3</v>
      </c>
      <c r="J21" s="166">
        <v>2.1383075523202913E-2</v>
      </c>
      <c r="K21" s="214">
        <v>1.4103730664240218E-2</v>
      </c>
      <c r="L21" s="166">
        <v>3.5638459205338188E-3</v>
      </c>
      <c r="M21" s="214">
        <v>1.8198362147406734E-3</v>
      </c>
      <c r="N21" s="166">
        <v>2.8814073400060662E-3</v>
      </c>
      <c r="O21" s="214">
        <v>5.8386411889596599E-3</v>
      </c>
      <c r="P21" s="166">
        <v>5.6869881710646039E-3</v>
      </c>
      <c r="Q21" s="214">
        <v>2.6539278131634818E-3</v>
      </c>
      <c r="R21" s="166">
        <v>2.8814073400060662E-3</v>
      </c>
      <c r="S21" s="214">
        <v>6.7485592963299973E-3</v>
      </c>
      <c r="T21" s="166">
        <v>9.781619654231119E-3</v>
      </c>
      <c r="U21" s="214">
        <v>7.5826508947528055E-3</v>
      </c>
      <c r="V21" s="166">
        <v>3.8140734000606615E-2</v>
      </c>
      <c r="W21" s="214">
        <v>2.2823779193205943E-2</v>
      </c>
      <c r="X21" s="166">
        <v>0.23339399454049137</v>
      </c>
      <c r="Y21" s="215">
        <v>1</v>
      </c>
    </row>
    <row r="22" spans="2:25" customFormat="1" ht="15" customHeight="1">
      <c r="B22" s="171">
        <v>2010</v>
      </c>
      <c r="C22" s="173">
        <v>0.80920066637936028</v>
      </c>
      <c r="D22" s="173">
        <v>5.1972444312941013E-3</v>
      </c>
      <c r="E22" s="173">
        <v>4.4060797468273008E-3</v>
      </c>
      <c r="F22" s="173">
        <v>2.5124302906726185E-2</v>
      </c>
      <c r="G22" s="173">
        <v>1.5939073887062848E-2</v>
      </c>
      <c r="H22" s="173">
        <v>1.8692069699679032E-2</v>
      </c>
      <c r="I22" s="173">
        <v>2.5857577492329562E-3</v>
      </c>
      <c r="J22" s="173">
        <v>1.8627747367608562E-2</v>
      </c>
      <c r="K22" s="173">
        <v>1.1172789080640908E-2</v>
      </c>
      <c r="L22" s="173">
        <v>2.9652595084487384E-3</v>
      </c>
      <c r="M22" s="173">
        <v>2.1933915236030796E-3</v>
      </c>
      <c r="N22" s="173">
        <v>2.4185196858497304E-3</v>
      </c>
      <c r="O22" s="173">
        <v>3.5956183627393595E-3</v>
      </c>
      <c r="P22" s="173">
        <v>4.6312079090739516E-3</v>
      </c>
      <c r="Q22" s="173">
        <v>2.2126882232242212E-3</v>
      </c>
      <c r="R22" s="173">
        <v>2.7208346465809464E-3</v>
      </c>
      <c r="S22" s="173">
        <v>5.4673982259900817E-3</v>
      </c>
      <c r="T22" s="173">
        <v>1.1886766966623143E-2</v>
      </c>
      <c r="U22" s="173">
        <v>7.8215955797693408E-3</v>
      </c>
      <c r="V22" s="173">
        <v>2.963973061807329E-2</v>
      </c>
      <c r="W22" s="173">
        <v>2.4674046582232885E-2</v>
      </c>
      <c r="X22" s="173">
        <v>0.19079933362063975</v>
      </c>
      <c r="Y22" s="173">
        <v>1</v>
      </c>
    </row>
    <row r="23" spans="2:25" customFormat="1" ht="15" hidden="1" customHeight="1" outlineLevel="1">
      <c r="B23" s="55" t="s">
        <v>83</v>
      </c>
      <c r="C23" s="214">
        <v>0.76639156350298032</v>
      </c>
      <c r="D23" s="166">
        <v>7.5653370013755161E-3</v>
      </c>
      <c r="E23" s="214">
        <v>7.336084364970197E-3</v>
      </c>
      <c r="F23" s="166">
        <v>4.1723979825767997E-2</v>
      </c>
      <c r="G23" s="214">
        <v>1.7346782821335779E-2</v>
      </c>
      <c r="H23" s="166">
        <v>2.9420755005349228E-2</v>
      </c>
      <c r="I23" s="214">
        <v>3.3623720006113402E-3</v>
      </c>
      <c r="J23" s="166">
        <v>2.0785572367415558E-2</v>
      </c>
      <c r="K23" s="214">
        <v>1.2073972184013449E-2</v>
      </c>
      <c r="L23" s="166">
        <v>1.6047684548372307E-3</v>
      </c>
      <c r="M23" s="214">
        <v>4.2793825462326147E-3</v>
      </c>
      <c r="N23" s="166">
        <v>2.3689439095216261E-3</v>
      </c>
      <c r="O23" s="214">
        <v>3.8208772734219776E-3</v>
      </c>
      <c r="P23" s="166">
        <v>6.9539966376279995E-3</v>
      </c>
      <c r="Q23" s="214">
        <v>3.6680421824850985E-3</v>
      </c>
      <c r="R23" s="166">
        <v>1.6047684548372307E-3</v>
      </c>
      <c r="S23" s="214">
        <v>5.7313159101329662E-3</v>
      </c>
      <c r="T23" s="166">
        <v>9.9342809108971426E-3</v>
      </c>
      <c r="U23" s="214">
        <v>6.4190738193489229E-3</v>
      </c>
      <c r="V23" s="166">
        <v>3.6604004279382547E-2</v>
      </c>
      <c r="W23" s="214">
        <v>2.3078098731468745E-2</v>
      </c>
      <c r="X23" s="166">
        <v>0.23360843649701971</v>
      </c>
      <c r="Y23" s="215">
        <v>1</v>
      </c>
    </row>
    <row r="24" spans="2:25" customFormat="1" ht="15" hidden="1" customHeight="1" outlineLevel="1">
      <c r="B24" s="55" t="s">
        <v>84</v>
      </c>
      <c r="C24" s="214">
        <v>0.79814152966404572</v>
      </c>
      <c r="D24" s="166">
        <v>3.5739814152966403E-3</v>
      </c>
      <c r="E24" s="214">
        <v>4.0028591851322369E-3</v>
      </c>
      <c r="F24" s="166">
        <v>4.0314510364546106E-2</v>
      </c>
      <c r="G24" s="214">
        <v>1.3867047891350966E-2</v>
      </c>
      <c r="H24" s="166">
        <v>1.8441744102930663E-2</v>
      </c>
      <c r="I24" s="214">
        <v>1.858470335954253E-3</v>
      </c>
      <c r="J24" s="166">
        <v>1.4653323802716226E-2</v>
      </c>
      <c r="K24" s="214">
        <v>1.093638313080772E-2</v>
      </c>
      <c r="L24" s="166">
        <v>3.0021443888491781E-3</v>
      </c>
      <c r="M24" s="214">
        <v>3.2165832737669764E-3</v>
      </c>
      <c r="N24" s="166">
        <v>1.1436740528949249E-3</v>
      </c>
      <c r="O24" s="214">
        <v>3.5739814152966403E-3</v>
      </c>
      <c r="P24" s="166">
        <v>3.3595425303788421E-3</v>
      </c>
      <c r="Q24" s="214">
        <v>4.0028591851322369E-3</v>
      </c>
      <c r="R24" s="166">
        <v>2.4303073624017154E-3</v>
      </c>
      <c r="S24" s="214">
        <v>7.3624017155110794E-3</v>
      </c>
      <c r="T24" s="166">
        <v>1.0007147962830594E-2</v>
      </c>
      <c r="U24" s="214">
        <v>6.9335239456754828E-3</v>
      </c>
      <c r="V24" s="166">
        <v>3.5954253037884201E-2</v>
      </c>
      <c r="W24" s="214">
        <v>2.416011436740529E-2</v>
      </c>
      <c r="X24" s="166">
        <v>0.20185847033595425</v>
      </c>
      <c r="Y24" s="215">
        <v>1</v>
      </c>
    </row>
    <row r="25" spans="2:25" customFormat="1" ht="15" hidden="1" customHeight="1" outlineLevel="1">
      <c r="B25" s="55" t="s">
        <v>85</v>
      </c>
      <c r="C25" s="214">
        <v>0.83449137325318135</v>
      </c>
      <c r="D25" s="166">
        <v>4.2157857756265123E-3</v>
      </c>
      <c r="E25" s="214">
        <v>1.8736825669451167E-3</v>
      </c>
      <c r="F25" s="166">
        <v>2.4904364118978842E-2</v>
      </c>
      <c r="G25" s="214">
        <v>1.3193848075571864E-2</v>
      </c>
      <c r="H25" s="166">
        <v>1.6785072995550005E-2</v>
      </c>
      <c r="I25" s="214">
        <v>1.8736825669451167E-3</v>
      </c>
      <c r="J25" s="166">
        <v>1.3740338824264189E-2</v>
      </c>
      <c r="K25" s="214">
        <v>6.7920993051760479E-3</v>
      </c>
      <c r="L25" s="166">
        <v>3.2008743851979077E-3</v>
      </c>
      <c r="M25" s="214">
        <v>1.7175423530330237E-3</v>
      </c>
      <c r="N25" s="166">
        <v>1.2491217112967445E-3</v>
      </c>
      <c r="O25" s="214">
        <v>6.2456085564837227E-4</v>
      </c>
      <c r="P25" s="166">
        <v>4.2157857756265123E-3</v>
      </c>
      <c r="Q25" s="214">
        <v>1.9517526739011633E-3</v>
      </c>
      <c r="R25" s="166">
        <v>3.3570145991100009E-3</v>
      </c>
      <c r="S25" s="214">
        <v>5.4649074869232567E-3</v>
      </c>
      <c r="T25" s="166">
        <v>9.7587633695058167E-3</v>
      </c>
      <c r="U25" s="214">
        <v>4.2938558825825592E-3</v>
      </c>
      <c r="V25" s="166">
        <v>3.5756108985869312E-2</v>
      </c>
      <c r="W25" s="214">
        <v>1.7331563744242329E-2</v>
      </c>
      <c r="X25" s="166">
        <v>0.16550862674681865</v>
      </c>
      <c r="Y25" s="215">
        <v>1</v>
      </c>
    </row>
    <row r="26" spans="2:25" customFormat="1" ht="15" hidden="1" customHeight="1" outlineLevel="1">
      <c r="B26" s="55" t="s">
        <v>86</v>
      </c>
      <c r="C26" s="214">
        <v>0.83152027330756095</v>
      </c>
      <c r="D26" s="166">
        <v>3.2365369055111031E-3</v>
      </c>
      <c r="E26" s="214">
        <v>2.7870178908567834E-3</v>
      </c>
      <c r="F26" s="166">
        <v>1.7800952980311067E-2</v>
      </c>
      <c r="G26" s="214">
        <v>1.492403128652342E-2</v>
      </c>
      <c r="H26" s="166">
        <v>1.0968263957565404E-2</v>
      </c>
      <c r="I26" s="214">
        <v>2.6971140879259192E-3</v>
      </c>
      <c r="J26" s="166">
        <v>1.7531241571518474E-2</v>
      </c>
      <c r="K26" s="214">
        <v>5.6639395846444307E-3</v>
      </c>
      <c r="L26" s="166">
        <v>1.9778836644790076E-3</v>
      </c>
      <c r="M26" s="214">
        <v>9.8894183223950378E-4</v>
      </c>
      <c r="N26" s="166">
        <v>1.3485570439629596E-3</v>
      </c>
      <c r="O26" s="214">
        <v>1.3485570439629596E-3</v>
      </c>
      <c r="P26" s="166">
        <v>2.6971140879259192E-3</v>
      </c>
      <c r="Q26" s="214">
        <v>2.2475950732715995E-3</v>
      </c>
      <c r="R26" s="166">
        <v>1.9778836644790076E-3</v>
      </c>
      <c r="S26" s="214">
        <v>7.3721118403308463E-3</v>
      </c>
      <c r="T26" s="166">
        <v>1.2496628607390092E-2</v>
      </c>
      <c r="U26" s="214">
        <v>7.3721118403308463E-3</v>
      </c>
      <c r="V26" s="166">
        <v>4.0276903713027064E-2</v>
      </c>
      <c r="W26" s="214">
        <v>1.8430279600827115E-2</v>
      </c>
      <c r="X26" s="166">
        <v>0.1684797266924391</v>
      </c>
      <c r="Y26" s="215">
        <v>1</v>
      </c>
    </row>
    <row r="27" spans="2:25" customFormat="1" ht="15" hidden="1" customHeight="1" outlineLevel="1">
      <c r="B27" s="55" t="s">
        <v>87</v>
      </c>
      <c r="C27" s="214">
        <v>0.77356307059277352</v>
      </c>
      <c r="D27" s="166">
        <v>5.0147871930050145E-3</v>
      </c>
      <c r="E27" s="214">
        <v>5.2719557670052718E-3</v>
      </c>
      <c r="F27" s="166">
        <v>1.6458788736016458E-2</v>
      </c>
      <c r="G27" s="214">
        <v>3.0345891732030346E-2</v>
      </c>
      <c r="H27" s="166">
        <v>1.3244181561013244E-2</v>
      </c>
      <c r="I27" s="214">
        <v>2.1859328790021859E-3</v>
      </c>
      <c r="J27" s="166">
        <v>3.5875016073035872E-2</v>
      </c>
      <c r="K27" s="214">
        <v>6.0434614890060431E-3</v>
      </c>
      <c r="L27" s="166">
        <v>2.5716857400025716E-4</v>
      </c>
      <c r="M27" s="214">
        <v>1.6715957310016716E-3</v>
      </c>
      <c r="N27" s="166">
        <v>9.0009000900090005E-4</v>
      </c>
      <c r="O27" s="214">
        <v>3.2146071750032146E-3</v>
      </c>
      <c r="P27" s="166">
        <v>1.5430114440015429E-3</v>
      </c>
      <c r="Q27" s="214">
        <v>1.2858428700012858E-3</v>
      </c>
      <c r="R27" s="166">
        <v>3.7289443230037289E-3</v>
      </c>
      <c r="S27" s="214">
        <v>4.757618619004758E-3</v>
      </c>
      <c r="T27" s="166">
        <v>9.6438215250096437E-3</v>
      </c>
      <c r="U27" s="214">
        <v>7.3293043590073291E-3</v>
      </c>
      <c r="V27" s="166">
        <v>4.3461489006043463E-2</v>
      </c>
      <c r="W27" s="214">
        <v>4.0246881831040249E-2</v>
      </c>
      <c r="X27" s="166">
        <v>0.22643692940722643</v>
      </c>
      <c r="Y27" s="215">
        <v>1</v>
      </c>
    </row>
    <row r="28" spans="2:25" customFormat="1" ht="15" hidden="1" customHeight="1" outlineLevel="1">
      <c r="B28" s="55" t="s">
        <v>88</v>
      </c>
      <c r="C28" s="214">
        <v>0.83700588730025227</v>
      </c>
      <c r="D28" s="166">
        <v>4.6257359125315388E-3</v>
      </c>
      <c r="E28" s="214">
        <v>1.8502943650126156E-3</v>
      </c>
      <c r="F28" s="166">
        <v>1.0513036164844407E-2</v>
      </c>
      <c r="G28" s="214">
        <v>1.6232127838519763E-2</v>
      </c>
      <c r="H28" s="166">
        <v>1.3120269133725821E-2</v>
      </c>
      <c r="I28" s="214">
        <v>2.4390243902439024E-3</v>
      </c>
      <c r="J28" s="166">
        <v>1.8334735071488646E-2</v>
      </c>
      <c r="K28" s="214">
        <v>8.1581160639192605E-3</v>
      </c>
      <c r="L28" s="166">
        <v>1.5138772077375945E-3</v>
      </c>
      <c r="M28" s="214">
        <v>3.8687973086627418E-3</v>
      </c>
      <c r="N28" s="166">
        <v>1.5979814970563499E-3</v>
      </c>
      <c r="O28" s="214">
        <v>1.1774600504625735E-3</v>
      </c>
      <c r="P28" s="166">
        <v>2.6913372582001681E-3</v>
      </c>
      <c r="Q28" s="214">
        <v>2.1026072329688814E-3</v>
      </c>
      <c r="R28" s="166">
        <v>1.6820857863751051E-3</v>
      </c>
      <c r="S28" s="214">
        <v>6.6442388561816649E-3</v>
      </c>
      <c r="T28" s="166">
        <v>1.1017661900756939E-2</v>
      </c>
      <c r="U28" s="214">
        <v>8.7468460891505471E-3</v>
      </c>
      <c r="V28" s="166">
        <v>3.6248948696383516E-2</v>
      </c>
      <c r="W28" s="214">
        <v>1.8587047939444913E-2</v>
      </c>
      <c r="X28" s="166">
        <v>0.1629941126997477</v>
      </c>
      <c r="Y28" s="215">
        <v>1</v>
      </c>
    </row>
    <row r="29" spans="2:25" customFormat="1" ht="15" hidden="1" customHeight="1" outlineLevel="1">
      <c r="B29" s="55" t="s">
        <v>89</v>
      </c>
      <c r="C29" s="214">
        <v>0.86933333333333329</v>
      </c>
      <c r="D29" s="166">
        <v>2.352941176470588E-3</v>
      </c>
      <c r="E29" s="214">
        <v>1.7254901960784314E-3</v>
      </c>
      <c r="F29" s="166">
        <v>1.2E-2</v>
      </c>
      <c r="G29" s="214">
        <v>1.1450980392156862E-2</v>
      </c>
      <c r="H29" s="166">
        <v>1.1058823529411765E-2</v>
      </c>
      <c r="I29" s="214">
        <v>6.2745098039215688E-4</v>
      </c>
      <c r="J29" s="166">
        <v>1.5450980392156862E-2</v>
      </c>
      <c r="K29" s="214">
        <v>2.7450980392156863E-3</v>
      </c>
      <c r="L29" s="166">
        <v>1.019607843137255E-3</v>
      </c>
      <c r="M29" s="214">
        <v>8.6274509803921568E-4</v>
      </c>
      <c r="N29" s="166">
        <v>4.7058823529411766E-4</v>
      </c>
      <c r="O29" s="214">
        <v>3.9215686274509802E-4</v>
      </c>
      <c r="P29" s="166">
        <v>1.411764705882353E-3</v>
      </c>
      <c r="Q29" s="214">
        <v>9.4117647058823532E-4</v>
      </c>
      <c r="R29" s="166">
        <v>1.9607843137254902E-3</v>
      </c>
      <c r="S29" s="214">
        <v>5.5686274509803924E-3</v>
      </c>
      <c r="T29" s="166">
        <v>1.4588235294117647E-2</v>
      </c>
      <c r="U29" s="214">
        <v>5.2549019607843134E-3</v>
      </c>
      <c r="V29" s="166">
        <v>2.5647058823529412E-2</v>
      </c>
      <c r="W29" s="214">
        <v>1.7882352941176471E-2</v>
      </c>
      <c r="X29" s="166">
        <v>0.13066666666666665</v>
      </c>
      <c r="Y29" s="215">
        <v>1</v>
      </c>
    </row>
    <row r="30" spans="2:25" customFormat="1" ht="15" hidden="1" customHeight="1" outlineLevel="1">
      <c r="B30" s="55" t="s">
        <v>90</v>
      </c>
      <c r="C30" s="214">
        <v>0.85023007273267037</v>
      </c>
      <c r="D30" s="166">
        <v>3.7108505269407748E-3</v>
      </c>
      <c r="E30" s="214">
        <v>3.6366335164019592E-3</v>
      </c>
      <c r="F30" s="166">
        <v>1.6773044381772302E-2</v>
      </c>
      <c r="G30" s="214">
        <v>1.3136410865370342E-2</v>
      </c>
      <c r="H30" s="166">
        <v>1.4843402107763099E-2</v>
      </c>
      <c r="I30" s="214">
        <v>1.632774231853941E-3</v>
      </c>
      <c r="J30" s="166">
        <v>9.9450794122012773E-3</v>
      </c>
      <c r="K30" s="214">
        <v>5.2694077482559002E-3</v>
      </c>
      <c r="L30" s="166">
        <v>1.1132551580822325E-3</v>
      </c>
      <c r="M30" s="214">
        <v>1.5585572213151254E-3</v>
      </c>
      <c r="N30" s="166">
        <v>9.648211370046015E-4</v>
      </c>
      <c r="O30" s="214">
        <v>1.632774231853941E-3</v>
      </c>
      <c r="P30" s="166">
        <v>2.9686804215526197E-3</v>
      </c>
      <c r="Q30" s="214">
        <v>1.4101232002374944E-3</v>
      </c>
      <c r="R30" s="166">
        <v>2.8202464004749889E-3</v>
      </c>
      <c r="S30" s="214">
        <v>8.0154371381920744E-3</v>
      </c>
      <c r="T30" s="166">
        <v>8.7576072435802278E-3</v>
      </c>
      <c r="U30" s="214">
        <v>6.4568799168769481E-3</v>
      </c>
      <c r="V30" s="166">
        <v>2.9909455247142645E-2</v>
      </c>
      <c r="W30" s="214">
        <v>2.0483894908713076E-2</v>
      </c>
      <c r="X30" s="166">
        <v>0.14976992726732968</v>
      </c>
      <c r="Y30" s="215">
        <v>1</v>
      </c>
    </row>
    <row r="31" spans="2:25" customFormat="1" ht="15" hidden="1" customHeight="1" outlineLevel="1">
      <c r="B31" s="55" t="s">
        <v>91</v>
      </c>
      <c r="C31" s="214">
        <v>0.82536891199633</v>
      </c>
      <c r="D31" s="166">
        <v>2.8289624589035861E-3</v>
      </c>
      <c r="E31" s="214">
        <v>4.7404235797843869E-3</v>
      </c>
      <c r="F31" s="166">
        <v>1.6667940974080586E-2</v>
      </c>
      <c r="G31" s="214">
        <v>2.3931493233427633E-2</v>
      </c>
      <c r="H31" s="166">
        <v>1.3915436960012233E-2</v>
      </c>
      <c r="I31" s="214">
        <v>2.4466702347274256E-3</v>
      </c>
      <c r="J31" s="166">
        <v>1.2539184952978056E-2</v>
      </c>
      <c r="K31" s="214">
        <v>8.4104289318755257E-3</v>
      </c>
      <c r="L31" s="166">
        <v>1.7585442312103372E-3</v>
      </c>
      <c r="M31" s="214">
        <v>1.376252007034177E-3</v>
      </c>
      <c r="N31" s="166">
        <v>2.2172949002217295E-3</v>
      </c>
      <c r="O31" s="214">
        <v>3.0583377934092822E-3</v>
      </c>
      <c r="P31" s="166">
        <v>4.5110482452786907E-3</v>
      </c>
      <c r="Q31" s="214">
        <v>1.8350026760455692E-3</v>
      </c>
      <c r="R31" s="166">
        <v>3.6700053520911384E-3</v>
      </c>
      <c r="S31" s="214">
        <v>5.1991742487957791E-3</v>
      </c>
      <c r="T31" s="166">
        <v>1.338022784616561E-2</v>
      </c>
      <c r="U31" s="214">
        <v>6.0402171419833318E-3</v>
      </c>
      <c r="V31" s="166">
        <v>3.494150928970105E-2</v>
      </c>
      <c r="W31" s="214">
        <v>1.9573361877819405E-2</v>
      </c>
      <c r="X31" s="166">
        <v>0.17463108800367</v>
      </c>
      <c r="Y31" s="215">
        <v>1</v>
      </c>
    </row>
    <row r="32" spans="2:25" customFormat="1" ht="15" hidden="1" customHeight="1" outlineLevel="1">
      <c r="B32" s="55" t="s">
        <v>92</v>
      </c>
      <c r="C32" s="214">
        <v>0.82629527886028242</v>
      </c>
      <c r="D32" s="166">
        <v>3.1942758576630676E-3</v>
      </c>
      <c r="E32" s="214">
        <v>4.0247875806554657E-3</v>
      </c>
      <c r="F32" s="166">
        <v>2.3382099278093656E-2</v>
      </c>
      <c r="G32" s="214">
        <v>1.9293426180284928E-2</v>
      </c>
      <c r="H32" s="166">
        <v>1.7312975148533829E-2</v>
      </c>
      <c r="I32" s="214">
        <v>3.3220468919695906E-3</v>
      </c>
      <c r="J32" s="166">
        <v>1.9740624800357758E-2</v>
      </c>
      <c r="K32" s="214">
        <v>1.4565897910943589E-2</v>
      </c>
      <c r="L32" s="166">
        <v>4.1525586149619882E-3</v>
      </c>
      <c r="M32" s="214">
        <v>2.5554206861304542E-3</v>
      </c>
      <c r="N32" s="166">
        <v>3.2581613748163293E-3</v>
      </c>
      <c r="O32" s="214">
        <v>4.5997572350348175E-3</v>
      </c>
      <c r="P32" s="166">
        <v>3.1303903405098064E-3</v>
      </c>
      <c r="Q32" s="214">
        <v>3.2581613748163293E-3</v>
      </c>
      <c r="R32" s="166">
        <v>2.2998786175174087E-3</v>
      </c>
      <c r="S32" s="214">
        <v>7.0274068868587487E-3</v>
      </c>
      <c r="T32" s="166">
        <v>1.3224302050725101E-2</v>
      </c>
      <c r="U32" s="214">
        <v>5.6219255094869993E-3</v>
      </c>
      <c r="V32" s="166">
        <v>1.5460295151089248E-2</v>
      </c>
      <c r="W32" s="214">
        <v>1.8846227560212099E-2</v>
      </c>
      <c r="X32" s="166">
        <v>0.17370472113971763</v>
      </c>
      <c r="Y32" s="215">
        <v>1</v>
      </c>
    </row>
    <row r="33" spans="2:25" customFormat="1" ht="15" hidden="1" customHeight="1" outlineLevel="1">
      <c r="B33" s="55" t="s">
        <v>93</v>
      </c>
      <c r="C33" s="214">
        <v>0.83726601634590037</v>
      </c>
      <c r="D33" s="166">
        <v>4.4160295280780389E-3</v>
      </c>
      <c r="E33" s="214">
        <v>2.4387028737147378E-3</v>
      </c>
      <c r="F33" s="166">
        <v>2.3859741629317165E-2</v>
      </c>
      <c r="G33" s="214">
        <v>1.5027682573161087E-2</v>
      </c>
      <c r="H33" s="166">
        <v>2.1223306090166094E-2</v>
      </c>
      <c r="I33" s="214">
        <v>2.9659899815449513E-3</v>
      </c>
      <c r="J33" s="166">
        <v>1.4698128130767202E-2</v>
      </c>
      <c r="K33" s="214">
        <v>1.5686791457948854E-2</v>
      </c>
      <c r="L33" s="166">
        <v>4.4819404165568153E-3</v>
      </c>
      <c r="M33" s="214">
        <v>3.5591879778539416E-3</v>
      </c>
      <c r="N33" s="166">
        <v>4.3501186395992616E-3</v>
      </c>
      <c r="O33" s="214">
        <v>3.2955444239388346E-3</v>
      </c>
      <c r="P33" s="166">
        <v>4.2182968626417088E-3</v>
      </c>
      <c r="Q33" s="214">
        <v>2.1750593197996308E-3</v>
      </c>
      <c r="R33" s="166">
        <v>1.4500395465330872E-3</v>
      </c>
      <c r="S33" s="214">
        <v>4.5478513050355917E-3</v>
      </c>
      <c r="T33" s="166">
        <v>9.6889006063801738E-3</v>
      </c>
      <c r="U33" s="214">
        <v>5.0092275243870284E-3</v>
      </c>
      <c r="V33" s="166">
        <v>1.8982335881887687E-2</v>
      </c>
      <c r="W33" s="214">
        <v>1.634590034273662E-2</v>
      </c>
      <c r="X33" s="166">
        <v>0.16273398365409966</v>
      </c>
      <c r="Y33" s="215">
        <v>1</v>
      </c>
    </row>
    <row r="34" spans="2:25" customFormat="1" ht="15" hidden="1" customHeight="1" outlineLevel="1">
      <c r="B34" s="55" t="s">
        <v>94</v>
      </c>
      <c r="C34" s="214">
        <v>0.79926308032424465</v>
      </c>
      <c r="D34" s="166">
        <v>7.8850405305821662E-3</v>
      </c>
      <c r="E34" s="214">
        <v>5.2321296978629327E-3</v>
      </c>
      <c r="F34" s="166">
        <v>3.0582166543846722E-2</v>
      </c>
      <c r="G34" s="214">
        <v>1.3117170228445099E-2</v>
      </c>
      <c r="H34" s="166">
        <v>2.6160648489314663E-2</v>
      </c>
      <c r="I34" s="214">
        <v>3.6109064112011791E-3</v>
      </c>
      <c r="J34" s="166">
        <v>2.1665438467207074E-2</v>
      </c>
      <c r="K34" s="214">
        <v>1.8422991893883568E-2</v>
      </c>
      <c r="L34" s="166">
        <v>2.5792188651436992E-3</v>
      </c>
      <c r="M34" s="214">
        <v>3.3898305084745762E-3</v>
      </c>
      <c r="N34" s="166">
        <v>3.9793662490788502E-3</v>
      </c>
      <c r="O34" s="214">
        <v>8.4745762711864406E-3</v>
      </c>
      <c r="P34" s="166">
        <v>4.4952100221075904E-3</v>
      </c>
      <c r="Q34" s="214">
        <v>2.5055268975681649E-3</v>
      </c>
      <c r="R34" s="166">
        <v>4.9373618275607963E-3</v>
      </c>
      <c r="S34" s="214">
        <v>5.5268975681650699E-3</v>
      </c>
      <c r="T34" s="166">
        <v>9.4325718496683867E-3</v>
      </c>
      <c r="U34" s="214">
        <v>4.0530582166543845E-3</v>
      </c>
      <c r="V34" s="166">
        <v>2.313927781871776E-2</v>
      </c>
      <c r="W34" s="214">
        <v>1.9970523212969785E-2</v>
      </c>
      <c r="X34" s="166">
        <v>0.20073691967575535</v>
      </c>
      <c r="Y34" s="215">
        <v>1</v>
      </c>
    </row>
    <row r="35" spans="2:25" customFormat="1" collapsed="1">
      <c r="B35" s="176">
        <v>2009</v>
      </c>
      <c r="C35" s="178">
        <v>0.82215801986098602</v>
      </c>
      <c r="D35" s="178">
        <v>4.3660484670246741E-3</v>
      </c>
      <c r="E35" s="178">
        <v>3.7182667953592919E-3</v>
      </c>
      <c r="F35" s="178">
        <v>2.3449696514286824E-2</v>
      </c>
      <c r="G35" s="178">
        <v>1.6382398476417509E-2</v>
      </c>
      <c r="H35" s="178">
        <v>1.7554883302131851E-2</v>
      </c>
      <c r="I35" s="178">
        <v>2.4486147188951435E-3</v>
      </c>
      <c r="J35" s="178">
        <v>1.7269859366599083E-2</v>
      </c>
      <c r="K35" s="178">
        <v>9.9564042934969198E-3</v>
      </c>
      <c r="L35" s="178">
        <v>2.3644031015786441E-3</v>
      </c>
      <c r="M35" s="178">
        <v>2.4810038024784126E-3</v>
      </c>
      <c r="N35" s="178">
        <v>2.0923347994791833E-3</v>
      </c>
      <c r="O35" s="178">
        <v>3.0186625899606798E-3</v>
      </c>
      <c r="P35" s="178">
        <v>3.6081439111761773E-3</v>
      </c>
      <c r="Q35" s="178">
        <v>2.3449696514286824E-3</v>
      </c>
      <c r="R35" s="178">
        <v>2.6235157702447966E-3</v>
      </c>
      <c r="S35" s="178">
        <v>6.1344924306711663E-3</v>
      </c>
      <c r="T35" s="178">
        <v>1.1018766235028146E-2</v>
      </c>
      <c r="U35" s="178">
        <v>6.0308473632047057E-3</v>
      </c>
      <c r="V35" s="178">
        <v>3.0368004767673103E-2</v>
      </c>
      <c r="W35" s="178">
        <v>2.0567068075375877E-2</v>
      </c>
      <c r="X35" s="178">
        <v>0.17784198013901395</v>
      </c>
      <c r="Y35" s="178">
        <v>1</v>
      </c>
    </row>
    <row r="36" spans="2:25" customFormat="1" ht="15" hidden="1" customHeight="1" outlineLevel="1">
      <c r="B36" s="55" t="s">
        <v>83</v>
      </c>
      <c r="C36" s="214">
        <v>0.77659310686833627</v>
      </c>
      <c r="D36" s="166">
        <v>6.6947681626580713E-3</v>
      </c>
      <c r="E36" s="214">
        <v>3.223406893131664E-3</v>
      </c>
      <c r="F36" s="166">
        <v>3.3597818001487728E-2</v>
      </c>
      <c r="G36" s="214">
        <v>1.8162658070914953E-2</v>
      </c>
      <c r="H36" s="166">
        <v>2.894867344408629E-2</v>
      </c>
      <c r="I36" s="214">
        <v>4.1532358046119516E-3</v>
      </c>
      <c r="J36" s="166">
        <v>1.6303000247954377E-2</v>
      </c>
      <c r="K36" s="214">
        <v>1.3761467889908258E-2</v>
      </c>
      <c r="L36" s="166">
        <v>2.1696007934540046E-3</v>
      </c>
      <c r="M36" s="214">
        <v>4.7731217455988101E-3</v>
      </c>
      <c r="N36" s="166">
        <v>1.9216464170592612E-3</v>
      </c>
      <c r="O36" s="214">
        <v>4.8970989337961818E-3</v>
      </c>
      <c r="P36" s="166">
        <v>3.6573270518224649E-3</v>
      </c>
      <c r="Q36" s="214">
        <v>2.1696007934540046E-3</v>
      </c>
      <c r="R36" s="166">
        <v>6.012893627572527E-3</v>
      </c>
      <c r="S36" s="214">
        <v>5.9509050334738411E-3</v>
      </c>
      <c r="T36" s="166">
        <v>1.4567319613191174E-2</v>
      </c>
      <c r="U36" s="214">
        <v>5.9509050334738411E-3</v>
      </c>
      <c r="V36" s="166">
        <v>3.2296057525415325E-2</v>
      </c>
      <c r="W36" s="214">
        <v>2.7956855938507316E-2</v>
      </c>
      <c r="X36" s="166">
        <v>0.22340689313166379</v>
      </c>
      <c r="Y36" s="215">
        <v>1</v>
      </c>
    </row>
    <row r="37" spans="2:25" customFormat="1" ht="15" hidden="1" customHeight="1" outlineLevel="1">
      <c r="B37" s="55" t="s">
        <v>84</v>
      </c>
      <c r="C37" s="214">
        <v>0.80872050664125983</v>
      </c>
      <c r="D37" s="166">
        <v>3.3626632292775879E-3</v>
      </c>
      <c r="E37" s="214">
        <v>2.3538642604943117E-3</v>
      </c>
      <c r="F37" s="166">
        <v>2.3258420669169982E-2</v>
      </c>
      <c r="G37" s="214">
        <v>1.5131984531749146E-2</v>
      </c>
      <c r="H37" s="166">
        <v>2.2529843636159837E-2</v>
      </c>
      <c r="I37" s="214">
        <v>1.681331614638794E-3</v>
      </c>
      <c r="J37" s="166">
        <v>1.664518298492406E-2</v>
      </c>
      <c r="K37" s="214">
        <v>1.7317715630779579E-2</v>
      </c>
      <c r="L37" s="166">
        <v>6.0527938126996583E-3</v>
      </c>
      <c r="M37" s="214">
        <v>3.754973939359973E-3</v>
      </c>
      <c r="N37" s="166">
        <v>2.5780418091128172E-3</v>
      </c>
      <c r="O37" s="214">
        <v>4.9319060696071289E-3</v>
      </c>
      <c r="P37" s="166">
        <v>3.6428851650507203E-3</v>
      </c>
      <c r="Q37" s="214">
        <v>1.8494647761026733E-3</v>
      </c>
      <c r="R37" s="166">
        <v>5.8286162640811519E-3</v>
      </c>
      <c r="S37" s="214">
        <v>4.9879504567617557E-3</v>
      </c>
      <c r="T37" s="166">
        <v>1.7373760017934205E-2</v>
      </c>
      <c r="U37" s="214">
        <v>6.7813708457098018E-3</v>
      </c>
      <c r="V37" s="166">
        <v>2.8078237964467859E-2</v>
      </c>
      <c r="W37" s="214">
        <v>2.045620131143866E-2</v>
      </c>
      <c r="X37" s="166">
        <v>0.19127949335874012</v>
      </c>
      <c r="Y37" s="215">
        <v>1</v>
      </c>
    </row>
    <row r="38" spans="2:25" customFormat="1" ht="15" hidden="1" customHeight="1" outlineLevel="1">
      <c r="B38" s="55" t="s">
        <v>85</v>
      </c>
      <c r="C38" s="214">
        <v>0.81722441997220141</v>
      </c>
      <c r="D38" s="166">
        <v>2.5660215973484445E-3</v>
      </c>
      <c r="E38" s="214">
        <v>1.8710574147332408E-3</v>
      </c>
      <c r="F38" s="166">
        <v>1.8015609964717204E-2</v>
      </c>
      <c r="G38" s="214">
        <v>1.1493638404789907E-2</v>
      </c>
      <c r="H38" s="166">
        <v>2.2987276809579814E-2</v>
      </c>
      <c r="I38" s="214">
        <v>2.1383513311237037E-3</v>
      </c>
      <c r="J38" s="166">
        <v>1.609109376670587E-2</v>
      </c>
      <c r="K38" s="214">
        <v>1.0959050572008982E-2</v>
      </c>
      <c r="L38" s="166">
        <v>3.0471506468512776E-3</v>
      </c>
      <c r="M38" s="214">
        <v>2.7263979471827222E-3</v>
      </c>
      <c r="N38" s="166">
        <v>2.6194803806265368E-3</v>
      </c>
      <c r="O38" s="214">
        <v>2.5660215973484445E-3</v>
      </c>
      <c r="P38" s="166">
        <v>5.7200898107559071E-3</v>
      </c>
      <c r="Q38" s="214">
        <v>9.0879931572757403E-4</v>
      </c>
      <c r="R38" s="166">
        <v>3.5817384796322034E-3</v>
      </c>
      <c r="S38" s="214">
        <v>6.8427242595958514E-3</v>
      </c>
      <c r="T38" s="166">
        <v>1.4594247834919277E-2</v>
      </c>
      <c r="U38" s="214">
        <v>5.6131722441997217E-3</v>
      </c>
      <c r="V38" s="166">
        <v>3.7153854378274349E-2</v>
      </c>
      <c r="W38" s="214">
        <v>2.2238853843686519E-2</v>
      </c>
      <c r="X38" s="166">
        <v>0.18277558002779856</v>
      </c>
      <c r="Y38" s="215">
        <v>1</v>
      </c>
    </row>
    <row r="39" spans="2:25" customFormat="1" ht="15" hidden="1" customHeight="1" outlineLevel="1">
      <c r="B39" s="55" t="s">
        <v>86</v>
      </c>
      <c r="C39" s="214">
        <v>0.84670278842341751</v>
      </c>
      <c r="D39" s="166">
        <v>2.5109026034095413E-3</v>
      </c>
      <c r="E39" s="214">
        <v>1.5197568389057751E-3</v>
      </c>
      <c r="F39" s="166">
        <v>1.6254790537861767E-2</v>
      </c>
      <c r="G39" s="214">
        <v>1.2752742169948461E-2</v>
      </c>
      <c r="H39" s="166">
        <v>1.1299061715342937E-2</v>
      </c>
      <c r="I39" s="214">
        <v>1.7179859918065284E-3</v>
      </c>
      <c r="J39" s="166">
        <v>1.328135324435047E-2</v>
      </c>
      <c r="K39" s="214">
        <v>5.8147218184220958E-3</v>
      </c>
      <c r="L39" s="166">
        <v>9.9114576450376642E-4</v>
      </c>
      <c r="M39" s="214">
        <v>1.5197568389057751E-3</v>
      </c>
      <c r="N39" s="166">
        <v>7.2684022730276198E-4</v>
      </c>
      <c r="O39" s="214">
        <v>2.5769789877097926E-3</v>
      </c>
      <c r="P39" s="166">
        <v>4.0306594423153161E-3</v>
      </c>
      <c r="Q39" s="214">
        <v>8.589929959032642E-4</v>
      </c>
      <c r="R39" s="166">
        <v>2.114444297608035E-3</v>
      </c>
      <c r="S39" s="214">
        <v>4.4271177481168232E-3</v>
      </c>
      <c r="T39" s="166">
        <v>1.4272499008854236E-2</v>
      </c>
      <c r="U39" s="214">
        <v>3.3038192150125546E-3</v>
      </c>
      <c r="V39" s="166">
        <v>3.1980970001321531E-2</v>
      </c>
      <c r="W39" s="214">
        <v>2.7157393947403199E-2</v>
      </c>
      <c r="X39" s="166">
        <v>0.15329721157658252</v>
      </c>
      <c r="Y39" s="215">
        <v>1</v>
      </c>
    </row>
    <row r="40" spans="2:25" customFormat="1" ht="15" hidden="1" customHeight="1" outlineLevel="1">
      <c r="B40" s="55" t="s">
        <v>87</v>
      </c>
      <c r="C40" s="214">
        <v>0.78144296392590185</v>
      </c>
      <c r="D40" s="166">
        <v>1.9499512512187196E-3</v>
      </c>
      <c r="E40" s="214">
        <v>2.5999350016249595E-3</v>
      </c>
      <c r="F40" s="166">
        <v>1.8280792980175497E-2</v>
      </c>
      <c r="G40" s="214">
        <v>3.2417939551511211E-2</v>
      </c>
      <c r="H40" s="166">
        <v>1.1699707507312317E-2</v>
      </c>
      <c r="I40" s="214">
        <v>1.8687032824179395E-3</v>
      </c>
      <c r="J40" s="166">
        <v>2.9411764705882353E-2</v>
      </c>
      <c r="K40" s="214">
        <v>4.5498862528436787E-3</v>
      </c>
      <c r="L40" s="166">
        <v>8.9372765680857983E-4</v>
      </c>
      <c r="M40" s="214">
        <v>1.8687032824179395E-3</v>
      </c>
      <c r="N40" s="166">
        <v>8.1247968800779978E-4</v>
      </c>
      <c r="O40" s="214">
        <v>9.7497562560935978E-4</v>
      </c>
      <c r="P40" s="166">
        <v>5.6873578160545983E-4</v>
      </c>
      <c r="Q40" s="214">
        <v>2.5186870328241795E-3</v>
      </c>
      <c r="R40" s="166">
        <v>3.136171595710107E-2</v>
      </c>
      <c r="S40" s="214">
        <v>5.1998700032499191E-3</v>
      </c>
      <c r="T40" s="166">
        <v>1.2512187195320117E-2</v>
      </c>
      <c r="U40" s="214">
        <v>2.9249268768280793E-3</v>
      </c>
      <c r="V40" s="166">
        <v>3.9242768930776731E-2</v>
      </c>
      <c r="W40" s="214">
        <v>2.1449463763405913E-2</v>
      </c>
      <c r="X40" s="166">
        <v>0.21855703607409815</v>
      </c>
      <c r="Y40" s="215">
        <v>1</v>
      </c>
    </row>
    <row r="41" spans="2:25" customFormat="1" ht="15" hidden="1" customHeight="1" outlineLevel="1">
      <c r="B41" s="55" t="s">
        <v>88</v>
      </c>
      <c r="C41" s="214">
        <v>0.88039419722103196</v>
      </c>
      <c r="D41" s="166">
        <v>1.7751117096162087E-3</v>
      </c>
      <c r="E41" s="214">
        <v>2.8156944359429515E-3</v>
      </c>
      <c r="F41" s="166">
        <v>1.0895513252127073E-2</v>
      </c>
      <c r="G41" s="214">
        <v>1.4200893676929669E-2</v>
      </c>
      <c r="H41" s="166">
        <v>1.1017934749341984E-2</v>
      </c>
      <c r="I41" s="214">
        <v>1.3466364693640203E-3</v>
      </c>
      <c r="J41" s="166">
        <v>1.4078472179714759E-2</v>
      </c>
      <c r="K41" s="214">
        <v>3.7950664136622392E-3</v>
      </c>
      <c r="L41" s="166">
        <v>9.7937197771928741E-4</v>
      </c>
      <c r="M41" s="214">
        <v>1.2242149721491094E-3</v>
      </c>
      <c r="N41" s="166">
        <v>4.2847524025218831E-4</v>
      </c>
      <c r="O41" s="214">
        <v>1.163004223541654E-3</v>
      </c>
      <c r="P41" s="166">
        <v>1.4078472179714758E-3</v>
      </c>
      <c r="Q41" s="214">
        <v>1.836322458223664E-4</v>
      </c>
      <c r="R41" s="166">
        <v>2.5096406929056743E-3</v>
      </c>
      <c r="S41" s="214">
        <v>4.9580706372038931E-3</v>
      </c>
      <c r="T41" s="166">
        <v>8.3246618106139446E-3</v>
      </c>
      <c r="U41" s="214">
        <v>4.2235416539144277E-3</v>
      </c>
      <c r="V41" s="166">
        <v>2.4606720940197099E-2</v>
      </c>
      <c r="W41" s="214">
        <v>1.3466364693640204E-2</v>
      </c>
      <c r="X41" s="166">
        <v>0.11960580277896798</v>
      </c>
      <c r="Y41" s="215">
        <v>1</v>
      </c>
    </row>
    <row r="42" spans="2:25" customFormat="1" ht="15" hidden="1" customHeight="1" outlineLevel="1">
      <c r="B42" s="55" t="s">
        <v>89</v>
      </c>
      <c r="C42" s="214">
        <v>0.88193005181347151</v>
      </c>
      <c r="D42" s="166">
        <v>1.4896373056994818E-3</v>
      </c>
      <c r="E42" s="214">
        <v>2.3963730569948188E-3</v>
      </c>
      <c r="F42" s="166">
        <v>1.2240932642487047E-2</v>
      </c>
      <c r="G42" s="214">
        <v>1.0945595854922279E-2</v>
      </c>
      <c r="H42" s="166">
        <v>7.9015544041450784E-3</v>
      </c>
      <c r="I42" s="214">
        <v>2.5259067357512955E-3</v>
      </c>
      <c r="J42" s="166">
        <v>1.055699481865285E-2</v>
      </c>
      <c r="K42" s="214">
        <v>4.9870466321243522E-3</v>
      </c>
      <c r="L42" s="166">
        <v>1.0362694300518134E-3</v>
      </c>
      <c r="M42" s="214">
        <v>8.4196891191709849E-4</v>
      </c>
      <c r="N42" s="166">
        <v>9.7150259067357511E-4</v>
      </c>
      <c r="O42" s="214">
        <v>2.1373056994818652E-3</v>
      </c>
      <c r="P42" s="166">
        <v>1.8134715025906736E-3</v>
      </c>
      <c r="Q42" s="214">
        <v>9.7150259067357511E-4</v>
      </c>
      <c r="R42" s="166">
        <v>1.0362694300518134E-3</v>
      </c>
      <c r="S42" s="214">
        <v>2.9792746113989636E-3</v>
      </c>
      <c r="T42" s="166">
        <v>8.095854922279792E-3</v>
      </c>
      <c r="U42" s="214">
        <v>6.2823834196891193E-3</v>
      </c>
      <c r="V42" s="166">
        <v>2.7655440414507772E-2</v>
      </c>
      <c r="W42" s="214">
        <v>1.6191709844559584E-2</v>
      </c>
      <c r="X42" s="166">
        <v>0.11806994818652849</v>
      </c>
      <c r="Y42" s="215">
        <v>1</v>
      </c>
    </row>
    <row r="43" spans="2:25" customFormat="1" ht="15" hidden="1" customHeight="1" outlineLevel="1">
      <c r="B43" s="55" t="s">
        <v>90</v>
      </c>
      <c r="C43" s="214">
        <v>0.87601078167115898</v>
      </c>
      <c r="D43" s="166">
        <v>3.0395136778115501E-3</v>
      </c>
      <c r="E43" s="214">
        <v>2.2366232723518955E-3</v>
      </c>
      <c r="F43" s="166">
        <v>1.4279979354246717E-2</v>
      </c>
      <c r="G43" s="214">
        <v>1.2100705396570511E-2</v>
      </c>
      <c r="H43" s="166">
        <v>1.1011068417732408E-2</v>
      </c>
      <c r="I43" s="214">
        <v>9.1758903481103406E-4</v>
      </c>
      <c r="J43" s="166">
        <v>1.1527212249813614E-2</v>
      </c>
      <c r="K43" s="214">
        <v>4.874691747433618E-3</v>
      </c>
      <c r="L43" s="166">
        <v>8.6023972013534442E-4</v>
      </c>
      <c r="M43" s="214">
        <v>1.2043356081894822E-3</v>
      </c>
      <c r="N43" s="166">
        <v>1.3190342375408613E-3</v>
      </c>
      <c r="O43" s="214">
        <v>1.4910821815679303E-3</v>
      </c>
      <c r="P43" s="166">
        <v>2.5233698457303435E-3</v>
      </c>
      <c r="Q43" s="214">
        <v>6.3084246143258588E-4</v>
      </c>
      <c r="R43" s="166">
        <v>2.293972587027585E-3</v>
      </c>
      <c r="S43" s="214">
        <v>5.7349314675689623E-3</v>
      </c>
      <c r="T43" s="166">
        <v>8.6023972013534438E-3</v>
      </c>
      <c r="U43" s="214">
        <v>3.5556575098927568E-3</v>
      </c>
      <c r="V43" s="166">
        <v>2.5749842289384643E-2</v>
      </c>
      <c r="W43" s="214">
        <v>1.4910821815679303E-2</v>
      </c>
      <c r="X43" s="166">
        <v>0.12398921832884097</v>
      </c>
      <c r="Y43" s="215">
        <v>1</v>
      </c>
    </row>
    <row r="44" spans="2:25" customFormat="1" ht="15" hidden="1" customHeight="1" outlineLevel="1">
      <c r="B44" s="55" t="s">
        <v>91</v>
      </c>
      <c r="C44" s="214">
        <v>0.86352526573068833</v>
      </c>
      <c r="D44" s="166">
        <v>2.9557210254078327E-3</v>
      </c>
      <c r="E44" s="214">
        <v>2.8420394475075312E-3</v>
      </c>
      <c r="F44" s="166">
        <v>2.165634059000739E-2</v>
      </c>
      <c r="G44" s="214">
        <v>1.3812311714886602E-2</v>
      </c>
      <c r="H44" s="166">
        <v>1.4551241971238561E-2</v>
      </c>
      <c r="I44" s="214">
        <v>1.3641789348036151E-3</v>
      </c>
      <c r="J44" s="166">
        <v>1.267549593588359E-2</v>
      </c>
      <c r="K44" s="214">
        <v>6.3661683624168701E-3</v>
      </c>
      <c r="L44" s="166">
        <v>1.9325868243051214E-3</v>
      </c>
      <c r="M44" s="214">
        <v>5.6840788950150625E-4</v>
      </c>
      <c r="N44" s="166">
        <v>1.5915420906042175E-3</v>
      </c>
      <c r="O44" s="214">
        <v>2.273631558006025E-3</v>
      </c>
      <c r="P44" s="166">
        <v>3.2399249701585858E-3</v>
      </c>
      <c r="Q44" s="214">
        <v>1.8757460353549707E-3</v>
      </c>
      <c r="R44" s="166">
        <v>2.6715170806570795E-3</v>
      </c>
      <c r="S44" s="214">
        <v>3.3536065480588872E-3</v>
      </c>
      <c r="T44" s="166">
        <v>8.4124367646222931E-3</v>
      </c>
      <c r="U44" s="214">
        <v>4.2630591712612973E-3</v>
      </c>
      <c r="V44" s="166">
        <v>2.4839424771215826E-2</v>
      </c>
      <c r="W44" s="214">
        <v>1.1595520945830728E-2</v>
      </c>
      <c r="X44" s="166">
        <v>0.13647473426931167</v>
      </c>
      <c r="Y44" s="215">
        <v>1</v>
      </c>
    </row>
    <row r="45" spans="2:25" customFormat="1" ht="15" hidden="1" customHeight="1" outlineLevel="1">
      <c r="B45" s="55" t="s">
        <v>92</v>
      </c>
      <c r="C45" s="214">
        <v>0.80466437073288621</v>
      </c>
      <c r="D45" s="166">
        <v>4.0480937707691378E-3</v>
      </c>
      <c r="E45" s="214">
        <v>5.2564799709987316E-3</v>
      </c>
      <c r="F45" s="166">
        <v>3.4499426016554889E-2</v>
      </c>
      <c r="G45" s="214">
        <v>1.5709020602984715E-2</v>
      </c>
      <c r="H45" s="166">
        <v>2.1086339194006404E-2</v>
      </c>
      <c r="I45" s="214">
        <v>3.2626427406199023E-3</v>
      </c>
      <c r="J45" s="166">
        <v>1.7279922663283185E-2</v>
      </c>
      <c r="K45" s="214">
        <v>1.7461180593317624E-2</v>
      </c>
      <c r="L45" s="166">
        <v>6.1627696211709266E-3</v>
      </c>
      <c r="M45" s="214">
        <v>4.8335448009183737E-3</v>
      </c>
      <c r="N45" s="166">
        <v>3.3834813606428613E-3</v>
      </c>
      <c r="O45" s="214">
        <v>3.0813848105854633E-3</v>
      </c>
      <c r="P45" s="166">
        <v>3.2022234306084223E-3</v>
      </c>
      <c r="Q45" s="214">
        <v>2.5376110204821463E-3</v>
      </c>
      <c r="R45" s="166">
        <v>1.6917406803214307E-3</v>
      </c>
      <c r="S45" s="214">
        <v>6.9482206513201616E-3</v>
      </c>
      <c r="T45" s="166">
        <v>1.2506797172376292E-2</v>
      </c>
      <c r="U45" s="214">
        <v>4.6522868708839347E-3</v>
      </c>
      <c r="V45" s="166">
        <v>3.0572170865808712E-2</v>
      </c>
      <c r="W45" s="214">
        <v>1.4621473022778079E-2</v>
      </c>
      <c r="X45" s="166">
        <v>0.19533562926711376</v>
      </c>
      <c r="Y45" s="215">
        <v>1</v>
      </c>
    </row>
    <row r="46" spans="2:25" customFormat="1" ht="15" hidden="1" customHeight="1" outlineLevel="1">
      <c r="B46" s="55" t="s">
        <v>93</v>
      </c>
      <c r="C46" s="214">
        <v>0.84727460604494964</v>
      </c>
      <c r="D46" s="166">
        <v>3.0999741668819429E-3</v>
      </c>
      <c r="E46" s="214">
        <v>2.3766468612761559E-3</v>
      </c>
      <c r="F46" s="166">
        <v>2.3404804959958666E-2</v>
      </c>
      <c r="G46" s="214">
        <v>1.4466546112115732E-2</v>
      </c>
      <c r="H46" s="166">
        <v>2.0769826918109014E-2</v>
      </c>
      <c r="I46" s="214">
        <v>2.0149832084732627E-3</v>
      </c>
      <c r="J46" s="166">
        <v>1.5241539653836218E-2</v>
      </c>
      <c r="K46" s="214">
        <v>1.6946525445621287E-2</v>
      </c>
      <c r="L46" s="166">
        <v>6.044949625419788E-3</v>
      </c>
      <c r="M46" s="214">
        <v>3.1516404029966415E-3</v>
      </c>
      <c r="N46" s="166">
        <v>5.0632911392405064E-3</v>
      </c>
      <c r="O46" s="214">
        <v>2.6866442779643505E-3</v>
      </c>
      <c r="P46" s="166">
        <v>2.9449754585378456E-3</v>
      </c>
      <c r="Q46" s="214">
        <v>2.9966416946525447E-3</v>
      </c>
      <c r="R46" s="166">
        <v>1.8599845001291656E-3</v>
      </c>
      <c r="S46" s="214">
        <v>2.0666494445879618E-3</v>
      </c>
      <c r="T46" s="166">
        <v>8.266597778351847E-3</v>
      </c>
      <c r="U46" s="214">
        <v>3.3066391113407388E-3</v>
      </c>
      <c r="V46" s="166">
        <v>2.1441487987600105E-2</v>
      </c>
      <c r="W46" s="214">
        <v>1.1521570653577886E-2</v>
      </c>
      <c r="X46" s="166">
        <v>0.15272539395505039</v>
      </c>
      <c r="Y46" s="215">
        <v>1</v>
      </c>
    </row>
    <row r="47" spans="2:25" customFormat="1" ht="15" hidden="1" customHeight="1" outlineLevel="1">
      <c r="B47" s="55" t="s">
        <v>94</v>
      </c>
      <c r="C47" s="214">
        <v>0.83606171240136617</v>
      </c>
      <c r="D47" s="166">
        <v>2.8854080791426216E-3</v>
      </c>
      <c r="E47" s="214">
        <v>2.8265221999764457E-3</v>
      </c>
      <c r="F47" s="166">
        <v>2.8441879637262985E-2</v>
      </c>
      <c r="G47" s="214">
        <v>9.7750559415852086E-3</v>
      </c>
      <c r="H47" s="166">
        <v>2.0492285949829232E-2</v>
      </c>
      <c r="I47" s="214">
        <v>1.7665763749852785E-3</v>
      </c>
      <c r="J47" s="166">
        <v>1.790130726651749E-2</v>
      </c>
      <c r="K47" s="214">
        <v>1.1011659404074902E-2</v>
      </c>
      <c r="L47" s="166">
        <v>4.2986691791308445E-3</v>
      </c>
      <c r="M47" s="214">
        <v>2.8265221999764457E-3</v>
      </c>
      <c r="N47" s="166">
        <v>1.9432340124838064E-3</v>
      </c>
      <c r="O47" s="214">
        <v>1.9432340124838064E-3</v>
      </c>
      <c r="P47" s="166">
        <v>3.5331527499705569E-3</v>
      </c>
      <c r="Q47" s="214">
        <v>1.6488046166529267E-3</v>
      </c>
      <c r="R47" s="166">
        <v>2.8854080791426216E-3</v>
      </c>
      <c r="S47" s="214">
        <v>4.0631256624661409E-3</v>
      </c>
      <c r="T47" s="166">
        <v>1.0835001766576376E-2</v>
      </c>
      <c r="U47" s="214">
        <v>5.9474737957837713E-3</v>
      </c>
      <c r="V47" s="166">
        <v>2.6439759745613002E-2</v>
      </c>
      <c r="W47" s="214">
        <v>1.3484866329054292E-2</v>
      </c>
      <c r="X47" s="166">
        <v>0.16393828759863385</v>
      </c>
      <c r="Y47" s="215">
        <v>1</v>
      </c>
    </row>
    <row r="48" spans="2:25" customFormat="1" collapsed="1">
      <c r="B48" s="176">
        <v>2008</v>
      </c>
      <c r="C48" s="178">
        <v>0.83605581078781688</v>
      </c>
      <c r="D48" s="178">
        <v>3.0577825821497561E-3</v>
      </c>
      <c r="E48" s="178">
        <v>2.687445575473681E-3</v>
      </c>
      <c r="F48" s="178">
        <v>2.1364441641894123E-2</v>
      </c>
      <c r="G48" s="178">
        <v>1.4668348196859141E-2</v>
      </c>
      <c r="H48" s="178">
        <v>1.7330771001611466E-2</v>
      </c>
      <c r="I48" s="178">
        <v>2.0518671991512278E-3</v>
      </c>
      <c r="J48" s="178">
        <v>1.5644236254992044E-2</v>
      </c>
      <c r="K48" s="178">
        <v>1.0109199371427999E-2</v>
      </c>
      <c r="L48" s="178">
        <v>2.9977279324185009E-3</v>
      </c>
      <c r="M48" s="178">
        <v>2.4722497472700155E-3</v>
      </c>
      <c r="N48" s="178">
        <v>2.0368535367184136E-3</v>
      </c>
      <c r="O48" s="178">
        <v>2.6023681550210692E-3</v>
      </c>
      <c r="P48" s="178">
        <v>3.1078281235924691E-3</v>
      </c>
      <c r="Q48" s="178">
        <v>1.5964527720225405E-3</v>
      </c>
      <c r="R48" s="178">
        <v>4.7192945580478238E-3</v>
      </c>
      <c r="S48" s="178">
        <v>4.7743446536348075E-3</v>
      </c>
      <c r="T48" s="178">
        <v>1.1500465423535416E-2</v>
      </c>
      <c r="U48" s="178">
        <v>4.769340099490536E-3</v>
      </c>
      <c r="V48" s="178">
        <v>2.8871272858301055E-2</v>
      </c>
      <c r="W48" s="178">
        <v>1.7691098899998998E-2</v>
      </c>
      <c r="X48" s="178">
        <v>0.16394418921218309</v>
      </c>
      <c r="Y48" s="178">
        <v>1</v>
      </c>
    </row>
    <row r="49" spans="2:25" customFormat="1" ht="15" hidden="1" customHeight="1" outlineLevel="1">
      <c r="B49" s="55" t="s">
        <v>83</v>
      </c>
      <c r="C49" s="214">
        <v>0.80916301645554634</v>
      </c>
      <c r="D49" s="166">
        <v>6.3336095655262227E-3</v>
      </c>
      <c r="E49" s="214">
        <v>4.0842902805729841E-3</v>
      </c>
      <c r="F49" s="166">
        <v>3.0898543861726056E-2</v>
      </c>
      <c r="G49" s="214">
        <v>1.0062744169527642E-2</v>
      </c>
      <c r="H49" s="166">
        <v>2.7346987096010418E-2</v>
      </c>
      <c r="I49" s="214">
        <v>4.2026755060968393E-3</v>
      </c>
      <c r="J49" s="166">
        <v>1.9592754824197939E-2</v>
      </c>
      <c r="K49" s="214">
        <v>1.1542559488575826E-2</v>
      </c>
      <c r="L49" s="166">
        <v>3.0780158636202204E-3</v>
      </c>
      <c r="M49" s="214">
        <v>2.5452823487628743E-3</v>
      </c>
      <c r="N49" s="166">
        <v>2.7820527998105838E-3</v>
      </c>
      <c r="O49" s="214">
        <v>3.1372084763821475E-3</v>
      </c>
      <c r="P49" s="166">
        <v>3.0780158636202204E-3</v>
      </c>
      <c r="Q49" s="214">
        <v>1.3614300935243281E-3</v>
      </c>
      <c r="R49" s="166">
        <v>2.2493192849532377E-3</v>
      </c>
      <c r="S49" s="214">
        <v>4.2618681188587668E-3</v>
      </c>
      <c r="T49" s="166">
        <v>1.0181129395051497E-2</v>
      </c>
      <c r="U49" s="214">
        <v>4.0250976678110574E-3</v>
      </c>
      <c r="V49" s="166">
        <v>2.7524564934296201E-2</v>
      </c>
      <c r="W49" s="214">
        <v>2.4091393394104415E-2</v>
      </c>
      <c r="X49" s="166">
        <v>0.19083698354445366</v>
      </c>
      <c r="Y49" s="215">
        <v>1</v>
      </c>
    </row>
    <row r="50" spans="2:25" customFormat="1" ht="15" hidden="1" customHeight="1" outlineLevel="1">
      <c r="B50" s="55" t="s">
        <v>84</v>
      </c>
      <c r="C50" s="214">
        <v>0.83595113438045376</v>
      </c>
      <c r="D50" s="166">
        <v>1.7980855677190756E-3</v>
      </c>
      <c r="E50" s="214">
        <v>2.009625046274261E-3</v>
      </c>
      <c r="F50" s="166">
        <v>2.6706859167592151E-2</v>
      </c>
      <c r="G50" s="214">
        <v>1.0259664709926491E-2</v>
      </c>
      <c r="H50" s="166">
        <v>2.0519329419852982E-2</v>
      </c>
      <c r="I50" s="214">
        <v>2.2740493944682426E-3</v>
      </c>
      <c r="J50" s="166">
        <v>1.0048125231371304E-2</v>
      </c>
      <c r="K50" s="214">
        <v>1.6923158284414829E-2</v>
      </c>
      <c r="L50" s="166">
        <v>6.7163784441271355E-3</v>
      </c>
      <c r="M50" s="214">
        <v>4.0721349621873184E-3</v>
      </c>
      <c r="N50" s="166">
        <v>2.3269342641070389E-3</v>
      </c>
      <c r="O50" s="214">
        <v>3.8077106139933364E-3</v>
      </c>
      <c r="P50" s="166">
        <v>4.7596382674916704E-3</v>
      </c>
      <c r="Q50" s="214">
        <v>1.7980855677190756E-3</v>
      </c>
      <c r="R50" s="166">
        <v>8.4615791422074148E-4</v>
      </c>
      <c r="S50" s="214">
        <v>5.5529113120736159E-3</v>
      </c>
      <c r="T50" s="166">
        <v>9.1490824475117666E-3</v>
      </c>
      <c r="U50" s="214">
        <v>4.9182928764080593E-3</v>
      </c>
      <c r="V50" s="166">
        <v>2.9245332910254378E-2</v>
      </c>
      <c r="W50" s="214">
        <v>1.7240467502247607E-2</v>
      </c>
      <c r="X50" s="166">
        <v>0.16404886561954624</v>
      </c>
      <c r="Y50" s="215">
        <v>1</v>
      </c>
    </row>
    <row r="51" spans="2:25" customFormat="1" ht="15" hidden="1" customHeight="1" outlineLevel="1">
      <c r="B51" s="55" t="s">
        <v>85</v>
      </c>
      <c r="C51" s="214">
        <v>0.84953303355240406</v>
      </c>
      <c r="D51" s="166">
        <v>2.767208578346593E-3</v>
      </c>
      <c r="E51" s="214">
        <v>2.1330566124754986E-3</v>
      </c>
      <c r="F51" s="166">
        <v>1.9658710942003919E-2</v>
      </c>
      <c r="G51" s="214">
        <v>1.0377032168799724E-2</v>
      </c>
      <c r="H51" s="166">
        <v>1.4412544678888504E-2</v>
      </c>
      <c r="I51" s="214">
        <v>3.6319612590799033E-3</v>
      </c>
      <c r="J51" s="166">
        <v>1.1587685921826357E-2</v>
      </c>
      <c r="K51" s="214">
        <v>1.262538913870633E-2</v>
      </c>
      <c r="L51" s="166">
        <v>3.170759829355471E-3</v>
      </c>
      <c r="M51" s="214">
        <v>4.381413582382105E-3</v>
      </c>
      <c r="N51" s="166">
        <v>2.5366078634843766E-3</v>
      </c>
      <c r="O51" s="214">
        <v>2.5366078634843766E-3</v>
      </c>
      <c r="P51" s="166">
        <v>5.8226680502709563E-3</v>
      </c>
      <c r="Q51" s="214">
        <v>1.4412544678888504E-3</v>
      </c>
      <c r="R51" s="166">
        <v>9.224028594488643E-4</v>
      </c>
      <c r="S51" s="214">
        <v>5.2461662631154158E-3</v>
      </c>
      <c r="T51" s="166">
        <v>6.74507090971982E-3</v>
      </c>
      <c r="U51" s="214">
        <v>7.0909719820131441E-3</v>
      </c>
      <c r="V51" s="166">
        <v>2.5711979707137091E-2</v>
      </c>
      <c r="W51" s="214">
        <v>2.0292862907875013E-2</v>
      </c>
      <c r="X51" s="166">
        <v>0.150466966447596</v>
      </c>
      <c r="Y51" s="215">
        <v>1</v>
      </c>
    </row>
    <row r="52" spans="2:25" customFormat="1" ht="15" hidden="1" customHeight="1" outlineLevel="1">
      <c r="B52" s="55" t="s">
        <v>86</v>
      </c>
      <c r="C52" s="214">
        <v>0.85773195876288655</v>
      </c>
      <c r="D52" s="166">
        <v>3.0572342694632063E-3</v>
      </c>
      <c r="E52" s="214">
        <v>3.0572342694632063E-3</v>
      </c>
      <c r="F52" s="166">
        <v>1.4788482047635975E-2</v>
      </c>
      <c r="G52" s="214">
        <v>9.8826875222182715E-3</v>
      </c>
      <c r="H52" s="166">
        <v>1.3224315677212941E-2</v>
      </c>
      <c r="I52" s="214">
        <v>3.2705296836118025E-3</v>
      </c>
      <c r="J52" s="166">
        <v>1.429079274795592E-2</v>
      </c>
      <c r="K52" s="214">
        <v>4.8346960540348385E-3</v>
      </c>
      <c r="L52" s="166">
        <v>1.2797724848915748E-3</v>
      </c>
      <c r="M52" s="214">
        <v>9.9537859936011373E-4</v>
      </c>
      <c r="N52" s="166">
        <v>4.9768929968005686E-4</v>
      </c>
      <c r="O52" s="214">
        <v>2.0618556701030928E-3</v>
      </c>
      <c r="P52" s="166">
        <v>1.7774617845716318E-3</v>
      </c>
      <c r="Q52" s="214">
        <v>1.4219694276573053E-3</v>
      </c>
      <c r="R52" s="166">
        <v>7.8208318521151793E-4</v>
      </c>
      <c r="S52" s="214">
        <v>6.7543547813722002E-3</v>
      </c>
      <c r="T52" s="166">
        <v>6.7543547813722002E-3</v>
      </c>
      <c r="U52" s="214">
        <v>5.9722715961606828E-3</v>
      </c>
      <c r="V52" s="166">
        <v>2.616423746889442E-2</v>
      </c>
      <c r="W52" s="214">
        <v>2.6235335940277285E-2</v>
      </c>
      <c r="X52" s="166">
        <v>0.1422680412371134</v>
      </c>
      <c r="Y52" s="215">
        <v>1</v>
      </c>
    </row>
    <row r="53" spans="2:25" customFormat="1" ht="15" hidden="1" customHeight="1" outlineLevel="1">
      <c r="B53" s="55" t="s">
        <v>87</v>
      </c>
      <c r="C53" s="214">
        <v>0.82090899969900677</v>
      </c>
      <c r="D53" s="166">
        <v>2.2072840373231666E-3</v>
      </c>
      <c r="E53" s="214">
        <v>7.0231764823918937E-4</v>
      </c>
      <c r="F53" s="166">
        <v>1.514999498344537E-2</v>
      </c>
      <c r="G53" s="214">
        <v>2.3778468947526839E-2</v>
      </c>
      <c r="H53" s="166">
        <v>9.8324470753486503E-3</v>
      </c>
      <c r="I53" s="214">
        <v>4.3142369820407343E-3</v>
      </c>
      <c r="J53" s="166">
        <v>2.698906391090599E-2</v>
      </c>
      <c r="K53" s="214">
        <v>1.0033109260559848E-2</v>
      </c>
      <c r="L53" s="166">
        <v>5.0165546302799241E-4</v>
      </c>
      <c r="M53" s="214">
        <v>8.0264874084478785E-4</v>
      </c>
      <c r="N53" s="166">
        <v>7.5248319454198857E-3</v>
      </c>
      <c r="O53" s="214">
        <v>1.2039731112671818E-3</v>
      </c>
      <c r="P53" s="166">
        <v>1.6052974816895757E-3</v>
      </c>
      <c r="Q53" s="214">
        <v>2.0066218521119696E-3</v>
      </c>
      <c r="R53" s="166">
        <v>1.8059596669007724E-3</v>
      </c>
      <c r="S53" s="214">
        <v>6.2205277415471058E-3</v>
      </c>
      <c r="T53" s="166">
        <v>1.4548008427811778E-2</v>
      </c>
      <c r="U53" s="214">
        <v>7.4245008528142867E-3</v>
      </c>
      <c r="V53" s="166">
        <v>3.2507274004213903E-2</v>
      </c>
      <c r="W53" s="214">
        <v>1.9965887428514097E-2</v>
      </c>
      <c r="X53" s="166">
        <v>0.17909100030099329</v>
      </c>
      <c r="Y53" s="215">
        <v>1</v>
      </c>
    </row>
    <row r="54" spans="2:25" customFormat="1" ht="15" hidden="1" customHeight="1" outlineLevel="1">
      <c r="B54" s="55" t="s">
        <v>88</v>
      </c>
      <c r="C54" s="214">
        <v>0.8860724233983287</v>
      </c>
      <c r="D54" s="166">
        <v>2.0891364902506965E-3</v>
      </c>
      <c r="E54" s="214">
        <v>2.3676880222841226E-3</v>
      </c>
      <c r="F54" s="166">
        <v>1.2116991643454039E-2</v>
      </c>
      <c r="G54" s="214">
        <v>9.401114206128134E-3</v>
      </c>
      <c r="H54" s="166">
        <v>1.0376044568245125E-2</v>
      </c>
      <c r="I54" s="214">
        <v>2.5766016713091922E-3</v>
      </c>
      <c r="J54" s="166">
        <v>1.2883008356545961E-2</v>
      </c>
      <c r="K54" s="214">
        <v>3.3426183844011141E-3</v>
      </c>
      <c r="L54" s="166">
        <v>6.9637883008356546E-4</v>
      </c>
      <c r="M54" s="214">
        <v>1.4623955431754875E-3</v>
      </c>
      <c r="N54" s="166">
        <v>3.4818941504178273E-4</v>
      </c>
      <c r="O54" s="214">
        <v>8.3565459610027853E-4</v>
      </c>
      <c r="P54" s="166">
        <v>8.3565459610027853E-4</v>
      </c>
      <c r="Q54" s="214">
        <v>1.6016713091922005E-3</v>
      </c>
      <c r="R54" s="166">
        <v>5.5710306406685239E-4</v>
      </c>
      <c r="S54" s="214">
        <v>5.5013927576601672E-3</v>
      </c>
      <c r="T54" s="166">
        <v>1.0236768802228412E-2</v>
      </c>
      <c r="U54" s="214">
        <v>4.178272980501393E-3</v>
      </c>
      <c r="V54" s="166">
        <v>2.5626740947075208E-2</v>
      </c>
      <c r="W54" s="214">
        <v>1.0236768802228412E-2</v>
      </c>
      <c r="X54" s="166">
        <v>0.11392757660167131</v>
      </c>
      <c r="Y54" s="215">
        <v>1</v>
      </c>
    </row>
    <row r="55" spans="2:25" customFormat="1" ht="15" hidden="1" customHeight="1" outlineLevel="1">
      <c r="B55" s="55" t="s">
        <v>89</v>
      </c>
      <c r="C55" s="214">
        <v>0.90562599650747855</v>
      </c>
      <c r="D55" s="166">
        <v>3.7962189659099537E-4</v>
      </c>
      <c r="E55" s="214">
        <v>1.1388656897729861E-3</v>
      </c>
      <c r="F55" s="166">
        <v>1.146458127704806E-2</v>
      </c>
      <c r="G55" s="214">
        <v>7.7442866904563054E-3</v>
      </c>
      <c r="H55" s="166">
        <v>6.6054210006833191E-3</v>
      </c>
      <c r="I55" s="214">
        <v>2.5055045175005693E-3</v>
      </c>
      <c r="J55" s="166">
        <v>9.3386986561384867E-3</v>
      </c>
      <c r="K55" s="214">
        <v>2.7332776554551668E-3</v>
      </c>
      <c r="L55" s="166">
        <v>9.8701693113658804E-4</v>
      </c>
      <c r="M55" s="214">
        <v>1.2147900690911851E-3</v>
      </c>
      <c r="N55" s="166">
        <v>3.7962189659099537E-4</v>
      </c>
      <c r="O55" s="214">
        <v>1.5184875863639814E-4</v>
      </c>
      <c r="P55" s="166">
        <v>9.110925518183889E-4</v>
      </c>
      <c r="Q55" s="214">
        <v>1.0629413104547871E-3</v>
      </c>
      <c r="R55" s="166">
        <v>1.5184875863639814E-4</v>
      </c>
      <c r="S55" s="214">
        <v>4.9350846556829395E-3</v>
      </c>
      <c r="T55" s="166">
        <v>9.1109255181838888E-3</v>
      </c>
      <c r="U55" s="214">
        <v>2.8851264140915649E-3</v>
      </c>
      <c r="V55" s="166">
        <v>2.3916179485232707E-2</v>
      </c>
      <c r="W55" s="214">
        <v>9.4905474147748848E-3</v>
      </c>
      <c r="X55" s="166">
        <v>9.4374003492521452E-2</v>
      </c>
      <c r="Y55" s="215">
        <v>1</v>
      </c>
    </row>
    <row r="56" spans="2:25" customFormat="1" ht="15" hidden="1" customHeight="1" outlineLevel="1">
      <c r="B56" s="55" t="s">
        <v>90</v>
      </c>
      <c r="C56" s="214">
        <v>0.87783512155371457</v>
      </c>
      <c r="D56" s="166">
        <v>1.1544207524107021E-3</v>
      </c>
      <c r="E56" s="214">
        <v>1.9013988863235095E-3</v>
      </c>
      <c r="F56" s="166">
        <v>1.2970256688849654E-2</v>
      </c>
      <c r="G56" s="214">
        <v>9.9144370501154412E-3</v>
      </c>
      <c r="H56" s="166">
        <v>7.6735026483770201E-3</v>
      </c>
      <c r="I56" s="214">
        <v>1.7655846801575444E-3</v>
      </c>
      <c r="J56" s="166">
        <v>1.2562814070351759E-2</v>
      </c>
      <c r="K56" s="214">
        <v>4.278147494227896E-3</v>
      </c>
      <c r="L56" s="166">
        <v>1.4260491647426321E-3</v>
      </c>
      <c r="M56" s="214">
        <v>4.0744261849789487E-4</v>
      </c>
      <c r="N56" s="166">
        <v>4.0744261849789487E-4</v>
      </c>
      <c r="O56" s="214">
        <v>2.0372130924894744E-3</v>
      </c>
      <c r="P56" s="166">
        <v>1.9693059894064918E-3</v>
      </c>
      <c r="Q56" s="214">
        <v>8.1488523699578975E-4</v>
      </c>
      <c r="R56" s="166">
        <v>1.8334917832405269E-3</v>
      </c>
      <c r="S56" s="214">
        <v>5.9758250713024584E-3</v>
      </c>
      <c r="T56" s="166">
        <v>1.1951650142604917E-2</v>
      </c>
      <c r="U56" s="214">
        <v>4.2102403911449138E-3</v>
      </c>
      <c r="V56" s="166">
        <v>3.035447507809317E-2</v>
      </c>
      <c r="W56" s="214">
        <v>1.2834442482683688E-2</v>
      </c>
      <c r="X56" s="166">
        <v>0.12216487844628549</v>
      </c>
      <c r="Y56" s="215">
        <v>1</v>
      </c>
    </row>
    <row r="57" spans="2:25" customFormat="1" ht="15" hidden="1" customHeight="1" outlineLevel="1">
      <c r="B57" s="55" t="s">
        <v>91</v>
      </c>
      <c r="C57" s="214">
        <v>0.83585076168344952</v>
      </c>
      <c r="D57" s="166">
        <v>5.0994061451071519E-3</v>
      </c>
      <c r="E57" s="214">
        <v>2.6465272398657372E-3</v>
      </c>
      <c r="F57" s="166">
        <v>1.6395558998192616E-2</v>
      </c>
      <c r="G57" s="214">
        <v>1.852569067906016E-2</v>
      </c>
      <c r="H57" s="166">
        <v>2.8595404079524916E-2</v>
      </c>
      <c r="I57" s="214">
        <v>4.1311644719855406E-3</v>
      </c>
      <c r="J57" s="166">
        <v>1.7686547895688097E-2</v>
      </c>
      <c r="K57" s="214">
        <v>7.1649883810999222E-3</v>
      </c>
      <c r="L57" s="166">
        <v>2.1301316808675446E-3</v>
      </c>
      <c r="M57" s="214">
        <v>2.0655822359927703E-3</v>
      </c>
      <c r="N57" s="166">
        <v>9.0369222824683711E-4</v>
      </c>
      <c r="O57" s="214">
        <v>2.0655822359927703E-3</v>
      </c>
      <c r="P57" s="166">
        <v>1.613736121869352E-3</v>
      </c>
      <c r="Q57" s="214">
        <v>1.8073844564936742E-3</v>
      </c>
      <c r="R57" s="166">
        <v>2.2592305706170927E-3</v>
      </c>
      <c r="S57" s="214">
        <v>6.5840433772269558E-3</v>
      </c>
      <c r="T57" s="166">
        <v>1.0908856183836819E-2</v>
      </c>
      <c r="U57" s="214">
        <v>6.6485928221017296E-3</v>
      </c>
      <c r="V57" s="166">
        <v>2.3173250710043895E-2</v>
      </c>
      <c r="W57" s="214">
        <v>1.0908856183836819E-2</v>
      </c>
      <c r="X57" s="166">
        <v>0.16414923831655048</v>
      </c>
      <c r="Y57" s="215">
        <v>1</v>
      </c>
    </row>
    <row r="58" spans="2:25" customFormat="1" ht="15" hidden="1" customHeight="1" outlineLevel="1">
      <c r="B58" s="55" t="s">
        <v>92</v>
      </c>
      <c r="C58" s="214">
        <v>0.85178364726928335</v>
      </c>
      <c r="D58" s="166">
        <v>4.5775018415237295E-3</v>
      </c>
      <c r="E58" s="214">
        <v>1.1575292013048511E-3</v>
      </c>
      <c r="F58" s="166">
        <v>2.2361359570661897E-2</v>
      </c>
      <c r="G58" s="214">
        <v>1.1838366831526887E-2</v>
      </c>
      <c r="H58" s="166">
        <v>1.7626012838051142E-2</v>
      </c>
      <c r="I58" s="214">
        <v>4.1039671682626538E-3</v>
      </c>
      <c r="J58" s="166">
        <v>1.3890350415658214E-2</v>
      </c>
      <c r="K58" s="214">
        <v>1.0786067557613386E-2</v>
      </c>
      <c r="L58" s="166">
        <v>3.5252025676102282E-3</v>
      </c>
      <c r="M58" s="214">
        <v>3.156897821740503E-3</v>
      </c>
      <c r="N58" s="166">
        <v>2.0519835841313269E-3</v>
      </c>
      <c r="O58" s="214">
        <v>2.0519835841313269E-3</v>
      </c>
      <c r="P58" s="166">
        <v>2.7359781121751026E-3</v>
      </c>
      <c r="Q58" s="214">
        <v>2.1045985478270021E-3</v>
      </c>
      <c r="R58" s="166">
        <v>2.5781332210880773E-3</v>
      </c>
      <c r="S58" s="214">
        <v>5.3667262969588547E-3</v>
      </c>
      <c r="T58" s="166">
        <v>1.1838366831526887E-2</v>
      </c>
      <c r="U58" s="214">
        <v>5.1562664421761547E-3</v>
      </c>
      <c r="V58" s="166">
        <v>1.9625381458486794E-2</v>
      </c>
      <c r="W58" s="214">
        <v>1.2469746395874988E-2</v>
      </c>
      <c r="X58" s="166">
        <v>0.14821635273071662</v>
      </c>
      <c r="Y58" s="215">
        <v>1</v>
      </c>
    </row>
    <row r="59" spans="2:25" customFormat="1" ht="15" hidden="1" customHeight="1" outlineLevel="1">
      <c r="B59" s="55" t="s">
        <v>93</v>
      </c>
      <c r="C59" s="214">
        <v>0.85803442386020234</v>
      </c>
      <c r="D59" s="166">
        <v>2.8905531467612665E-3</v>
      </c>
      <c r="E59" s="214">
        <v>2.3649980291683089E-3</v>
      </c>
      <c r="F59" s="166">
        <v>2.2730258835895415E-2</v>
      </c>
      <c r="G59" s="214">
        <v>1.1299435028248588E-2</v>
      </c>
      <c r="H59" s="166">
        <v>2.1087899093417423E-2</v>
      </c>
      <c r="I59" s="214">
        <v>4.3358297201418995E-3</v>
      </c>
      <c r="J59" s="166">
        <v>1.3270266719222178E-2</v>
      </c>
      <c r="K59" s="214">
        <v>8.671659440283799E-3</v>
      </c>
      <c r="L59" s="166">
        <v>2.1022204703718302E-3</v>
      </c>
      <c r="M59" s="214">
        <v>1.510970963079753E-3</v>
      </c>
      <c r="N59" s="166">
        <v>3.0876363158586257E-3</v>
      </c>
      <c r="O59" s="214">
        <v>1.970831690973591E-3</v>
      </c>
      <c r="P59" s="166">
        <v>3.0876363158586257E-3</v>
      </c>
      <c r="Q59" s="214">
        <v>3.0219419261595061E-3</v>
      </c>
      <c r="R59" s="166">
        <v>1.3795821836815136E-3</v>
      </c>
      <c r="S59" s="214">
        <v>3.2847194849559848E-3</v>
      </c>
      <c r="T59" s="166">
        <v>8.868742609381159E-3</v>
      </c>
      <c r="U59" s="214">
        <v>4.2701353304427803E-3</v>
      </c>
      <c r="V59" s="166">
        <v>2.1679148600709498E-2</v>
      </c>
      <c r="W59" s="214">
        <v>9.722769675469714E-3</v>
      </c>
      <c r="X59" s="166">
        <v>0.14196557613979766</v>
      </c>
      <c r="Y59" s="215">
        <v>1</v>
      </c>
    </row>
    <row r="60" spans="2:25" customFormat="1" ht="15" hidden="1" customHeight="1" outlineLevel="1">
      <c r="B60" s="55" t="s">
        <v>94</v>
      </c>
      <c r="C60" s="214">
        <v>0.82187909285172678</v>
      </c>
      <c r="D60" s="166">
        <v>4.3427310953332871E-3</v>
      </c>
      <c r="E60" s="214">
        <v>4.6873922933756114E-3</v>
      </c>
      <c r="F60" s="166">
        <v>2.5711725373957401E-2</v>
      </c>
      <c r="G60" s="214">
        <v>1.5854415109946923E-2</v>
      </c>
      <c r="H60" s="166">
        <v>2.3092300268835735E-2</v>
      </c>
      <c r="I60" s="214">
        <v>8.4097332322327148E-3</v>
      </c>
      <c r="J60" s="166">
        <v>1.6405873026814642E-2</v>
      </c>
      <c r="K60" s="214">
        <v>9.1679878679258291E-3</v>
      </c>
      <c r="L60" s="166">
        <v>2.2747639070793409E-3</v>
      </c>
      <c r="M60" s="214">
        <v>2.205831667470876E-3</v>
      </c>
      <c r="N60" s="166">
        <v>2.7572895843385953E-3</v>
      </c>
      <c r="O60" s="214">
        <v>1.9301027090370165E-3</v>
      </c>
      <c r="P60" s="166">
        <v>3.5844764596401736E-3</v>
      </c>
      <c r="Q60" s="214">
        <v>2.9640863031639899E-3</v>
      </c>
      <c r="R60" s="166">
        <v>1.6543737506031571E-3</v>
      </c>
      <c r="S60" s="214">
        <v>7.306817398497277E-3</v>
      </c>
      <c r="T60" s="166">
        <v>1.440683807816916E-2</v>
      </c>
      <c r="U60" s="214">
        <v>3.5155442200317088E-3</v>
      </c>
      <c r="V60" s="166">
        <v>2.2609774591576481E-2</v>
      </c>
      <c r="W60" s="214">
        <v>1.440683807816916E-2</v>
      </c>
      <c r="X60" s="166">
        <v>0.17812090714827325</v>
      </c>
      <c r="Y60" s="215">
        <v>1</v>
      </c>
    </row>
    <row r="61" spans="2:25" customFormat="1" collapsed="1">
      <c r="B61" s="176">
        <v>2007</v>
      </c>
      <c r="C61" s="178">
        <v>0.85024365012386682</v>
      </c>
      <c r="D61" s="178">
        <v>3.1524786976288351E-3</v>
      </c>
      <c r="E61" s="178">
        <v>2.384776631366891E-3</v>
      </c>
      <c r="F61" s="178">
        <v>1.9824136335175456E-2</v>
      </c>
      <c r="G61" s="178">
        <v>1.2070889935480358E-2</v>
      </c>
      <c r="H61" s="178">
        <v>1.7243350665614027E-2</v>
      </c>
      <c r="I61" s="178">
        <v>3.7677292897394712E-3</v>
      </c>
      <c r="J61" s="178">
        <v>1.4499224130890481E-2</v>
      </c>
      <c r="K61" s="178">
        <v>8.8748536738082924E-3</v>
      </c>
      <c r="L61" s="178">
        <v>2.5372281055181991E-3</v>
      </c>
      <c r="M61" s="178">
        <v>2.2214357662047749E-3</v>
      </c>
      <c r="N61" s="178">
        <v>2.0308714235156397E-3</v>
      </c>
      <c r="O61" s="178">
        <v>2.0853183785696783E-3</v>
      </c>
      <c r="P61" s="178">
        <v>2.7931287942721803E-3</v>
      </c>
      <c r="Q61" s="178">
        <v>1.7858601257724662E-3</v>
      </c>
      <c r="R61" s="178">
        <v>1.442844308932023E-3</v>
      </c>
      <c r="S61" s="178">
        <v>5.5372553289957261E-3</v>
      </c>
      <c r="T61" s="178">
        <v>1.0252361636675469E-2</v>
      </c>
      <c r="U61" s="178">
        <v>5.0036751694661477E-3</v>
      </c>
      <c r="V61" s="178">
        <v>2.5459396183268451E-2</v>
      </c>
      <c r="W61" s="178">
        <v>1.5664388969046907E-2</v>
      </c>
      <c r="X61" s="178">
        <v>0.14975634987613318</v>
      </c>
      <c r="Y61" s="178">
        <v>1</v>
      </c>
    </row>
    <row r="62" spans="2:25" customFormat="1" ht="15" hidden="1" customHeight="1" outlineLevel="1">
      <c r="B62" s="55" t="s">
        <v>83</v>
      </c>
      <c r="C62" s="214">
        <v>0.82993641927624928</v>
      </c>
      <c r="D62" s="166">
        <v>4.9319626834630698E-3</v>
      </c>
      <c r="E62" s="214">
        <v>2.6739556717570861E-3</v>
      </c>
      <c r="F62" s="166">
        <v>2.810624517202448E-2</v>
      </c>
      <c r="G62" s="214">
        <v>1.2240774852932438E-2</v>
      </c>
      <c r="H62" s="166">
        <v>2.2996018777110938E-2</v>
      </c>
      <c r="I62" s="214">
        <v>5.4667538178144867E-3</v>
      </c>
      <c r="J62" s="166">
        <v>1.4201675678887634E-2</v>
      </c>
      <c r="K62" s="214">
        <v>1.0161031552676926E-2</v>
      </c>
      <c r="L62" s="166">
        <v>2.3768494860062985E-3</v>
      </c>
      <c r="M62" s="214">
        <v>1.6043734030542515E-3</v>
      </c>
      <c r="N62" s="166">
        <v>2.5551131974567709E-3</v>
      </c>
      <c r="O62" s="214">
        <v>3.6246954661596055E-3</v>
      </c>
      <c r="P62" s="166">
        <v>3.208746806108503E-3</v>
      </c>
      <c r="Q62" s="214">
        <v>1.4261096916037793E-3</v>
      </c>
      <c r="R62" s="166">
        <v>3.4464317547091331E-3</v>
      </c>
      <c r="S62" s="214">
        <v>4.1594866005110224E-3</v>
      </c>
      <c r="T62" s="166">
        <v>1.1646562481430863E-2</v>
      </c>
      <c r="U62" s="214">
        <v>4.8131202091627545E-3</v>
      </c>
      <c r="V62" s="166">
        <v>2.5967080634618812E-2</v>
      </c>
      <c r="W62" s="214">
        <v>1.4617624338938737E-2</v>
      </c>
      <c r="X62" s="166">
        <v>0.17006358072375066</v>
      </c>
      <c r="Y62" s="215">
        <v>1</v>
      </c>
    </row>
    <row r="63" spans="2:25" customFormat="1" ht="15" hidden="1" customHeight="1" outlineLevel="1">
      <c r="B63" s="55" t="s">
        <v>84</v>
      </c>
      <c r="C63" s="214">
        <v>0.84596671642616239</v>
      </c>
      <c r="D63" s="166">
        <v>3.870183004367778E-3</v>
      </c>
      <c r="E63" s="214">
        <v>2.4326864598883174E-3</v>
      </c>
      <c r="F63" s="166">
        <v>2.4879747885221428E-2</v>
      </c>
      <c r="G63" s="214">
        <v>1.1665837341737159E-2</v>
      </c>
      <c r="H63" s="166">
        <v>1.6697075247415271E-2</v>
      </c>
      <c r="I63" s="214">
        <v>4.9759495770442864E-4</v>
      </c>
      <c r="J63" s="166">
        <v>1.238458561397689E-2</v>
      </c>
      <c r="K63" s="214">
        <v>1.3379775529385747E-2</v>
      </c>
      <c r="L63" s="166">
        <v>5.9158511638193181E-3</v>
      </c>
      <c r="M63" s="214">
        <v>3.593741361198651E-3</v>
      </c>
      <c r="N63" s="166">
        <v>2.1009564880853653E-3</v>
      </c>
      <c r="O63" s="214">
        <v>1.7692265162824127E-3</v>
      </c>
      <c r="P63" s="166">
        <v>1.9903798308177146E-3</v>
      </c>
      <c r="Q63" s="214">
        <v>2.1562448167191904E-3</v>
      </c>
      <c r="R63" s="166">
        <v>1.4927848731132857E-3</v>
      </c>
      <c r="S63" s="214">
        <v>3.1514347321280477E-3</v>
      </c>
      <c r="T63" s="166">
        <v>9.0119975673135407E-3</v>
      </c>
      <c r="U63" s="214">
        <v>7.2427710510311275E-3</v>
      </c>
      <c r="V63" s="166">
        <v>2.8915795875490685E-2</v>
      </c>
      <c r="W63" s="214">
        <v>1.4264388787526953E-2</v>
      </c>
      <c r="X63" s="166">
        <v>0.15403328357383755</v>
      </c>
      <c r="Y63" s="215">
        <v>1</v>
      </c>
    </row>
    <row r="64" spans="2:25" customFormat="1" ht="15" hidden="1" customHeight="1" outlineLevel="1">
      <c r="B64" s="55" t="s">
        <v>85</v>
      </c>
      <c r="C64" s="214">
        <v>0.87235395079778777</v>
      </c>
      <c r="D64" s="166">
        <v>3.051299980929375E-3</v>
      </c>
      <c r="E64" s="214">
        <v>1.8434937384781641E-3</v>
      </c>
      <c r="F64" s="166">
        <v>1.3413006166168711E-2</v>
      </c>
      <c r="G64" s="214">
        <v>1.195092492530672E-2</v>
      </c>
      <c r="H64" s="166">
        <v>1.3222299917360625E-2</v>
      </c>
      <c r="I64" s="214">
        <v>1.1442374928485157E-3</v>
      </c>
      <c r="J64" s="166">
        <v>1.1378806178882461E-2</v>
      </c>
      <c r="K64" s="214">
        <v>5.5304812154344926E-3</v>
      </c>
      <c r="L64" s="166">
        <v>1.5892187400673829E-3</v>
      </c>
      <c r="M64" s="214">
        <v>1.3349437416566017E-3</v>
      </c>
      <c r="N64" s="166">
        <v>8.2639374483503905E-4</v>
      </c>
      <c r="O64" s="214">
        <v>1.7799249888754689E-3</v>
      </c>
      <c r="P64" s="166">
        <v>6.8654249570910941E-3</v>
      </c>
      <c r="Q64" s="214">
        <v>1.5892187400673829E-3</v>
      </c>
      <c r="R64" s="166">
        <v>8.8996249443773446E-4</v>
      </c>
      <c r="S64" s="214">
        <v>2.4791812345051172E-3</v>
      </c>
      <c r="T64" s="166">
        <v>7.8825249507342189E-3</v>
      </c>
      <c r="U64" s="214">
        <v>2.6698874833132034E-3</v>
      </c>
      <c r="V64" s="166">
        <v>3.2102218549361135E-2</v>
      </c>
      <c r="W64" s="214">
        <v>1.1633081177293243E-2</v>
      </c>
      <c r="X64" s="166">
        <v>0.1276460492022122</v>
      </c>
      <c r="Y64" s="215">
        <v>1</v>
      </c>
    </row>
    <row r="65" spans="2:25" customFormat="1" ht="15" hidden="1" customHeight="1" outlineLevel="1">
      <c r="B65" s="55" t="s">
        <v>86</v>
      </c>
      <c r="C65" s="214">
        <v>0.86350065958480871</v>
      </c>
      <c r="D65" s="166">
        <v>4.5823786711101855E-3</v>
      </c>
      <c r="E65" s="214">
        <v>2.7077692147469278E-3</v>
      </c>
      <c r="F65" s="166">
        <v>1.6246615288481567E-2</v>
      </c>
      <c r="G65" s="214">
        <v>8.6093175032979242E-3</v>
      </c>
      <c r="H65" s="166">
        <v>1.3122266194542804E-2</v>
      </c>
      <c r="I65" s="214">
        <v>8.3315975838367008E-4</v>
      </c>
      <c r="J65" s="166">
        <v>1.5552315489828508E-2</v>
      </c>
      <c r="K65" s="214">
        <v>4.8600985905714088E-3</v>
      </c>
      <c r="L65" s="166">
        <v>1.6663195167673402E-3</v>
      </c>
      <c r="M65" s="214">
        <v>9.7201971811428176E-4</v>
      </c>
      <c r="N65" s="166">
        <v>1.0414496979795876E-3</v>
      </c>
      <c r="O65" s="214">
        <v>1.1803096577101993E-3</v>
      </c>
      <c r="P65" s="166">
        <v>3.1243490939387628E-3</v>
      </c>
      <c r="Q65" s="214">
        <v>2.0134694160938694E-3</v>
      </c>
      <c r="R65" s="166">
        <v>4.1657987919183504E-4</v>
      </c>
      <c r="S65" s="214">
        <v>2.6383392348816219E-3</v>
      </c>
      <c r="T65" s="166">
        <v>5.6238283690897726E-3</v>
      </c>
      <c r="U65" s="214">
        <v>3.888078872457127E-3</v>
      </c>
      <c r="V65" s="166">
        <v>3.4159550093730472E-2</v>
      </c>
      <c r="W65" s="214">
        <v>1.8121224744844823E-2</v>
      </c>
      <c r="X65" s="166">
        <v>0.13649934041519127</v>
      </c>
      <c r="Y65" s="215">
        <v>1</v>
      </c>
    </row>
    <row r="66" spans="2:25" customFormat="1" ht="15" hidden="1" customHeight="1" outlineLevel="1">
      <c r="B66" s="55" t="s">
        <v>87</v>
      </c>
      <c r="C66" s="214">
        <v>0.82655150921556408</v>
      </c>
      <c r="D66" s="166">
        <v>5.2533167126702874E-3</v>
      </c>
      <c r="E66" s="214">
        <v>2.6711779894933664E-3</v>
      </c>
      <c r="F66" s="166">
        <v>3.0273350547591487E-2</v>
      </c>
      <c r="G66" s="214">
        <v>1.9232481524352238E-2</v>
      </c>
      <c r="H66" s="166">
        <v>1.5047636007479298E-2</v>
      </c>
      <c r="I66" s="214">
        <v>2.0479031252782476E-3</v>
      </c>
      <c r="J66" s="166">
        <v>3.7574570385540025E-2</v>
      </c>
      <c r="K66" s="214">
        <v>4.3629240495058324E-3</v>
      </c>
      <c r="L66" s="166">
        <v>6.232748642151189E-4</v>
      </c>
      <c r="M66" s="214">
        <v>1.7807853263289109E-3</v>
      </c>
      <c r="N66" s="166">
        <v>8.0135339684800995E-4</v>
      </c>
      <c r="O66" s="214">
        <v>1.1575104621137922E-3</v>
      </c>
      <c r="P66" s="166">
        <v>1.9588638589618022E-3</v>
      </c>
      <c r="Q66" s="214">
        <v>1.0684711957973465E-3</v>
      </c>
      <c r="R66" s="166">
        <v>8.0135339684800995E-4</v>
      </c>
      <c r="S66" s="214">
        <v>4.5410025821387232E-3</v>
      </c>
      <c r="T66" s="166">
        <v>5.4313952453031791E-3</v>
      </c>
      <c r="U66" s="214">
        <v>3.7396491852907132E-3</v>
      </c>
      <c r="V66" s="166">
        <v>2.9650075683376367E-2</v>
      </c>
      <c r="W66" s="214">
        <v>9.7943192948090115E-3</v>
      </c>
      <c r="X66" s="166">
        <v>0.17344849078443594</v>
      </c>
      <c r="Y66" s="215">
        <v>1</v>
      </c>
    </row>
    <row r="67" spans="2:25" customFormat="1" ht="15" hidden="1" customHeight="1" outlineLevel="1">
      <c r="B67" s="55" t="s">
        <v>88</v>
      </c>
      <c r="C67" s="214">
        <v>0.87444098116275915</v>
      </c>
      <c r="D67" s="166">
        <v>4.7431901341645211E-3</v>
      </c>
      <c r="E67" s="214">
        <v>3.6590323892126304E-3</v>
      </c>
      <c r="F67" s="166">
        <v>1.0435018295161946E-2</v>
      </c>
      <c r="G67" s="214">
        <v>1.0502778154221439E-2</v>
      </c>
      <c r="H67" s="166">
        <v>1.4703889415910014E-2</v>
      </c>
      <c r="I67" s="214">
        <v>2.1683154899037808E-3</v>
      </c>
      <c r="J67" s="166">
        <v>1.5517007724623933E-2</v>
      </c>
      <c r="K67" s="214">
        <v>5.8951077381759042E-3</v>
      </c>
      <c r="L67" s="166">
        <v>2.3038352080227672E-3</v>
      </c>
      <c r="M67" s="214">
        <v>1.4907168993088494E-3</v>
      </c>
      <c r="N67" s="166">
        <v>1.3551971811898631E-3</v>
      </c>
      <c r="O67" s="214">
        <v>7.453584496544247E-4</v>
      </c>
      <c r="P67" s="166">
        <v>2.0327957717847945E-3</v>
      </c>
      <c r="Q67" s="214">
        <v>1.0841577449518904E-3</v>
      </c>
      <c r="R67" s="166">
        <v>1.5584767583683426E-3</v>
      </c>
      <c r="S67" s="214">
        <v>3.3879929529746578E-3</v>
      </c>
      <c r="T67" s="166">
        <v>7.0470253421872882E-3</v>
      </c>
      <c r="U67" s="214">
        <v>4.5399105569860418E-3</v>
      </c>
      <c r="V67" s="166">
        <v>2.9340018972760538E-2</v>
      </c>
      <c r="W67" s="214">
        <v>8.9443013958530968E-3</v>
      </c>
      <c r="X67" s="166">
        <v>0.12555901883724083</v>
      </c>
      <c r="Y67" s="215">
        <v>1</v>
      </c>
    </row>
    <row r="68" spans="2:25" customFormat="1" ht="15" hidden="1" customHeight="1" outlineLevel="1">
      <c r="B68" s="55" t="s">
        <v>89</v>
      </c>
      <c r="C68" s="214">
        <v>0.88702610020956374</v>
      </c>
      <c r="D68" s="166">
        <v>3.1117038165999872E-3</v>
      </c>
      <c r="E68" s="214">
        <v>2.4766622213755001E-3</v>
      </c>
      <c r="F68" s="166">
        <v>1.0605194640248936E-2</v>
      </c>
      <c r="G68" s="214">
        <v>8.6365656950530261E-3</v>
      </c>
      <c r="H68" s="166">
        <v>1.1049723756906077E-2</v>
      </c>
      <c r="I68" s="214">
        <v>1.9051247856734616E-3</v>
      </c>
      <c r="J68" s="166">
        <v>1.0033657204546898E-2</v>
      </c>
      <c r="K68" s="214">
        <v>5.6518701974979362E-3</v>
      </c>
      <c r="L68" s="166">
        <v>1.2065790309265256E-3</v>
      </c>
      <c r="M68" s="214">
        <v>1.7781164666285641E-3</v>
      </c>
      <c r="N68" s="166">
        <v>1.2065790309265256E-3</v>
      </c>
      <c r="O68" s="214">
        <v>1.4605956690163205E-3</v>
      </c>
      <c r="P68" s="166">
        <v>1.5240998285387694E-3</v>
      </c>
      <c r="Q68" s="214">
        <v>1.0160665523591796E-3</v>
      </c>
      <c r="R68" s="166">
        <v>1.0795707118816283E-3</v>
      </c>
      <c r="S68" s="214">
        <v>2.4766622213755001E-3</v>
      </c>
      <c r="T68" s="166">
        <v>6.8584492284244616E-3</v>
      </c>
      <c r="U68" s="214">
        <v>5.143836921318346E-3</v>
      </c>
      <c r="V68" s="166">
        <v>2.9211913380326412E-2</v>
      </c>
      <c r="W68" s="214">
        <v>1.2192798628310155E-2</v>
      </c>
      <c r="X68" s="166">
        <v>0.11297389979043627</v>
      </c>
      <c r="Y68" s="215">
        <v>1</v>
      </c>
    </row>
    <row r="69" spans="2:25" customFormat="1" ht="15" hidden="1" customHeight="1" outlineLevel="1">
      <c r="B69" s="55" t="s">
        <v>90</v>
      </c>
      <c r="C69" s="214">
        <v>0.87966917497118835</v>
      </c>
      <c r="D69" s="166">
        <v>6.5758253677716764E-3</v>
      </c>
      <c r="E69" s="214">
        <v>2.9150566063317739E-3</v>
      </c>
      <c r="F69" s="166">
        <v>1.3897362890651481E-2</v>
      </c>
      <c r="G69" s="214">
        <v>1.1795810453528574E-2</v>
      </c>
      <c r="H69" s="166">
        <v>1.5185411158565521E-2</v>
      </c>
      <c r="I69" s="214">
        <v>1.4914243102162564E-3</v>
      </c>
      <c r="J69" s="166">
        <v>8.3384177343908891E-3</v>
      </c>
      <c r="K69" s="214">
        <v>4.4742729306487695E-3</v>
      </c>
      <c r="L69" s="166">
        <v>1.9659684089214291E-3</v>
      </c>
      <c r="M69" s="214">
        <v>2.7116805640295573E-4</v>
      </c>
      <c r="N69" s="166">
        <v>5.4233611280591146E-4</v>
      </c>
      <c r="O69" s="214">
        <v>1.6948003525184734E-3</v>
      </c>
      <c r="P69" s="166">
        <v>1.016880211511084E-3</v>
      </c>
      <c r="Q69" s="214">
        <v>1.1524642397125618E-3</v>
      </c>
      <c r="R69" s="166">
        <v>2.847264592231035E-3</v>
      </c>
      <c r="S69" s="214">
        <v>3.3896007050369468E-3</v>
      </c>
      <c r="T69" s="166">
        <v>1.0101010101010102E-2</v>
      </c>
      <c r="U69" s="214">
        <v>5.5589451562605922E-3</v>
      </c>
      <c r="V69" s="166">
        <v>2.0947732357128331E-2</v>
      </c>
      <c r="W69" s="214">
        <v>1.0643346213816013E-2</v>
      </c>
      <c r="X69" s="166">
        <v>0.12033082502881161</v>
      </c>
      <c r="Y69" s="215">
        <v>1</v>
      </c>
    </row>
    <row r="70" spans="2:25" customFormat="1" ht="15" hidden="1" customHeight="1" outlineLevel="1">
      <c r="B70" s="55" t="s">
        <v>91</v>
      </c>
      <c r="C70" s="214">
        <v>0.84720918477868434</v>
      </c>
      <c r="D70" s="166">
        <v>3.1049173225503645E-3</v>
      </c>
      <c r="E70" s="214">
        <v>2.5994656653910032E-3</v>
      </c>
      <c r="F70" s="166">
        <v>2.1156762221098996E-2</v>
      </c>
      <c r="G70" s="214">
        <v>1.357498736370857E-2</v>
      </c>
      <c r="H70" s="166">
        <v>1.8990540833273159E-2</v>
      </c>
      <c r="I70" s="214">
        <v>2.0218066286374469E-3</v>
      </c>
      <c r="J70" s="166">
        <v>1.0903314318723373E-2</v>
      </c>
      <c r="K70" s="214">
        <v>1.8846126074084771E-2</v>
      </c>
      <c r="L70" s="166">
        <v>1.3791609502491154E-2</v>
      </c>
      <c r="M70" s="214">
        <v>7.9428117553613975E-4</v>
      </c>
      <c r="N70" s="166">
        <v>1.083110693912918E-3</v>
      </c>
      <c r="O70" s="214">
        <v>3.177124702144559E-3</v>
      </c>
      <c r="P70" s="166">
        <v>3.6103689797097262E-3</v>
      </c>
      <c r="Q70" s="214">
        <v>1.7329771102606686E-3</v>
      </c>
      <c r="R70" s="166">
        <v>3.7547837388981153E-3</v>
      </c>
      <c r="S70" s="214">
        <v>3.8991984980865043E-3</v>
      </c>
      <c r="T70" s="166">
        <v>1.2203047151418876E-2</v>
      </c>
      <c r="U70" s="214">
        <v>4.6212722940284501E-3</v>
      </c>
      <c r="V70" s="166">
        <v>2.0795725323128025E-2</v>
      </c>
      <c r="W70" s="214">
        <v>1.0975521698317567E-2</v>
      </c>
      <c r="X70" s="166">
        <v>0.15279081522131563</v>
      </c>
      <c r="Y70" s="215">
        <v>1</v>
      </c>
    </row>
    <row r="71" spans="2:25" customFormat="1" ht="15" hidden="1" customHeight="1" outlineLevel="1">
      <c r="B71" s="55" t="s">
        <v>92</v>
      </c>
      <c r="C71" s="214">
        <v>0.85604452349532389</v>
      </c>
      <c r="D71" s="166">
        <v>4.5900510643180903E-3</v>
      </c>
      <c r="E71" s="214">
        <v>2.9835331918067589E-3</v>
      </c>
      <c r="F71" s="166">
        <v>2.6335417981525045E-2</v>
      </c>
      <c r="G71" s="214">
        <v>9.8686097882838952E-3</v>
      </c>
      <c r="H71" s="166">
        <v>1.8647082448792242E-2</v>
      </c>
      <c r="I71" s="214">
        <v>1.8360204257272363E-3</v>
      </c>
      <c r="J71" s="166">
        <v>1.2393137873658845E-2</v>
      </c>
      <c r="K71" s="214">
        <v>2.1802742555510929E-2</v>
      </c>
      <c r="L71" s="166">
        <v>1.3540650639738368E-2</v>
      </c>
      <c r="M71" s="214">
        <v>1.262264042687475E-3</v>
      </c>
      <c r="N71" s="166">
        <v>3.3277870216306157E-3</v>
      </c>
      <c r="O71" s="214">
        <v>3.6720408514544726E-3</v>
      </c>
      <c r="P71" s="166">
        <v>3.1556601067186871E-3</v>
      </c>
      <c r="Q71" s="214">
        <v>1.262264042687475E-3</v>
      </c>
      <c r="R71" s="166">
        <v>1.8360204257272363E-3</v>
      </c>
      <c r="S71" s="214">
        <v>2.8687819151988064E-3</v>
      </c>
      <c r="T71" s="166">
        <v>6.2539445751333984E-3</v>
      </c>
      <c r="U71" s="214">
        <v>4.9343048941419476E-3</v>
      </c>
      <c r="V71" s="166">
        <v>1.5491422342073555E-2</v>
      </c>
      <c r="W71" s="214">
        <v>9.6964828733719661E-3</v>
      </c>
      <c r="X71" s="166">
        <v>0.14395547650467611</v>
      </c>
      <c r="Y71" s="215">
        <v>1</v>
      </c>
    </row>
    <row r="72" spans="2:25" customFormat="1" ht="15" hidden="1" customHeight="1" outlineLevel="1">
      <c r="B72" s="55" t="s">
        <v>93</v>
      </c>
      <c r="C72" s="214">
        <v>0.85189905684425182</v>
      </c>
      <c r="D72" s="166">
        <v>3.9510578638796839E-3</v>
      </c>
      <c r="E72" s="214">
        <v>4.3971450420596482E-3</v>
      </c>
      <c r="F72" s="166">
        <v>2.0774917155238336E-2</v>
      </c>
      <c r="G72" s="214">
        <v>1.4465969920978842E-2</v>
      </c>
      <c r="H72" s="166">
        <v>2.0838643894978331E-2</v>
      </c>
      <c r="I72" s="214">
        <v>1.3382615345398929E-3</v>
      </c>
      <c r="J72" s="166">
        <v>1.4529696660718837E-2</v>
      </c>
      <c r="K72" s="214">
        <v>2.4152434361458069E-2</v>
      </c>
      <c r="L72" s="166">
        <v>1.2936528167218965E-2</v>
      </c>
      <c r="M72" s="214">
        <v>3.3775172062197297E-3</v>
      </c>
      <c r="N72" s="166">
        <v>4.5245985215396382E-3</v>
      </c>
      <c r="O72" s="214">
        <v>3.3137904664797351E-3</v>
      </c>
      <c r="P72" s="166">
        <v>1.7843487127198571E-3</v>
      </c>
      <c r="Q72" s="214">
        <v>1.7206219729798623E-3</v>
      </c>
      <c r="R72" s="166">
        <v>2.1029824114198316E-3</v>
      </c>
      <c r="S72" s="214">
        <v>3.3775172062197297E-3</v>
      </c>
      <c r="T72" s="166">
        <v>5.8628600560795309E-3</v>
      </c>
      <c r="U72" s="214">
        <v>3.9510578638796839E-3</v>
      </c>
      <c r="V72" s="166">
        <v>1.5995411674738721E-2</v>
      </c>
      <c r="W72" s="214">
        <v>8.8580168238592914E-3</v>
      </c>
      <c r="X72" s="166">
        <v>0.14810094315574815</v>
      </c>
      <c r="Y72" s="215">
        <v>1</v>
      </c>
    </row>
    <row r="73" spans="2:25" customFormat="1" ht="15" hidden="1" customHeight="1" outlineLevel="1">
      <c r="B73" s="55" t="s">
        <v>94</v>
      </c>
      <c r="C73" s="214">
        <v>0.85482966493761392</v>
      </c>
      <c r="D73" s="166">
        <v>4.9768680779475674E-3</v>
      </c>
      <c r="E73" s="214">
        <v>3.0141595401654282E-3</v>
      </c>
      <c r="F73" s="166">
        <v>3.0842562736576474E-2</v>
      </c>
      <c r="G73" s="214">
        <v>8.9723818870040654E-3</v>
      </c>
      <c r="H73" s="166">
        <v>1.9556988644329174E-2</v>
      </c>
      <c r="I73" s="214">
        <v>2.102902004766578E-3</v>
      </c>
      <c r="J73" s="166">
        <v>1.2126734894153932E-2</v>
      </c>
      <c r="K73" s="214">
        <v>1.6472732370671525E-2</v>
      </c>
      <c r="L73" s="166">
        <v>8.5518014860507495E-3</v>
      </c>
      <c r="M73" s="214">
        <v>3.8553203420720592E-3</v>
      </c>
      <c r="N73" s="166">
        <v>2.3832889387354547E-3</v>
      </c>
      <c r="O73" s="214">
        <v>1.6823216038132623E-3</v>
      </c>
      <c r="P73" s="166">
        <v>2.4533856722276743E-3</v>
      </c>
      <c r="Q73" s="214">
        <v>7.7106406841441185E-4</v>
      </c>
      <c r="R73" s="166">
        <v>1.2617412028599468E-3</v>
      </c>
      <c r="S73" s="214">
        <v>3.4347399411187437E-3</v>
      </c>
      <c r="T73" s="166">
        <v>8.0611243516052148E-3</v>
      </c>
      <c r="U73" s="214">
        <v>3.154353007149867E-3</v>
      </c>
      <c r="V73" s="166">
        <v>1.8715827842422542E-2</v>
      </c>
      <c r="W73" s="214">
        <v>9.2527688209729422E-3</v>
      </c>
      <c r="X73" s="166">
        <v>0.14517033506238608</v>
      </c>
      <c r="Y73" s="215">
        <v>1</v>
      </c>
    </row>
    <row r="74" spans="2:25" customFormat="1" collapsed="1">
      <c r="B74" s="176">
        <v>2006</v>
      </c>
      <c r="C74" s="178">
        <v>0.8577634552149388</v>
      </c>
      <c r="D74" s="178">
        <v>4.3660715751232407E-3</v>
      </c>
      <c r="E74" s="178">
        <v>2.861472974673502E-3</v>
      </c>
      <c r="F74" s="178">
        <v>2.0528196177772427E-2</v>
      </c>
      <c r="G74" s="178">
        <v>1.1626443730747976E-2</v>
      </c>
      <c r="H74" s="178">
        <v>1.6763964042829083E-2</v>
      </c>
      <c r="I74" s="178">
        <v>1.9094724056616678E-3</v>
      </c>
      <c r="J74" s="178">
        <v>1.4039272759105556E-2</v>
      </c>
      <c r="K74" s="178">
        <v>1.1577202322005986E-2</v>
      </c>
      <c r="L74" s="178">
        <v>5.6737045406050129E-3</v>
      </c>
      <c r="M74" s="178">
        <v>1.8711735321956743E-3</v>
      </c>
      <c r="N74" s="178">
        <v>1.8766447998336735E-3</v>
      </c>
      <c r="O74" s="178">
        <v>2.1556794493716247E-3</v>
      </c>
      <c r="P74" s="178">
        <v>2.7465763542755223E-3</v>
      </c>
      <c r="Q74" s="178">
        <v>1.4334721211557507E-3</v>
      </c>
      <c r="R74" s="178">
        <v>1.810989588177685E-3</v>
      </c>
      <c r="S74" s="178">
        <v>3.282760582799429E-3</v>
      </c>
      <c r="T74" s="178">
        <v>8.0482346954965991E-3</v>
      </c>
      <c r="U74" s="178">
        <v>4.5903935482812016E-3</v>
      </c>
      <c r="V74" s="178">
        <v>2.4992750570379651E-2</v>
      </c>
      <c r="W74" s="178">
        <v>1.1659271336575971E-2</v>
      </c>
      <c r="X74" s="178">
        <v>0.14223654478506126</v>
      </c>
      <c r="Y74" s="178">
        <v>1</v>
      </c>
    </row>
  </sheetData>
  <mergeCells count="1">
    <mergeCell ref="B5:Y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&amp;RTurismo en Cifras SANTA CRUZ (acumulado junio 2010)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54">
    <tabColor rgb="FF000099"/>
    <pageSetUpPr autoPageBreaks="0"/>
  </sheetPr>
  <dimension ref="B1:F75"/>
  <sheetViews>
    <sheetView showGridLines="0" showZeros="0" zoomScaleNormal="100" workbookViewId="0">
      <selection activeCell="A8" sqref="A8"/>
    </sheetView>
  </sheetViews>
  <sheetFormatPr baseColWidth="10" defaultRowHeight="12" outlineLevelRow="1"/>
  <cols>
    <col min="1" max="1" width="15.7109375" style="216" customWidth="1"/>
    <col min="2" max="2" width="13" style="216" customWidth="1"/>
    <col min="3" max="6" width="10.7109375" style="216" customWidth="1"/>
    <col min="7" max="20" width="9.140625" style="216" customWidth="1"/>
    <col min="21" max="21" width="11.140625" style="216" customWidth="1"/>
    <col min="22" max="240" width="11.42578125" style="216"/>
    <col min="241" max="241" width="12" style="216" customWidth="1"/>
    <col min="242" max="242" width="11.42578125" style="216"/>
    <col min="243" max="243" width="9.7109375" style="216" customWidth="1"/>
    <col min="244" max="244" width="15.85546875" style="216" customWidth="1"/>
    <col min="245" max="256" width="11.42578125" style="216" customWidth="1"/>
    <col min="257" max="262" width="10.140625" style="216" customWidth="1"/>
    <col min="263" max="276" width="9.140625" style="216" customWidth="1"/>
    <col min="277" max="277" width="11.140625" style="216" customWidth="1"/>
    <col min="278" max="496" width="11.42578125" style="216"/>
    <col min="497" max="497" width="12" style="216" customWidth="1"/>
    <col min="498" max="498" width="11.42578125" style="216"/>
    <col min="499" max="499" width="9.7109375" style="216" customWidth="1"/>
    <col min="500" max="500" width="15.85546875" style="216" customWidth="1"/>
    <col min="501" max="512" width="11.42578125" style="216" customWidth="1"/>
    <col min="513" max="518" width="10.140625" style="216" customWidth="1"/>
    <col min="519" max="532" width="9.140625" style="216" customWidth="1"/>
    <col min="533" max="533" width="11.140625" style="216" customWidth="1"/>
    <col min="534" max="752" width="11.42578125" style="216"/>
    <col min="753" max="753" width="12" style="216" customWidth="1"/>
    <col min="754" max="754" width="11.42578125" style="216"/>
    <col min="755" max="755" width="9.7109375" style="216" customWidth="1"/>
    <col min="756" max="756" width="15.85546875" style="216" customWidth="1"/>
    <col min="757" max="768" width="11.42578125" style="216" customWidth="1"/>
    <col min="769" max="774" width="10.140625" style="216" customWidth="1"/>
    <col min="775" max="788" width="9.140625" style="216" customWidth="1"/>
    <col min="789" max="789" width="11.140625" style="216" customWidth="1"/>
    <col min="790" max="1008" width="11.42578125" style="216"/>
    <col min="1009" max="1009" width="12" style="216" customWidth="1"/>
    <col min="1010" max="1010" width="11.42578125" style="216"/>
    <col min="1011" max="1011" width="9.7109375" style="216" customWidth="1"/>
    <col min="1012" max="1012" width="15.85546875" style="216" customWidth="1"/>
    <col min="1013" max="1024" width="11.42578125" style="216" customWidth="1"/>
    <col min="1025" max="1030" width="10.140625" style="216" customWidth="1"/>
    <col min="1031" max="1044" width="9.140625" style="216" customWidth="1"/>
    <col min="1045" max="1045" width="11.140625" style="216" customWidth="1"/>
    <col min="1046" max="1264" width="11.42578125" style="216"/>
    <col min="1265" max="1265" width="12" style="216" customWidth="1"/>
    <col min="1266" max="1266" width="11.42578125" style="216"/>
    <col min="1267" max="1267" width="9.7109375" style="216" customWidth="1"/>
    <col min="1268" max="1268" width="15.85546875" style="216" customWidth="1"/>
    <col min="1269" max="1280" width="11.42578125" style="216" customWidth="1"/>
    <col min="1281" max="1286" width="10.140625" style="216" customWidth="1"/>
    <col min="1287" max="1300" width="9.140625" style="216" customWidth="1"/>
    <col min="1301" max="1301" width="11.140625" style="216" customWidth="1"/>
    <col min="1302" max="1520" width="11.42578125" style="216"/>
    <col min="1521" max="1521" width="12" style="216" customWidth="1"/>
    <col min="1522" max="1522" width="11.42578125" style="216"/>
    <col min="1523" max="1523" width="9.7109375" style="216" customWidth="1"/>
    <col min="1524" max="1524" width="15.85546875" style="216" customWidth="1"/>
    <col min="1525" max="1536" width="11.42578125" style="216" customWidth="1"/>
    <col min="1537" max="1542" width="10.140625" style="216" customWidth="1"/>
    <col min="1543" max="1556" width="9.140625" style="216" customWidth="1"/>
    <col min="1557" max="1557" width="11.140625" style="216" customWidth="1"/>
    <col min="1558" max="1776" width="11.42578125" style="216"/>
    <col min="1777" max="1777" width="12" style="216" customWidth="1"/>
    <col min="1778" max="1778" width="11.42578125" style="216"/>
    <col min="1779" max="1779" width="9.7109375" style="216" customWidth="1"/>
    <col min="1780" max="1780" width="15.85546875" style="216" customWidth="1"/>
    <col min="1781" max="1792" width="11.42578125" style="216" customWidth="1"/>
    <col min="1793" max="1798" width="10.140625" style="216" customWidth="1"/>
    <col min="1799" max="1812" width="9.140625" style="216" customWidth="1"/>
    <col min="1813" max="1813" width="11.140625" style="216" customWidth="1"/>
    <col min="1814" max="2032" width="11.42578125" style="216"/>
    <col min="2033" max="2033" width="12" style="216" customWidth="1"/>
    <col min="2034" max="2034" width="11.42578125" style="216"/>
    <col min="2035" max="2035" width="9.7109375" style="216" customWidth="1"/>
    <col min="2036" max="2036" width="15.85546875" style="216" customWidth="1"/>
    <col min="2037" max="2048" width="11.42578125" style="216" customWidth="1"/>
    <col min="2049" max="2054" width="10.140625" style="216" customWidth="1"/>
    <col min="2055" max="2068" width="9.140625" style="216" customWidth="1"/>
    <col min="2069" max="2069" width="11.140625" style="216" customWidth="1"/>
    <col min="2070" max="2288" width="11.42578125" style="216"/>
    <col min="2289" max="2289" width="12" style="216" customWidth="1"/>
    <col min="2290" max="2290" width="11.42578125" style="216"/>
    <col min="2291" max="2291" width="9.7109375" style="216" customWidth="1"/>
    <col min="2292" max="2292" width="15.85546875" style="216" customWidth="1"/>
    <col min="2293" max="2304" width="11.42578125" style="216" customWidth="1"/>
    <col min="2305" max="2310" width="10.140625" style="216" customWidth="1"/>
    <col min="2311" max="2324" width="9.140625" style="216" customWidth="1"/>
    <col min="2325" max="2325" width="11.140625" style="216" customWidth="1"/>
    <col min="2326" max="2544" width="11.42578125" style="216"/>
    <col min="2545" max="2545" width="12" style="216" customWidth="1"/>
    <col min="2546" max="2546" width="11.42578125" style="216"/>
    <col min="2547" max="2547" width="9.7109375" style="216" customWidth="1"/>
    <col min="2548" max="2548" width="15.85546875" style="216" customWidth="1"/>
    <col min="2549" max="2560" width="11.42578125" style="216" customWidth="1"/>
    <col min="2561" max="2566" width="10.140625" style="216" customWidth="1"/>
    <col min="2567" max="2580" width="9.140625" style="216" customWidth="1"/>
    <col min="2581" max="2581" width="11.140625" style="216" customWidth="1"/>
    <col min="2582" max="2800" width="11.42578125" style="216"/>
    <col min="2801" max="2801" width="12" style="216" customWidth="1"/>
    <col min="2802" max="2802" width="11.42578125" style="216"/>
    <col min="2803" max="2803" width="9.7109375" style="216" customWidth="1"/>
    <col min="2804" max="2804" width="15.85546875" style="216" customWidth="1"/>
    <col min="2805" max="2816" width="11.42578125" style="216" customWidth="1"/>
    <col min="2817" max="2822" width="10.140625" style="216" customWidth="1"/>
    <col min="2823" max="2836" width="9.140625" style="216" customWidth="1"/>
    <col min="2837" max="2837" width="11.140625" style="216" customWidth="1"/>
    <col min="2838" max="3056" width="11.42578125" style="216"/>
    <col min="3057" max="3057" width="12" style="216" customWidth="1"/>
    <col min="3058" max="3058" width="11.42578125" style="216"/>
    <col min="3059" max="3059" width="9.7109375" style="216" customWidth="1"/>
    <col min="3060" max="3060" width="15.85546875" style="216" customWidth="1"/>
    <col min="3061" max="3072" width="11.42578125" style="216" customWidth="1"/>
    <col min="3073" max="3078" width="10.140625" style="216" customWidth="1"/>
    <col min="3079" max="3092" width="9.140625" style="216" customWidth="1"/>
    <col min="3093" max="3093" width="11.140625" style="216" customWidth="1"/>
    <col min="3094" max="3312" width="11.42578125" style="216"/>
    <col min="3313" max="3313" width="12" style="216" customWidth="1"/>
    <col min="3314" max="3314" width="11.42578125" style="216"/>
    <col min="3315" max="3315" width="9.7109375" style="216" customWidth="1"/>
    <col min="3316" max="3316" width="15.85546875" style="216" customWidth="1"/>
    <col min="3317" max="3328" width="11.42578125" style="216" customWidth="1"/>
    <col min="3329" max="3334" width="10.140625" style="216" customWidth="1"/>
    <col min="3335" max="3348" width="9.140625" style="216" customWidth="1"/>
    <col min="3349" max="3349" width="11.140625" style="216" customWidth="1"/>
    <col min="3350" max="3568" width="11.42578125" style="216"/>
    <col min="3569" max="3569" width="12" style="216" customWidth="1"/>
    <col min="3570" max="3570" width="11.42578125" style="216"/>
    <col min="3571" max="3571" width="9.7109375" style="216" customWidth="1"/>
    <col min="3572" max="3572" width="15.85546875" style="216" customWidth="1"/>
    <col min="3573" max="3584" width="11.42578125" style="216" customWidth="1"/>
    <col min="3585" max="3590" width="10.140625" style="216" customWidth="1"/>
    <col min="3591" max="3604" width="9.140625" style="216" customWidth="1"/>
    <col min="3605" max="3605" width="11.140625" style="216" customWidth="1"/>
    <col min="3606" max="3824" width="11.42578125" style="216"/>
    <col min="3825" max="3825" width="12" style="216" customWidth="1"/>
    <col min="3826" max="3826" width="11.42578125" style="216"/>
    <col min="3827" max="3827" width="9.7109375" style="216" customWidth="1"/>
    <col min="3828" max="3828" width="15.85546875" style="216" customWidth="1"/>
    <col min="3829" max="3840" width="11.42578125" style="216" customWidth="1"/>
    <col min="3841" max="3846" width="10.140625" style="216" customWidth="1"/>
    <col min="3847" max="3860" width="9.140625" style="216" customWidth="1"/>
    <col min="3861" max="3861" width="11.140625" style="216" customWidth="1"/>
    <col min="3862" max="4080" width="11.42578125" style="216"/>
    <col min="4081" max="4081" width="12" style="216" customWidth="1"/>
    <col min="4082" max="4082" width="11.42578125" style="216"/>
    <col min="4083" max="4083" width="9.7109375" style="216" customWidth="1"/>
    <col min="4084" max="4084" width="15.85546875" style="216" customWidth="1"/>
    <col min="4085" max="4096" width="11.42578125" style="216" customWidth="1"/>
    <col min="4097" max="4102" width="10.140625" style="216" customWidth="1"/>
    <col min="4103" max="4116" width="9.140625" style="216" customWidth="1"/>
    <col min="4117" max="4117" width="11.140625" style="216" customWidth="1"/>
    <col min="4118" max="4336" width="11.42578125" style="216"/>
    <col min="4337" max="4337" width="12" style="216" customWidth="1"/>
    <col min="4338" max="4338" width="11.42578125" style="216"/>
    <col min="4339" max="4339" width="9.7109375" style="216" customWidth="1"/>
    <col min="4340" max="4340" width="15.85546875" style="216" customWidth="1"/>
    <col min="4341" max="4352" width="11.42578125" style="216" customWidth="1"/>
    <col min="4353" max="4358" width="10.140625" style="216" customWidth="1"/>
    <col min="4359" max="4372" width="9.140625" style="216" customWidth="1"/>
    <col min="4373" max="4373" width="11.140625" style="216" customWidth="1"/>
    <col min="4374" max="4592" width="11.42578125" style="216"/>
    <col min="4593" max="4593" width="12" style="216" customWidth="1"/>
    <col min="4594" max="4594" width="11.42578125" style="216"/>
    <col min="4595" max="4595" width="9.7109375" style="216" customWidth="1"/>
    <col min="4596" max="4596" width="15.85546875" style="216" customWidth="1"/>
    <col min="4597" max="4608" width="11.42578125" style="216" customWidth="1"/>
    <col min="4609" max="4614" width="10.140625" style="216" customWidth="1"/>
    <col min="4615" max="4628" width="9.140625" style="216" customWidth="1"/>
    <col min="4629" max="4629" width="11.140625" style="216" customWidth="1"/>
    <col min="4630" max="4848" width="11.42578125" style="216"/>
    <col min="4849" max="4849" width="12" style="216" customWidth="1"/>
    <col min="4850" max="4850" width="11.42578125" style="216"/>
    <col min="4851" max="4851" width="9.7109375" style="216" customWidth="1"/>
    <col min="4852" max="4852" width="15.85546875" style="216" customWidth="1"/>
    <col min="4853" max="4864" width="11.42578125" style="216" customWidth="1"/>
    <col min="4865" max="4870" width="10.140625" style="216" customWidth="1"/>
    <col min="4871" max="4884" width="9.140625" style="216" customWidth="1"/>
    <col min="4885" max="4885" width="11.140625" style="216" customWidth="1"/>
    <col min="4886" max="5104" width="11.42578125" style="216"/>
    <col min="5105" max="5105" width="12" style="216" customWidth="1"/>
    <col min="5106" max="5106" width="11.42578125" style="216"/>
    <col min="5107" max="5107" width="9.7109375" style="216" customWidth="1"/>
    <col min="5108" max="5108" width="15.85546875" style="216" customWidth="1"/>
    <col min="5109" max="5120" width="11.42578125" style="216" customWidth="1"/>
    <col min="5121" max="5126" width="10.140625" style="216" customWidth="1"/>
    <col min="5127" max="5140" width="9.140625" style="216" customWidth="1"/>
    <col min="5141" max="5141" width="11.140625" style="216" customWidth="1"/>
    <col min="5142" max="5360" width="11.42578125" style="216"/>
    <col min="5361" max="5361" width="12" style="216" customWidth="1"/>
    <col min="5362" max="5362" width="11.42578125" style="216"/>
    <col min="5363" max="5363" width="9.7109375" style="216" customWidth="1"/>
    <col min="5364" max="5364" width="15.85546875" style="216" customWidth="1"/>
    <col min="5365" max="5376" width="11.42578125" style="216" customWidth="1"/>
    <col min="5377" max="5382" width="10.140625" style="216" customWidth="1"/>
    <col min="5383" max="5396" width="9.140625" style="216" customWidth="1"/>
    <col min="5397" max="5397" width="11.140625" style="216" customWidth="1"/>
    <col min="5398" max="5616" width="11.42578125" style="216"/>
    <col min="5617" max="5617" width="12" style="216" customWidth="1"/>
    <col min="5618" max="5618" width="11.42578125" style="216"/>
    <col min="5619" max="5619" width="9.7109375" style="216" customWidth="1"/>
    <col min="5620" max="5620" width="15.85546875" style="216" customWidth="1"/>
    <col min="5621" max="5632" width="11.42578125" style="216" customWidth="1"/>
    <col min="5633" max="5638" width="10.140625" style="216" customWidth="1"/>
    <col min="5639" max="5652" width="9.140625" style="216" customWidth="1"/>
    <col min="5653" max="5653" width="11.140625" style="216" customWidth="1"/>
    <col min="5654" max="5872" width="11.42578125" style="216"/>
    <col min="5873" max="5873" width="12" style="216" customWidth="1"/>
    <col min="5874" max="5874" width="11.42578125" style="216"/>
    <col min="5875" max="5875" width="9.7109375" style="216" customWidth="1"/>
    <col min="5876" max="5876" width="15.85546875" style="216" customWidth="1"/>
    <col min="5877" max="5888" width="11.42578125" style="216" customWidth="1"/>
    <col min="5889" max="5894" width="10.140625" style="216" customWidth="1"/>
    <col min="5895" max="5908" width="9.140625" style="216" customWidth="1"/>
    <col min="5909" max="5909" width="11.140625" style="216" customWidth="1"/>
    <col min="5910" max="6128" width="11.42578125" style="216"/>
    <col min="6129" max="6129" width="12" style="216" customWidth="1"/>
    <col min="6130" max="6130" width="11.42578125" style="216"/>
    <col min="6131" max="6131" width="9.7109375" style="216" customWidth="1"/>
    <col min="6132" max="6132" width="15.85546875" style="216" customWidth="1"/>
    <col min="6133" max="6144" width="11.42578125" style="216" customWidth="1"/>
    <col min="6145" max="6150" width="10.140625" style="216" customWidth="1"/>
    <col min="6151" max="6164" width="9.140625" style="216" customWidth="1"/>
    <col min="6165" max="6165" width="11.140625" style="216" customWidth="1"/>
    <col min="6166" max="6384" width="11.42578125" style="216"/>
    <col min="6385" max="6385" width="12" style="216" customWidth="1"/>
    <col min="6386" max="6386" width="11.42578125" style="216"/>
    <col min="6387" max="6387" width="9.7109375" style="216" customWidth="1"/>
    <col min="6388" max="6388" width="15.85546875" style="216" customWidth="1"/>
    <col min="6389" max="6400" width="11.42578125" style="216" customWidth="1"/>
    <col min="6401" max="6406" width="10.140625" style="216" customWidth="1"/>
    <col min="6407" max="6420" width="9.140625" style="216" customWidth="1"/>
    <col min="6421" max="6421" width="11.140625" style="216" customWidth="1"/>
    <col min="6422" max="6640" width="11.42578125" style="216"/>
    <col min="6641" max="6641" width="12" style="216" customWidth="1"/>
    <col min="6642" max="6642" width="11.42578125" style="216"/>
    <col min="6643" max="6643" width="9.7109375" style="216" customWidth="1"/>
    <col min="6644" max="6644" width="15.85546875" style="216" customWidth="1"/>
    <col min="6645" max="6656" width="11.42578125" style="216" customWidth="1"/>
    <col min="6657" max="6662" width="10.140625" style="216" customWidth="1"/>
    <col min="6663" max="6676" width="9.140625" style="216" customWidth="1"/>
    <col min="6677" max="6677" width="11.140625" style="216" customWidth="1"/>
    <col min="6678" max="6896" width="11.42578125" style="216"/>
    <col min="6897" max="6897" width="12" style="216" customWidth="1"/>
    <col min="6898" max="6898" width="11.42578125" style="216"/>
    <col min="6899" max="6899" width="9.7109375" style="216" customWidth="1"/>
    <col min="6900" max="6900" width="15.85546875" style="216" customWidth="1"/>
    <col min="6901" max="6912" width="11.42578125" style="216" customWidth="1"/>
    <col min="6913" max="6918" width="10.140625" style="216" customWidth="1"/>
    <col min="6919" max="6932" width="9.140625" style="216" customWidth="1"/>
    <col min="6933" max="6933" width="11.140625" style="216" customWidth="1"/>
    <col min="6934" max="7152" width="11.42578125" style="216"/>
    <col min="7153" max="7153" width="12" style="216" customWidth="1"/>
    <col min="7154" max="7154" width="11.42578125" style="216"/>
    <col min="7155" max="7155" width="9.7109375" style="216" customWidth="1"/>
    <col min="7156" max="7156" width="15.85546875" style="216" customWidth="1"/>
    <col min="7157" max="7168" width="11.42578125" style="216" customWidth="1"/>
    <col min="7169" max="7174" width="10.140625" style="216" customWidth="1"/>
    <col min="7175" max="7188" width="9.140625" style="216" customWidth="1"/>
    <col min="7189" max="7189" width="11.140625" style="216" customWidth="1"/>
    <col min="7190" max="7408" width="11.42578125" style="216"/>
    <col min="7409" max="7409" width="12" style="216" customWidth="1"/>
    <col min="7410" max="7410" width="11.42578125" style="216"/>
    <col min="7411" max="7411" width="9.7109375" style="216" customWidth="1"/>
    <col min="7412" max="7412" width="15.85546875" style="216" customWidth="1"/>
    <col min="7413" max="7424" width="11.42578125" style="216" customWidth="1"/>
    <col min="7425" max="7430" width="10.140625" style="216" customWidth="1"/>
    <col min="7431" max="7444" width="9.140625" style="216" customWidth="1"/>
    <col min="7445" max="7445" width="11.140625" style="216" customWidth="1"/>
    <col min="7446" max="7664" width="11.42578125" style="216"/>
    <col min="7665" max="7665" width="12" style="216" customWidth="1"/>
    <col min="7666" max="7666" width="11.42578125" style="216"/>
    <col min="7667" max="7667" width="9.7109375" style="216" customWidth="1"/>
    <col min="7668" max="7668" width="15.85546875" style="216" customWidth="1"/>
    <col min="7669" max="7680" width="11.42578125" style="216" customWidth="1"/>
    <col min="7681" max="7686" width="10.140625" style="216" customWidth="1"/>
    <col min="7687" max="7700" width="9.140625" style="216" customWidth="1"/>
    <col min="7701" max="7701" width="11.140625" style="216" customWidth="1"/>
    <col min="7702" max="7920" width="11.42578125" style="216"/>
    <col min="7921" max="7921" width="12" style="216" customWidth="1"/>
    <col min="7922" max="7922" width="11.42578125" style="216"/>
    <col min="7923" max="7923" width="9.7109375" style="216" customWidth="1"/>
    <col min="7924" max="7924" width="15.85546875" style="216" customWidth="1"/>
    <col min="7925" max="7936" width="11.42578125" style="216" customWidth="1"/>
    <col min="7937" max="7942" width="10.140625" style="216" customWidth="1"/>
    <col min="7943" max="7956" width="9.140625" style="216" customWidth="1"/>
    <col min="7957" max="7957" width="11.140625" style="216" customWidth="1"/>
    <col min="7958" max="8176" width="11.42578125" style="216"/>
    <col min="8177" max="8177" width="12" style="216" customWidth="1"/>
    <col min="8178" max="8178" width="11.42578125" style="216"/>
    <col min="8179" max="8179" width="9.7109375" style="216" customWidth="1"/>
    <col min="8180" max="8180" width="15.85546875" style="216" customWidth="1"/>
    <col min="8181" max="8192" width="11.42578125" style="216" customWidth="1"/>
    <col min="8193" max="8198" width="10.140625" style="216" customWidth="1"/>
    <col min="8199" max="8212" width="9.140625" style="216" customWidth="1"/>
    <col min="8213" max="8213" width="11.140625" style="216" customWidth="1"/>
    <col min="8214" max="8432" width="11.42578125" style="216"/>
    <col min="8433" max="8433" width="12" style="216" customWidth="1"/>
    <col min="8434" max="8434" width="11.42578125" style="216"/>
    <col min="8435" max="8435" width="9.7109375" style="216" customWidth="1"/>
    <col min="8436" max="8436" width="15.85546875" style="216" customWidth="1"/>
    <col min="8437" max="8448" width="11.42578125" style="216" customWidth="1"/>
    <col min="8449" max="8454" width="10.140625" style="216" customWidth="1"/>
    <col min="8455" max="8468" width="9.140625" style="216" customWidth="1"/>
    <col min="8469" max="8469" width="11.140625" style="216" customWidth="1"/>
    <col min="8470" max="8688" width="11.42578125" style="216"/>
    <col min="8689" max="8689" width="12" style="216" customWidth="1"/>
    <col min="8690" max="8690" width="11.42578125" style="216"/>
    <col min="8691" max="8691" width="9.7109375" style="216" customWidth="1"/>
    <col min="8692" max="8692" width="15.85546875" style="216" customWidth="1"/>
    <col min="8693" max="8704" width="11.42578125" style="216" customWidth="1"/>
    <col min="8705" max="8710" width="10.140625" style="216" customWidth="1"/>
    <col min="8711" max="8724" width="9.140625" style="216" customWidth="1"/>
    <col min="8725" max="8725" width="11.140625" style="216" customWidth="1"/>
    <col min="8726" max="8944" width="11.42578125" style="216"/>
    <col min="8945" max="8945" width="12" style="216" customWidth="1"/>
    <col min="8946" max="8946" width="11.42578125" style="216"/>
    <col min="8947" max="8947" width="9.7109375" style="216" customWidth="1"/>
    <col min="8948" max="8948" width="15.85546875" style="216" customWidth="1"/>
    <col min="8949" max="8960" width="11.42578125" style="216" customWidth="1"/>
    <col min="8961" max="8966" width="10.140625" style="216" customWidth="1"/>
    <col min="8967" max="8980" width="9.140625" style="216" customWidth="1"/>
    <col min="8981" max="8981" width="11.140625" style="216" customWidth="1"/>
    <col min="8982" max="9200" width="11.42578125" style="216"/>
    <col min="9201" max="9201" width="12" style="216" customWidth="1"/>
    <col min="9202" max="9202" width="11.42578125" style="216"/>
    <col min="9203" max="9203" width="9.7109375" style="216" customWidth="1"/>
    <col min="9204" max="9204" width="15.85546875" style="216" customWidth="1"/>
    <col min="9205" max="9216" width="11.42578125" style="216" customWidth="1"/>
    <col min="9217" max="9222" width="10.140625" style="216" customWidth="1"/>
    <col min="9223" max="9236" width="9.140625" style="216" customWidth="1"/>
    <col min="9237" max="9237" width="11.140625" style="216" customWidth="1"/>
    <col min="9238" max="9456" width="11.42578125" style="216"/>
    <col min="9457" max="9457" width="12" style="216" customWidth="1"/>
    <col min="9458" max="9458" width="11.42578125" style="216"/>
    <col min="9459" max="9459" width="9.7109375" style="216" customWidth="1"/>
    <col min="9460" max="9460" width="15.85546875" style="216" customWidth="1"/>
    <col min="9461" max="9472" width="11.42578125" style="216" customWidth="1"/>
    <col min="9473" max="9478" width="10.140625" style="216" customWidth="1"/>
    <col min="9479" max="9492" width="9.140625" style="216" customWidth="1"/>
    <col min="9493" max="9493" width="11.140625" style="216" customWidth="1"/>
    <col min="9494" max="9712" width="11.42578125" style="216"/>
    <col min="9713" max="9713" width="12" style="216" customWidth="1"/>
    <col min="9714" max="9714" width="11.42578125" style="216"/>
    <col min="9715" max="9715" width="9.7109375" style="216" customWidth="1"/>
    <col min="9716" max="9716" width="15.85546875" style="216" customWidth="1"/>
    <col min="9717" max="9728" width="11.42578125" style="216" customWidth="1"/>
    <col min="9729" max="9734" width="10.140625" style="216" customWidth="1"/>
    <col min="9735" max="9748" width="9.140625" style="216" customWidth="1"/>
    <col min="9749" max="9749" width="11.140625" style="216" customWidth="1"/>
    <col min="9750" max="9968" width="11.42578125" style="216"/>
    <col min="9969" max="9969" width="12" style="216" customWidth="1"/>
    <col min="9970" max="9970" width="11.42578125" style="216"/>
    <col min="9971" max="9971" width="9.7109375" style="216" customWidth="1"/>
    <col min="9972" max="9972" width="15.85546875" style="216" customWidth="1"/>
    <col min="9973" max="9984" width="11.42578125" style="216" customWidth="1"/>
    <col min="9985" max="9990" width="10.140625" style="216" customWidth="1"/>
    <col min="9991" max="10004" width="9.140625" style="216" customWidth="1"/>
    <col min="10005" max="10005" width="11.140625" style="216" customWidth="1"/>
    <col min="10006" max="10224" width="11.42578125" style="216"/>
    <col min="10225" max="10225" width="12" style="216" customWidth="1"/>
    <col min="10226" max="10226" width="11.42578125" style="216"/>
    <col min="10227" max="10227" width="9.7109375" style="216" customWidth="1"/>
    <col min="10228" max="10228" width="15.85546875" style="216" customWidth="1"/>
    <col min="10229" max="10240" width="11.42578125" style="216" customWidth="1"/>
    <col min="10241" max="10246" width="10.140625" style="216" customWidth="1"/>
    <col min="10247" max="10260" width="9.140625" style="216" customWidth="1"/>
    <col min="10261" max="10261" width="11.140625" style="216" customWidth="1"/>
    <col min="10262" max="10480" width="11.42578125" style="216"/>
    <col min="10481" max="10481" width="12" style="216" customWidth="1"/>
    <col min="10482" max="10482" width="11.42578125" style="216"/>
    <col min="10483" max="10483" width="9.7109375" style="216" customWidth="1"/>
    <col min="10484" max="10484" width="15.85546875" style="216" customWidth="1"/>
    <col min="10485" max="10496" width="11.42578125" style="216" customWidth="1"/>
    <col min="10497" max="10502" width="10.140625" style="216" customWidth="1"/>
    <col min="10503" max="10516" width="9.140625" style="216" customWidth="1"/>
    <col min="10517" max="10517" width="11.140625" style="216" customWidth="1"/>
    <col min="10518" max="10736" width="11.42578125" style="216"/>
    <col min="10737" max="10737" width="12" style="216" customWidth="1"/>
    <col min="10738" max="10738" width="11.42578125" style="216"/>
    <col min="10739" max="10739" width="9.7109375" style="216" customWidth="1"/>
    <col min="10740" max="10740" width="15.85546875" style="216" customWidth="1"/>
    <col min="10741" max="10752" width="11.42578125" style="216" customWidth="1"/>
    <col min="10753" max="10758" width="10.140625" style="216" customWidth="1"/>
    <col min="10759" max="10772" width="9.140625" style="216" customWidth="1"/>
    <col min="10773" max="10773" width="11.140625" style="216" customWidth="1"/>
    <col min="10774" max="10992" width="11.42578125" style="216"/>
    <col min="10993" max="10993" width="12" style="216" customWidth="1"/>
    <col min="10994" max="10994" width="11.42578125" style="216"/>
    <col min="10995" max="10995" width="9.7109375" style="216" customWidth="1"/>
    <col min="10996" max="10996" width="15.85546875" style="216" customWidth="1"/>
    <col min="10997" max="11008" width="11.42578125" style="216" customWidth="1"/>
    <col min="11009" max="11014" width="10.140625" style="216" customWidth="1"/>
    <col min="11015" max="11028" width="9.140625" style="216" customWidth="1"/>
    <col min="11029" max="11029" width="11.140625" style="216" customWidth="1"/>
    <col min="11030" max="11248" width="11.42578125" style="216"/>
    <col min="11249" max="11249" width="12" style="216" customWidth="1"/>
    <col min="11250" max="11250" width="11.42578125" style="216"/>
    <col min="11251" max="11251" width="9.7109375" style="216" customWidth="1"/>
    <col min="11252" max="11252" width="15.85546875" style="216" customWidth="1"/>
    <col min="11253" max="11264" width="11.42578125" style="216" customWidth="1"/>
    <col min="11265" max="11270" width="10.140625" style="216" customWidth="1"/>
    <col min="11271" max="11284" width="9.140625" style="216" customWidth="1"/>
    <col min="11285" max="11285" width="11.140625" style="216" customWidth="1"/>
    <col min="11286" max="11504" width="11.42578125" style="216"/>
    <col min="11505" max="11505" width="12" style="216" customWidth="1"/>
    <col min="11506" max="11506" width="11.42578125" style="216"/>
    <col min="11507" max="11507" width="9.7109375" style="216" customWidth="1"/>
    <col min="11508" max="11508" width="15.85546875" style="216" customWidth="1"/>
    <col min="11509" max="11520" width="11.42578125" style="216" customWidth="1"/>
    <col min="11521" max="11526" width="10.140625" style="216" customWidth="1"/>
    <col min="11527" max="11540" width="9.140625" style="216" customWidth="1"/>
    <col min="11541" max="11541" width="11.140625" style="216" customWidth="1"/>
    <col min="11542" max="11760" width="11.42578125" style="216"/>
    <col min="11761" max="11761" width="12" style="216" customWidth="1"/>
    <col min="11762" max="11762" width="11.42578125" style="216"/>
    <col min="11763" max="11763" width="9.7109375" style="216" customWidth="1"/>
    <col min="11764" max="11764" width="15.85546875" style="216" customWidth="1"/>
    <col min="11765" max="11776" width="11.42578125" style="216" customWidth="1"/>
    <col min="11777" max="11782" width="10.140625" style="216" customWidth="1"/>
    <col min="11783" max="11796" width="9.140625" style="216" customWidth="1"/>
    <col min="11797" max="11797" width="11.140625" style="216" customWidth="1"/>
    <col min="11798" max="12016" width="11.42578125" style="216"/>
    <col min="12017" max="12017" width="12" style="216" customWidth="1"/>
    <col min="12018" max="12018" width="11.42578125" style="216"/>
    <col min="12019" max="12019" width="9.7109375" style="216" customWidth="1"/>
    <col min="12020" max="12020" width="15.85546875" style="216" customWidth="1"/>
    <col min="12021" max="12032" width="11.42578125" style="216" customWidth="1"/>
    <col min="12033" max="12038" width="10.140625" style="216" customWidth="1"/>
    <col min="12039" max="12052" width="9.140625" style="216" customWidth="1"/>
    <col min="12053" max="12053" width="11.140625" style="216" customWidth="1"/>
    <col min="12054" max="12272" width="11.42578125" style="216"/>
    <col min="12273" max="12273" width="12" style="216" customWidth="1"/>
    <col min="12274" max="12274" width="11.42578125" style="216"/>
    <col min="12275" max="12275" width="9.7109375" style="216" customWidth="1"/>
    <col min="12276" max="12276" width="15.85546875" style="216" customWidth="1"/>
    <col min="12277" max="12288" width="11.42578125" style="216" customWidth="1"/>
    <col min="12289" max="12294" width="10.140625" style="216" customWidth="1"/>
    <col min="12295" max="12308" width="9.140625" style="216" customWidth="1"/>
    <col min="12309" max="12309" width="11.140625" style="216" customWidth="1"/>
    <col min="12310" max="12528" width="11.42578125" style="216"/>
    <col min="12529" max="12529" width="12" style="216" customWidth="1"/>
    <col min="12530" max="12530" width="11.42578125" style="216"/>
    <col min="12531" max="12531" width="9.7109375" style="216" customWidth="1"/>
    <col min="12532" max="12532" width="15.85546875" style="216" customWidth="1"/>
    <col min="12533" max="12544" width="11.42578125" style="216" customWidth="1"/>
    <col min="12545" max="12550" width="10.140625" style="216" customWidth="1"/>
    <col min="12551" max="12564" width="9.140625" style="216" customWidth="1"/>
    <col min="12565" max="12565" width="11.140625" style="216" customWidth="1"/>
    <col min="12566" max="12784" width="11.42578125" style="216"/>
    <col min="12785" max="12785" width="12" style="216" customWidth="1"/>
    <col min="12786" max="12786" width="11.42578125" style="216"/>
    <col min="12787" max="12787" width="9.7109375" style="216" customWidth="1"/>
    <col min="12788" max="12788" width="15.85546875" style="216" customWidth="1"/>
    <col min="12789" max="12800" width="11.42578125" style="216" customWidth="1"/>
    <col min="12801" max="12806" width="10.140625" style="216" customWidth="1"/>
    <col min="12807" max="12820" width="9.140625" style="216" customWidth="1"/>
    <col min="12821" max="12821" width="11.140625" style="216" customWidth="1"/>
    <col min="12822" max="13040" width="11.42578125" style="216"/>
    <col min="13041" max="13041" width="12" style="216" customWidth="1"/>
    <col min="13042" max="13042" width="11.42578125" style="216"/>
    <col min="13043" max="13043" width="9.7109375" style="216" customWidth="1"/>
    <col min="13044" max="13044" width="15.85546875" style="216" customWidth="1"/>
    <col min="13045" max="13056" width="11.42578125" style="216" customWidth="1"/>
    <col min="13057" max="13062" width="10.140625" style="216" customWidth="1"/>
    <col min="13063" max="13076" width="9.140625" style="216" customWidth="1"/>
    <col min="13077" max="13077" width="11.140625" style="216" customWidth="1"/>
    <col min="13078" max="13296" width="11.42578125" style="216"/>
    <col min="13297" max="13297" width="12" style="216" customWidth="1"/>
    <col min="13298" max="13298" width="11.42578125" style="216"/>
    <col min="13299" max="13299" width="9.7109375" style="216" customWidth="1"/>
    <col min="13300" max="13300" width="15.85546875" style="216" customWidth="1"/>
    <col min="13301" max="13312" width="11.42578125" style="216" customWidth="1"/>
    <col min="13313" max="13318" width="10.140625" style="216" customWidth="1"/>
    <col min="13319" max="13332" width="9.140625" style="216" customWidth="1"/>
    <col min="13333" max="13333" width="11.140625" style="216" customWidth="1"/>
    <col min="13334" max="13552" width="11.42578125" style="216"/>
    <col min="13553" max="13553" width="12" style="216" customWidth="1"/>
    <col min="13554" max="13554" width="11.42578125" style="216"/>
    <col min="13555" max="13555" width="9.7109375" style="216" customWidth="1"/>
    <col min="13556" max="13556" width="15.85546875" style="216" customWidth="1"/>
    <col min="13557" max="13568" width="11.42578125" style="216" customWidth="1"/>
    <col min="13569" max="13574" width="10.140625" style="216" customWidth="1"/>
    <col min="13575" max="13588" width="9.140625" style="216" customWidth="1"/>
    <col min="13589" max="13589" width="11.140625" style="216" customWidth="1"/>
    <col min="13590" max="13808" width="11.42578125" style="216"/>
    <col min="13809" max="13809" width="12" style="216" customWidth="1"/>
    <col min="13810" max="13810" width="11.42578125" style="216"/>
    <col min="13811" max="13811" width="9.7109375" style="216" customWidth="1"/>
    <col min="13812" max="13812" width="15.85546875" style="216" customWidth="1"/>
    <col min="13813" max="13824" width="11.42578125" style="216" customWidth="1"/>
    <col min="13825" max="13830" width="10.140625" style="216" customWidth="1"/>
    <col min="13831" max="13844" width="9.140625" style="216" customWidth="1"/>
    <col min="13845" max="13845" width="11.140625" style="216" customWidth="1"/>
    <col min="13846" max="14064" width="11.42578125" style="216"/>
    <col min="14065" max="14065" width="12" style="216" customWidth="1"/>
    <col min="14066" max="14066" width="11.42578125" style="216"/>
    <col min="14067" max="14067" width="9.7109375" style="216" customWidth="1"/>
    <col min="14068" max="14068" width="15.85546875" style="216" customWidth="1"/>
    <col min="14069" max="14080" width="11.42578125" style="216" customWidth="1"/>
    <col min="14081" max="14086" width="10.140625" style="216" customWidth="1"/>
    <col min="14087" max="14100" width="9.140625" style="216" customWidth="1"/>
    <col min="14101" max="14101" width="11.140625" style="216" customWidth="1"/>
    <col min="14102" max="14320" width="11.42578125" style="216"/>
    <col min="14321" max="14321" width="12" style="216" customWidth="1"/>
    <col min="14322" max="14322" width="11.42578125" style="216"/>
    <col min="14323" max="14323" width="9.7109375" style="216" customWidth="1"/>
    <col min="14324" max="14324" width="15.85546875" style="216" customWidth="1"/>
    <col min="14325" max="14336" width="11.42578125" style="216" customWidth="1"/>
    <col min="14337" max="14342" width="10.140625" style="216" customWidth="1"/>
    <col min="14343" max="14356" width="9.140625" style="216" customWidth="1"/>
    <col min="14357" max="14357" width="11.140625" style="216" customWidth="1"/>
    <col min="14358" max="14576" width="11.42578125" style="216"/>
    <col min="14577" max="14577" width="12" style="216" customWidth="1"/>
    <col min="14578" max="14578" width="11.42578125" style="216"/>
    <col min="14579" max="14579" width="9.7109375" style="216" customWidth="1"/>
    <col min="14580" max="14580" width="15.85546875" style="216" customWidth="1"/>
    <col min="14581" max="14592" width="11.42578125" style="216" customWidth="1"/>
    <col min="14593" max="14598" width="10.140625" style="216" customWidth="1"/>
    <col min="14599" max="14612" width="9.140625" style="216" customWidth="1"/>
    <col min="14613" max="14613" width="11.140625" style="216" customWidth="1"/>
    <col min="14614" max="14832" width="11.42578125" style="216"/>
    <col min="14833" max="14833" width="12" style="216" customWidth="1"/>
    <col min="14834" max="14834" width="11.42578125" style="216"/>
    <col min="14835" max="14835" width="9.7109375" style="216" customWidth="1"/>
    <col min="14836" max="14836" width="15.85546875" style="216" customWidth="1"/>
    <col min="14837" max="14848" width="11.42578125" style="216" customWidth="1"/>
    <col min="14849" max="14854" width="10.140625" style="216" customWidth="1"/>
    <col min="14855" max="14868" width="9.140625" style="216" customWidth="1"/>
    <col min="14869" max="14869" width="11.140625" style="216" customWidth="1"/>
    <col min="14870" max="15088" width="11.42578125" style="216"/>
    <col min="15089" max="15089" width="12" style="216" customWidth="1"/>
    <col min="15090" max="15090" width="11.42578125" style="216"/>
    <col min="15091" max="15091" width="9.7109375" style="216" customWidth="1"/>
    <col min="15092" max="15092" width="15.85546875" style="216" customWidth="1"/>
    <col min="15093" max="15104" width="11.42578125" style="216" customWidth="1"/>
    <col min="15105" max="15110" width="10.140625" style="216" customWidth="1"/>
    <col min="15111" max="15124" width="9.140625" style="216" customWidth="1"/>
    <col min="15125" max="15125" width="11.140625" style="216" customWidth="1"/>
    <col min="15126" max="15344" width="11.42578125" style="216"/>
    <col min="15345" max="15345" width="12" style="216" customWidth="1"/>
    <col min="15346" max="15346" width="11.42578125" style="216"/>
    <col min="15347" max="15347" width="9.7109375" style="216" customWidth="1"/>
    <col min="15348" max="15348" width="15.85546875" style="216" customWidth="1"/>
    <col min="15349" max="15360" width="11.42578125" style="216" customWidth="1"/>
    <col min="15361" max="15366" width="10.140625" style="216" customWidth="1"/>
    <col min="15367" max="15380" width="9.140625" style="216" customWidth="1"/>
    <col min="15381" max="15381" width="11.140625" style="216" customWidth="1"/>
    <col min="15382" max="15600" width="11.42578125" style="216"/>
    <col min="15601" max="15601" width="12" style="216" customWidth="1"/>
    <col min="15602" max="15602" width="11.42578125" style="216"/>
    <col min="15603" max="15603" width="9.7109375" style="216" customWidth="1"/>
    <col min="15604" max="15604" width="15.85546875" style="216" customWidth="1"/>
    <col min="15605" max="15616" width="11.42578125" style="216" customWidth="1"/>
    <col min="15617" max="15622" width="10.140625" style="216" customWidth="1"/>
    <col min="15623" max="15636" width="9.140625" style="216" customWidth="1"/>
    <col min="15637" max="15637" width="11.140625" style="216" customWidth="1"/>
    <col min="15638" max="15856" width="11.42578125" style="216"/>
    <col min="15857" max="15857" width="12" style="216" customWidth="1"/>
    <col min="15858" max="15858" width="11.42578125" style="216"/>
    <col min="15859" max="15859" width="9.7109375" style="216" customWidth="1"/>
    <col min="15860" max="15860" width="15.85546875" style="216" customWidth="1"/>
    <col min="15861" max="15872" width="11.42578125" style="216" customWidth="1"/>
    <col min="15873" max="15878" width="10.140625" style="216" customWidth="1"/>
    <col min="15879" max="15892" width="9.140625" style="216" customWidth="1"/>
    <col min="15893" max="15893" width="11.140625" style="216" customWidth="1"/>
    <col min="15894" max="16112" width="11.42578125" style="216"/>
    <col min="16113" max="16113" width="12" style="216" customWidth="1"/>
    <col min="16114" max="16114" width="11.42578125" style="216"/>
    <col min="16115" max="16115" width="9.7109375" style="216" customWidth="1"/>
    <col min="16116" max="16116" width="15.85546875" style="216" customWidth="1"/>
    <col min="16117" max="16128" width="11.42578125" style="216" customWidth="1"/>
    <col min="16129" max="16134" width="10.140625" style="216" customWidth="1"/>
    <col min="16135" max="16148" width="9.140625" style="216" customWidth="1"/>
    <col min="16149" max="16149" width="11.140625" style="216" customWidth="1"/>
    <col min="16150" max="16384" width="11.42578125" style="216"/>
  </cols>
  <sheetData>
    <row r="1" spans="2:6" ht="15" customHeight="1">
      <c r="C1" s="217"/>
    </row>
    <row r="2" spans="2:6" ht="15" customHeight="1">
      <c r="C2" s="217"/>
    </row>
    <row r="3" spans="2:6" ht="15" customHeight="1"/>
    <row r="4" spans="2:6" ht="15" customHeight="1"/>
    <row r="5" spans="2:6" ht="36" customHeight="1">
      <c r="B5" s="366" t="s">
        <v>239</v>
      </c>
      <c r="C5" s="366"/>
      <c r="D5" s="366"/>
      <c r="E5" s="366"/>
      <c r="F5" s="366"/>
    </row>
    <row r="6" spans="2:6" ht="39" customHeight="1">
      <c r="B6" s="38"/>
      <c r="C6" s="218" t="s">
        <v>51</v>
      </c>
      <c r="D6" s="218" t="s">
        <v>240</v>
      </c>
      <c r="E6" s="218" t="s">
        <v>241</v>
      </c>
      <c r="F6" s="219" t="s">
        <v>242</v>
      </c>
    </row>
    <row r="7" spans="2:6" ht="15" customHeight="1">
      <c r="B7" s="220" t="s">
        <v>253</v>
      </c>
      <c r="C7" s="46">
        <v>13699</v>
      </c>
      <c r="D7" s="47">
        <f t="shared" ref="D7" si="0">IFERROR((C7-C8)/C8,"-")</f>
        <v>8.6532360406091371E-2</v>
      </c>
      <c r="E7" s="47">
        <f t="shared" ref="E7" si="1">C7/C20-1</f>
        <v>-0.18258845993197681</v>
      </c>
      <c r="F7" s="221">
        <f>((SUM(C7:C8,C10:C19)/SUM(C20:C21,C23:C32))-1)</f>
        <v>-2.4110092686626672E-2</v>
      </c>
    </row>
    <row r="8" spans="2:6" ht="15" customHeight="1">
      <c r="B8" s="220" t="s">
        <v>254</v>
      </c>
      <c r="C8" s="46">
        <v>12608</v>
      </c>
      <c r="D8" s="47">
        <f>C8/C10-1</f>
        <v>-6.2462819750148668E-2</v>
      </c>
      <c r="E8" s="47">
        <f>C8/C21-1</f>
        <v>-4.3979375189566294E-2</v>
      </c>
      <c r="F8" s="221">
        <f>((SUM(C8,C10:C20)/SUM(C21,C23:C33))-1)</f>
        <v>5.818521861667314E-3</v>
      </c>
    </row>
    <row r="9" spans="2:6" ht="30" customHeight="1">
      <c r="B9" s="169" t="str">
        <f>actualizaciones!$A$2</f>
        <v xml:space="preserve">acumulado febrero 2011 </v>
      </c>
      <c r="C9" s="43">
        <v>26307</v>
      </c>
      <c r="D9" s="44"/>
      <c r="E9" s="44">
        <v>-0.12154806825391529</v>
      </c>
      <c r="F9" s="222" t="s">
        <v>64</v>
      </c>
    </row>
    <row r="10" spans="2:6" ht="15" customHeight="1" outlineLevel="1">
      <c r="B10" s="220" t="s">
        <v>243</v>
      </c>
      <c r="C10" s="46">
        <v>13448</v>
      </c>
      <c r="D10" s="47">
        <f t="shared" ref="D10:D20" si="2">IFERROR((C10-C11)/C11,"-")</f>
        <v>-0.10780866449943607</v>
      </c>
      <c r="E10" s="47">
        <f>C10/C23-1</f>
        <v>2.7663151459575097E-2</v>
      </c>
      <c r="F10" s="221">
        <f>((SUM(C10:C21)/SUM(C23:C34))-1)</f>
        <v>7.0867314880191934E-3</v>
      </c>
    </row>
    <row r="11" spans="2:6" ht="15" customHeight="1" outlineLevel="1">
      <c r="B11" s="220" t="s">
        <v>244</v>
      </c>
      <c r="C11" s="46">
        <v>15073</v>
      </c>
      <c r="D11" s="47">
        <f t="shared" si="2"/>
        <v>8.5559956787900612E-2</v>
      </c>
      <c r="E11" s="47">
        <f t="shared" ref="E11:E61" si="3">C11/C24-1</f>
        <v>7.7412437455325334E-2</v>
      </c>
      <c r="F11" s="221">
        <f>((SUM(C11:C21,C23)/SUM(C24:C34,C36))-1)</f>
        <v>-1.4699623298331188E-2</v>
      </c>
    </row>
    <row r="12" spans="2:6" ht="15" customHeight="1" outlineLevel="1">
      <c r="B12" s="220" t="s">
        <v>245</v>
      </c>
      <c r="C12" s="46">
        <v>13885</v>
      </c>
      <c r="D12" s="47">
        <f t="shared" si="2"/>
        <v>0.32794567712318284</v>
      </c>
      <c r="E12" s="47">
        <f t="shared" si="3"/>
        <v>8.4003435084706091E-2</v>
      </c>
      <c r="F12" s="221">
        <f>((SUM(C12:C21,C23:C24)/SUM(C25:C34,C36:C37))-1)</f>
        <v>-4.4955106900143815E-2</v>
      </c>
    </row>
    <row r="13" spans="2:6" ht="15" customHeight="1" outlineLevel="1">
      <c r="B13" s="220" t="s">
        <v>246</v>
      </c>
      <c r="C13" s="46">
        <v>10456</v>
      </c>
      <c r="D13" s="47">
        <f t="shared" si="2"/>
        <v>6.8137705587904787E-2</v>
      </c>
      <c r="E13" s="47">
        <f t="shared" si="3"/>
        <v>-5.9965836554886298E-2</v>
      </c>
      <c r="F13" s="221">
        <f>((SUM(C13:C21,C23:C25)/SUM(C26:C34,C36:C38))-1)</f>
        <v>-8.5081564165604862E-2</v>
      </c>
    </row>
    <row r="14" spans="2:6" ht="15" customHeight="1" outlineLevel="1">
      <c r="B14" s="220" t="s">
        <v>247</v>
      </c>
      <c r="C14" s="46">
        <v>9789</v>
      </c>
      <c r="D14" s="47">
        <f t="shared" si="2"/>
        <v>-7.7466779756856091E-2</v>
      </c>
      <c r="E14" s="47">
        <f t="shared" si="3"/>
        <v>0.25871158544425876</v>
      </c>
      <c r="F14" s="221">
        <f>((SUM(C14:C21,C23:C26)/SUM(C27:C34,C36:C39))-1)</f>
        <v>-0.1026229699731277</v>
      </c>
    </row>
    <row r="15" spans="2:6" ht="15" customHeight="1" outlineLevel="1">
      <c r="B15" s="220" t="s">
        <v>248</v>
      </c>
      <c r="C15" s="46">
        <v>10611</v>
      </c>
      <c r="D15" s="47">
        <f t="shared" si="2"/>
        <v>-0.16330231824633337</v>
      </c>
      <c r="E15" s="47">
        <f t="shared" si="3"/>
        <v>-0.10756938603868793</v>
      </c>
      <c r="F15" s="221">
        <f>((SUM(C15:C21,C23:C27)/SUM(C28:C34,C36:C40))-1)</f>
        <v>-0.13721394790309083</v>
      </c>
    </row>
    <row r="16" spans="2:6" ht="15" customHeight="1" outlineLevel="1">
      <c r="B16" s="220" t="s">
        <v>249</v>
      </c>
      <c r="C16" s="46">
        <v>12682</v>
      </c>
      <c r="D16" s="47">
        <f t="shared" si="2"/>
        <v>2.216490690739099E-2</v>
      </c>
      <c r="E16" s="47">
        <f t="shared" si="3"/>
        <v>-5.3333333333333011E-3</v>
      </c>
      <c r="F16" s="221">
        <f>((SUM(C16:C21,C23:C28)/SUM(C29:C34,C36:C41))-1)</f>
        <v>-0.15141153876042146</v>
      </c>
    </row>
    <row r="17" spans="2:6" ht="15" customHeight="1" outlineLevel="1">
      <c r="B17" s="220" t="s">
        <v>250</v>
      </c>
      <c r="C17" s="46">
        <v>12407</v>
      </c>
      <c r="D17" s="47">
        <f t="shared" si="2"/>
        <v>-1.4926558157999205E-2</v>
      </c>
      <c r="E17" s="47">
        <f t="shared" si="3"/>
        <v>-7.918955024491614E-2</v>
      </c>
      <c r="F17" s="221">
        <f>((SUM(C17:C21,C23:C29)/SUM(C30:C34,C36:C42))-1)</f>
        <v>-0.16352380119005949</v>
      </c>
    </row>
    <row r="18" spans="2:6" ht="15" customHeight="1" outlineLevel="1">
      <c r="B18" s="220" t="s">
        <v>251</v>
      </c>
      <c r="C18" s="46">
        <v>12595</v>
      </c>
      <c r="D18" s="47">
        <f t="shared" si="2"/>
        <v>-0.13578976259091532</v>
      </c>
      <c r="E18" s="47">
        <f t="shared" si="3"/>
        <v>-3.7005887300252338E-2</v>
      </c>
      <c r="F18" s="221">
        <f>((SUM(C18:C21,C23:C30)/SUM(C31:C34,C36:C43))-1)</f>
        <v>-0.17555711387445061</v>
      </c>
    </row>
    <row r="19" spans="2:6" ht="15" customHeight="1" outlineLevel="1">
      <c r="B19" s="220" t="s">
        <v>252</v>
      </c>
      <c r="C19" s="46">
        <v>14574</v>
      </c>
      <c r="D19" s="47">
        <f t="shared" si="2"/>
        <v>-0.13037770750044753</v>
      </c>
      <c r="E19" s="47">
        <f t="shared" si="3"/>
        <v>-6.8932473008369022E-2</v>
      </c>
      <c r="F19" s="221">
        <f>((SUM(C19:C21,C23:C31)/SUM(C32:C34,C36:C44))-1)</f>
        <v>-0.19247876649679863</v>
      </c>
    </row>
    <row r="20" spans="2:6" ht="15" customHeight="1" outlineLevel="1">
      <c r="B20" s="220" t="s">
        <v>253</v>
      </c>
      <c r="C20" s="46">
        <v>16759</v>
      </c>
      <c r="D20" s="47">
        <f t="shared" si="2"/>
        <v>0.27077646345162271</v>
      </c>
      <c r="E20" s="47">
        <f t="shared" si="3"/>
        <v>0.10460058001581851</v>
      </c>
      <c r="F20" s="221">
        <f>((SUM(C20:C21,C23:C32)/SUM(C33:C34,C36:C45))-1)</f>
        <v>-0.19063795695624353</v>
      </c>
    </row>
    <row r="21" spans="2:6" ht="15" customHeight="1" outlineLevel="1">
      <c r="B21" s="220" t="s">
        <v>254</v>
      </c>
      <c r="C21" s="46">
        <v>13188</v>
      </c>
      <c r="D21" s="47">
        <f>C21/C23-1</f>
        <v>7.7945896377809021E-3</v>
      </c>
      <c r="E21" s="47">
        <f t="shared" si="3"/>
        <v>-2.8150331613854052E-2</v>
      </c>
      <c r="F21" s="221">
        <f>((SUM(C21,C23:C33)/SUM(C34,C36:C46))-1)</f>
        <v>-0.21595572436687271</v>
      </c>
    </row>
    <row r="22" spans="2:6" ht="15" customHeight="1">
      <c r="B22" s="223">
        <v>2010</v>
      </c>
      <c r="C22" s="137">
        <v>155467</v>
      </c>
      <c r="D22" s="138"/>
      <c r="E22" s="138">
        <f t="shared" si="3"/>
        <v>7.0867314880191934E-3</v>
      </c>
      <c r="F22" s="224">
        <f>C22/C35-1</f>
        <v>7.0867314880191934E-3</v>
      </c>
    </row>
    <row r="23" spans="2:6" ht="15" hidden="1" customHeight="1" outlineLevel="1">
      <c r="B23" s="220" t="s">
        <v>243</v>
      </c>
      <c r="C23" s="46">
        <v>13086</v>
      </c>
      <c r="D23" s="47">
        <f t="shared" ref="D23:D33" si="4">IFERROR((C23-C24)/C24,"-")</f>
        <v>-6.4617583988563265E-2</v>
      </c>
      <c r="E23" s="47">
        <f t="shared" si="3"/>
        <v>-0.18881725762459711</v>
      </c>
      <c r="F23" s="221">
        <f>((SUM(C23:C34)/SUM(C36:C47))-1)</f>
        <v>-0.22743196308640867</v>
      </c>
    </row>
    <row r="24" spans="2:6" ht="15" hidden="1" customHeight="1" outlineLevel="1">
      <c r="B24" s="220" t="s">
        <v>244</v>
      </c>
      <c r="C24" s="46">
        <v>13990</v>
      </c>
      <c r="D24" s="47">
        <f t="shared" si="4"/>
        <v>9.2200796315090955E-2</v>
      </c>
      <c r="E24" s="47">
        <f t="shared" si="3"/>
        <v>-0.21593902370677576</v>
      </c>
      <c r="F24" s="221">
        <f>((SUM(C24:C34,C36)/SUM(C37:C47,C49))-1)</f>
        <v>-0.21518097517200119</v>
      </c>
    </row>
    <row r="25" spans="2:6" ht="15" hidden="1" customHeight="1" outlineLevel="1">
      <c r="B25" s="220" t="s">
        <v>245</v>
      </c>
      <c r="C25" s="46">
        <v>12809</v>
      </c>
      <c r="D25" s="47">
        <f t="shared" si="4"/>
        <v>0.15157781174143667</v>
      </c>
      <c r="E25" s="47">
        <f t="shared" si="3"/>
        <v>-0.31524644499091203</v>
      </c>
      <c r="F25" s="221">
        <f>((SUM(C25:C34,C36:C37)/SUM(C38:C47,C49:C50))-1)</f>
        <v>-0.20022217152832189</v>
      </c>
    </row>
    <row r="26" spans="2:6" ht="15" hidden="1" customHeight="1" outlineLevel="1">
      <c r="B26" s="220" t="s">
        <v>246</v>
      </c>
      <c r="C26" s="46">
        <v>11123</v>
      </c>
      <c r="D26" s="47">
        <f t="shared" si="4"/>
        <v>0.43024302430243022</v>
      </c>
      <c r="E26" s="47">
        <f t="shared" si="3"/>
        <v>-0.2650323774283071</v>
      </c>
      <c r="F26" s="221">
        <f>((SUM(C26:C34,C36:C38)/SUM(C39:C47,C49:C51))-1)</f>
        <v>-0.16534855157125306</v>
      </c>
    </row>
    <row r="27" spans="2:6" ht="15" hidden="1" customHeight="1" outlineLevel="1">
      <c r="B27" s="220" t="s">
        <v>247</v>
      </c>
      <c r="C27" s="46">
        <v>7777</v>
      </c>
      <c r="D27" s="47">
        <f t="shared" si="4"/>
        <v>-0.34592094196804035</v>
      </c>
      <c r="E27" s="47">
        <f t="shared" si="3"/>
        <v>-0.36813454663633405</v>
      </c>
      <c r="F27" s="221">
        <f>((SUM(C27:C34,C36:C39)/SUM(C40:C47,C49:C52))-1)</f>
        <v>-0.14073598136705201</v>
      </c>
    </row>
    <row r="28" spans="2:6" ht="15" hidden="1" customHeight="1" outlineLevel="1">
      <c r="B28" s="220" t="s">
        <v>248</v>
      </c>
      <c r="C28" s="46">
        <v>11890</v>
      </c>
      <c r="D28" s="47">
        <f t="shared" si="4"/>
        <v>-6.7450980392156856E-2</v>
      </c>
      <c r="E28" s="47">
        <f t="shared" si="3"/>
        <v>-0.27220419905735449</v>
      </c>
      <c r="F28" s="221">
        <f>((SUM(C28:C34,C36:C40)/SUM(C41:C47,C49:C53))-1)</f>
        <v>-0.10750421585160197</v>
      </c>
    </row>
    <row r="29" spans="2:6" ht="15" hidden="1" customHeight="1" outlineLevel="1">
      <c r="B29" s="220" t="s">
        <v>249</v>
      </c>
      <c r="C29" s="46">
        <v>12750</v>
      </c>
      <c r="D29" s="47">
        <f t="shared" si="4"/>
        <v>-5.373311563010242E-2</v>
      </c>
      <c r="E29" s="47">
        <f t="shared" si="3"/>
        <v>-0.17422279792746109</v>
      </c>
      <c r="F29" s="221">
        <f>((SUM(C29:C34,C36:C41)/SUM(C42:C47,C49:C54))-1)</f>
        <v>-7.5634046352213158E-2</v>
      </c>
    </row>
    <row r="30" spans="2:6" ht="15" hidden="1" customHeight="1" outlineLevel="1">
      <c r="B30" s="220" t="s">
        <v>250</v>
      </c>
      <c r="C30" s="46">
        <v>13474</v>
      </c>
      <c r="D30" s="47">
        <f t="shared" si="4"/>
        <v>3.0201085709916659E-2</v>
      </c>
      <c r="E30" s="47">
        <f t="shared" si="3"/>
        <v>-0.22727533405975797</v>
      </c>
      <c r="F30" s="221">
        <f>((SUM(C30:C34,C36:C42)/SUM(C43:C47,C49:C55))-1)</f>
        <v>-5.0781290557026404E-2</v>
      </c>
    </row>
    <row r="31" spans="2:6" ht="15" hidden="1" customHeight="1" outlineLevel="1">
      <c r="B31" s="220" t="s">
        <v>251</v>
      </c>
      <c r="C31" s="46">
        <v>13079</v>
      </c>
      <c r="D31" s="47">
        <f t="shared" si="4"/>
        <v>-0.16444132115249474</v>
      </c>
      <c r="E31" s="47">
        <f t="shared" si="3"/>
        <v>-0.25657932132097994</v>
      </c>
      <c r="F31" s="221">
        <f>((SUM(C31:C34,C36:C43)/SUM(C44:C47,C49:C56))-1)</f>
        <v>-1.6364871339886955E-2</v>
      </c>
    </row>
    <row r="32" spans="2:6" ht="15" hidden="1" customHeight="1" outlineLevel="1">
      <c r="B32" s="220" t="s">
        <v>252</v>
      </c>
      <c r="C32" s="46">
        <v>15653</v>
      </c>
      <c r="D32" s="47">
        <f t="shared" si="4"/>
        <v>3.170313735829159E-2</v>
      </c>
      <c r="E32" s="47">
        <f t="shared" si="3"/>
        <v>-5.4256540390308694E-2</v>
      </c>
      <c r="F32" s="221">
        <f>((SUM(C32:C34,C36:C44)/SUM(C45:C47,C49:C57))-1)</f>
        <v>1.8672331725393843E-2</v>
      </c>
    </row>
    <row r="33" spans="2:6" ht="15" hidden="1" customHeight="1" outlineLevel="1">
      <c r="B33" s="220" t="s">
        <v>253</v>
      </c>
      <c r="C33" s="46">
        <v>15172</v>
      </c>
      <c r="D33" s="47">
        <f t="shared" si="4"/>
        <v>0.1180545320560059</v>
      </c>
      <c r="E33" s="47">
        <f t="shared" si="3"/>
        <v>-0.21611986566778607</v>
      </c>
      <c r="F33" s="221">
        <f>((SUM(C33:C34,C36:C45)/SUM(C46:C47,C49:C58))-1)</f>
        <v>1.0248432515385764E-2</v>
      </c>
    </row>
    <row r="34" spans="2:6" ht="15" hidden="1" customHeight="1" outlineLevel="1">
      <c r="B34" s="220" t="s">
        <v>254</v>
      </c>
      <c r="C34" s="46">
        <v>13570</v>
      </c>
      <c r="D34" s="47">
        <f>C34/C36-1</f>
        <v>-0.15881477808083311</v>
      </c>
      <c r="E34" s="47">
        <f t="shared" si="3"/>
        <v>-0.20091861971499236</v>
      </c>
      <c r="F34" s="221">
        <f>((SUM(C34,C36:C46)/SUM(C47,C49:C59))-1)</f>
        <v>5.5152036101858926E-2</v>
      </c>
    </row>
    <row r="35" spans="2:6" ht="15" customHeight="1" collapsed="1">
      <c r="B35" s="225">
        <v>2009</v>
      </c>
      <c r="C35" s="182">
        <v>154373</v>
      </c>
      <c r="D35" s="183"/>
      <c r="E35" s="183">
        <f t="shared" si="3"/>
        <v>-0.22743196308640867</v>
      </c>
      <c r="F35" s="226">
        <f>C35/C48-1</f>
        <v>-0.22743196308640867</v>
      </c>
    </row>
    <row r="36" spans="2:6" ht="15" hidden="1" customHeight="1" outlineLevel="1">
      <c r="B36" s="220" t="s">
        <v>243</v>
      </c>
      <c r="C36" s="46">
        <v>16132</v>
      </c>
      <c r="D36" s="47">
        <f t="shared" ref="D36:D46" si="5">IFERROR((C36-C37)/C37,"-")</f>
        <v>-9.5891946421565885E-2</v>
      </c>
      <c r="E36" s="47">
        <f t="shared" si="3"/>
        <v>-4.5104770924588644E-2</v>
      </c>
      <c r="F36" s="221">
        <f>((SUM(C36:C47)/SUM(C49:C60))-1)</f>
        <v>8.7948166498788449E-2</v>
      </c>
    </row>
    <row r="37" spans="2:6" ht="15" hidden="1" customHeight="1" outlineLevel="1">
      <c r="B37" s="220" t="s">
        <v>244</v>
      </c>
      <c r="C37" s="46">
        <v>17843</v>
      </c>
      <c r="D37" s="47">
        <f t="shared" si="5"/>
        <v>-4.6134929968993904E-2</v>
      </c>
      <c r="E37" s="47">
        <f t="shared" si="3"/>
        <v>-5.6375271034956875E-2</v>
      </c>
      <c r="F37" s="221">
        <f>((SUM(C37:C47,C49)/SUM(C50:C60,C62))-1)</f>
        <v>9.2483660130718848E-2</v>
      </c>
    </row>
    <row r="38" spans="2:6" ht="15" hidden="1" customHeight="1" outlineLevel="1">
      <c r="B38" s="220" t="s">
        <v>245</v>
      </c>
      <c r="C38" s="46">
        <v>18706</v>
      </c>
      <c r="D38" s="47">
        <f t="shared" si="5"/>
        <v>0.2360248447204969</v>
      </c>
      <c r="E38" s="47">
        <f t="shared" si="3"/>
        <v>7.8404243053153522E-2</v>
      </c>
      <c r="F38" s="221">
        <f>((SUM(C38:C47,C49:C50)/SUM(C51:C60,C62:C63))-1)</f>
        <v>0.10322905382485859</v>
      </c>
    </row>
    <row r="39" spans="2:6" ht="15" hidden="1" customHeight="1" outlineLevel="1">
      <c r="B39" s="220" t="s">
        <v>246</v>
      </c>
      <c r="C39" s="46">
        <v>15134</v>
      </c>
      <c r="D39" s="47">
        <f t="shared" si="5"/>
        <v>0.22960675983100423</v>
      </c>
      <c r="E39" s="47">
        <f t="shared" si="3"/>
        <v>7.6004265908282909E-2</v>
      </c>
      <c r="F39" s="221">
        <f>((SUM(C39:C47,C49:C51)/SUM(C52:C60,C62:C64))-1)</f>
        <v>0.10555687419616588</v>
      </c>
    </row>
    <row r="40" spans="2:6" ht="15" hidden="1" customHeight="1" outlineLevel="1">
      <c r="B40" s="220" t="s">
        <v>247</v>
      </c>
      <c r="C40" s="46">
        <v>12308</v>
      </c>
      <c r="D40" s="47">
        <f t="shared" si="5"/>
        <v>-0.24661810613943808</v>
      </c>
      <c r="E40" s="47">
        <f t="shared" si="3"/>
        <v>0.23487508778970612</v>
      </c>
      <c r="F40" s="221">
        <f>((SUM(C40:C47,C49:C52)/SUM(C53:C60,C62:C65))-1)</f>
        <v>9.7608277640343521E-2</v>
      </c>
    </row>
    <row r="41" spans="2:6" ht="15" hidden="1" customHeight="1" outlineLevel="1">
      <c r="B41" s="220" t="s">
        <v>248</v>
      </c>
      <c r="C41" s="46">
        <v>16337</v>
      </c>
      <c r="D41" s="47">
        <f t="shared" si="5"/>
        <v>5.809585492227979E-2</v>
      </c>
      <c r="E41" s="47">
        <f t="shared" si="3"/>
        <v>0.13767409470752079</v>
      </c>
      <c r="F41" s="221">
        <f>((SUM(C41:C47,C49:C53)/SUM(C54:C60,C62:C66))-1)</f>
        <v>7.7208437063989166E-2</v>
      </c>
    </row>
    <row r="42" spans="2:6" ht="15" hidden="1" customHeight="1" outlineLevel="1">
      <c r="B42" s="220" t="s">
        <v>249</v>
      </c>
      <c r="C42" s="46">
        <v>15440</v>
      </c>
      <c r="D42" s="47">
        <f t="shared" si="5"/>
        <v>-0.11452658140735218</v>
      </c>
      <c r="E42" s="47">
        <f t="shared" si="3"/>
        <v>0.17227241667299364</v>
      </c>
      <c r="F42" s="221">
        <f>((SUM(C42:C47,C49:C54)/SUM(C55:C60,C62:C67))-1)</f>
        <v>6.4074076096154897E-2</v>
      </c>
    </row>
    <row r="43" spans="2:6" ht="15" hidden="1" customHeight="1" outlineLevel="1">
      <c r="B43" s="220" t="s">
        <v>250</v>
      </c>
      <c r="C43" s="46">
        <v>17437</v>
      </c>
      <c r="D43" s="47">
        <f t="shared" si="5"/>
        <v>-8.8671630762234988E-3</v>
      </c>
      <c r="E43" s="47">
        <f t="shared" si="3"/>
        <v>0.18409615645796551</v>
      </c>
      <c r="F43" s="221">
        <f>((SUM(C43:C47,C49:C55)/SUM(C56:C60,C62:C68))-1)</f>
        <v>3.7100447401999581E-2</v>
      </c>
    </row>
    <row r="44" spans="2:6" ht="15" hidden="1" customHeight="1" outlineLevel="1">
      <c r="B44" s="220" t="s">
        <v>251</v>
      </c>
      <c r="C44" s="46">
        <v>17593</v>
      </c>
      <c r="D44" s="47">
        <f t="shared" si="5"/>
        <v>6.2956921031961821E-2</v>
      </c>
      <c r="E44" s="47">
        <f t="shared" si="3"/>
        <v>0.13561838368190027</v>
      </c>
      <c r="F44" s="221">
        <f>((SUM(C44:C47,C49:C56)/SUM(C57:C60,C62:C69))-1)</f>
        <v>2.2367089425292308E-2</v>
      </c>
    </row>
    <row r="45" spans="2:6" ht="15" hidden="1" customHeight="1" outlineLevel="1">
      <c r="B45" s="220" t="s">
        <v>252</v>
      </c>
      <c r="C45" s="46">
        <v>16551</v>
      </c>
      <c r="D45" s="47">
        <f t="shared" si="5"/>
        <v>-0.14487212606561611</v>
      </c>
      <c r="E45" s="47">
        <f t="shared" si="3"/>
        <v>-0.12916973587288227</v>
      </c>
      <c r="F45" s="221">
        <f>((SUM(C45:C47,C49:C57)/SUM(C58:C60,C62:C70))-1)</f>
        <v>2.0079187056337933E-2</v>
      </c>
    </row>
    <row r="46" spans="2:6" ht="15" hidden="1" customHeight="1" outlineLevel="1">
      <c r="B46" s="220" t="s">
        <v>253</v>
      </c>
      <c r="C46" s="46">
        <v>19355</v>
      </c>
      <c r="D46" s="47">
        <f t="shared" si="5"/>
        <v>0.13973619126133552</v>
      </c>
      <c r="E46" s="47">
        <f t="shared" si="3"/>
        <v>0.27151491262646177</v>
      </c>
      <c r="F46" s="221">
        <f>((SUM(C46:C47,C49:C58)/SUM(C59:C60,C62:C71))-1)</f>
        <v>4.2340476816548289E-2</v>
      </c>
    </row>
    <row r="47" spans="2:6" ht="15" hidden="1" customHeight="1" outlineLevel="1">
      <c r="B47" s="220" t="s">
        <v>254</v>
      </c>
      <c r="C47" s="46">
        <v>16982</v>
      </c>
      <c r="D47" s="47">
        <f>C47/C49-1</f>
        <v>5.208949923049655E-3</v>
      </c>
      <c r="E47" s="47">
        <f t="shared" si="3"/>
        <v>0.17060729303095057</v>
      </c>
      <c r="F47" s="221">
        <f>((SUM(C47,C49:C59)/SUM(C60,C62:C72))-1)</f>
        <v>1.7080660495918387E-2</v>
      </c>
    </row>
    <row r="48" spans="2:6" ht="15" customHeight="1" collapsed="1">
      <c r="B48" s="225">
        <v>2008</v>
      </c>
      <c r="C48" s="182">
        <v>199818</v>
      </c>
      <c r="D48" s="183"/>
      <c r="E48" s="183">
        <f t="shared" si="3"/>
        <v>8.7948166498788449E-2</v>
      </c>
      <c r="F48" s="226">
        <f>C48/C61-1</f>
        <v>8.7948166498788449E-2</v>
      </c>
    </row>
    <row r="49" spans="2:6" ht="15" hidden="1" customHeight="1" outlineLevel="1">
      <c r="B49" s="220" t="s">
        <v>243</v>
      </c>
      <c r="C49" s="46">
        <v>16894</v>
      </c>
      <c r="D49" s="47">
        <f t="shared" ref="D49:D59" si="6">IFERROR((C49-C50)/C50,"-")</f>
        <v>-0.10656301232217462</v>
      </c>
      <c r="E49" s="47">
        <f t="shared" si="3"/>
        <v>3.8623804147601692E-3</v>
      </c>
      <c r="F49" s="221">
        <f>((SUM(C49:C60)/SUM(C62:C73))-1)</f>
        <v>4.8803707330951074E-3</v>
      </c>
    </row>
    <row r="50" spans="2:6" ht="15" hidden="1" customHeight="1" outlineLevel="1">
      <c r="B50" s="220" t="s">
        <v>244</v>
      </c>
      <c r="C50" s="46">
        <v>18909</v>
      </c>
      <c r="D50" s="47">
        <f t="shared" si="6"/>
        <v>9.0107229332410929E-2</v>
      </c>
      <c r="E50" s="47">
        <f t="shared" si="3"/>
        <v>4.5447006137004475E-2</v>
      </c>
      <c r="F50" s="221" t="s">
        <v>64</v>
      </c>
    </row>
    <row r="51" spans="2:6" ht="15" hidden="1" customHeight="1" outlineLevel="1">
      <c r="B51" s="220" t="s">
        <v>245</v>
      </c>
      <c r="C51" s="46">
        <v>17346</v>
      </c>
      <c r="D51" s="47">
        <f t="shared" si="6"/>
        <v>0.23327408460718094</v>
      </c>
      <c r="E51" s="47">
        <f t="shared" si="3"/>
        <v>0.10266353060835298</v>
      </c>
      <c r="F51" s="221" t="s">
        <v>64</v>
      </c>
    </row>
    <row r="52" spans="2:6" ht="15" hidden="1" customHeight="1" outlineLevel="1">
      <c r="B52" s="220" t="s">
        <v>246</v>
      </c>
      <c r="C52" s="46">
        <v>14065</v>
      </c>
      <c r="D52" s="47">
        <f t="shared" si="6"/>
        <v>0.41115681749774258</v>
      </c>
      <c r="E52" s="47">
        <f t="shared" si="3"/>
        <v>-2.3467333194473361E-2</v>
      </c>
      <c r="F52" s="221" t="s">
        <v>64</v>
      </c>
    </row>
    <row r="53" spans="2:6" ht="15" hidden="1" customHeight="1" outlineLevel="1">
      <c r="B53" s="220" t="s">
        <v>247</v>
      </c>
      <c r="C53" s="46">
        <v>9967</v>
      </c>
      <c r="D53" s="47">
        <f t="shared" si="6"/>
        <v>-0.30591922005571032</v>
      </c>
      <c r="E53" s="47">
        <f t="shared" si="3"/>
        <v>-0.1125456326239872</v>
      </c>
      <c r="F53" s="221" t="s">
        <v>64</v>
      </c>
    </row>
    <row r="54" spans="2:6" ht="15" hidden="1" customHeight="1" outlineLevel="1">
      <c r="B54" s="220" t="s">
        <v>248</v>
      </c>
      <c r="C54" s="46">
        <v>14360</v>
      </c>
      <c r="D54" s="47">
        <f t="shared" si="6"/>
        <v>9.0274087009338699E-2</v>
      </c>
      <c r="E54" s="47">
        <f t="shared" si="3"/>
        <v>-2.6968423905678329E-2</v>
      </c>
      <c r="F54" s="221" t="s">
        <v>64</v>
      </c>
    </row>
    <row r="55" spans="2:6" ht="15" hidden="1" customHeight="1" outlineLevel="1">
      <c r="B55" s="220" t="s">
        <v>249</v>
      </c>
      <c r="C55" s="46">
        <v>13171</v>
      </c>
      <c r="D55" s="47">
        <f t="shared" si="6"/>
        <v>-0.10559554529403775</v>
      </c>
      <c r="E55" s="47">
        <f t="shared" si="3"/>
        <v>-0.1635867149298279</v>
      </c>
      <c r="F55" s="221" t="s">
        <v>64</v>
      </c>
    </row>
    <row r="56" spans="2:6" ht="15" hidden="1" customHeight="1" outlineLevel="1">
      <c r="B56" s="220" t="s">
        <v>250</v>
      </c>
      <c r="C56" s="46">
        <v>14726</v>
      </c>
      <c r="D56" s="47">
        <f t="shared" si="6"/>
        <v>-4.9444874774076941E-2</v>
      </c>
      <c r="E56" s="47">
        <f t="shared" si="3"/>
        <v>-1.6948003525184552E-3</v>
      </c>
      <c r="F56" s="221" t="s">
        <v>64</v>
      </c>
    </row>
    <row r="57" spans="2:6" ht="15" hidden="1" customHeight="1" outlineLevel="1">
      <c r="B57" s="220" t="s">
        <v>251</v>
      </c>
      <c r="C57" s="46">
        <v>15492</v>
      </c>
      <c r="D57" s="47">
        <f t="shared" si="6"/>
        <v>-0.18488898242660212</v>
      </c>
      <c r="E57" s="47">
        <f t="shared" si="3"/>
        <v>0.11863672467326158</v>
      </c>
      <c r="F57" s="221" t="s">
        <v>64</v>
      </c>
    </row>
    <row r="58" spans="2:6" ht="15" hidden="1" customHeight="1" outlineLevel="1">
      <c r="B58" s="220" t="s">
        <v>252</v>
      </c>
      <c r="C58" s="46">
        <v>19006</v>
      </c>
      <c r="D58" s="47">
        <f t="shared" si="6"/>
        <v>0.24858757062146894</v>
      </c>
      <c r="E58" s="47">
        <f t="shared" si="3"/>
        <v>9.0481381605370448E-2</v>
      </c>
      <c r="F58" s="221" t="s">
        <v>64</v>
      </c>
    </row>
    <row r="59" spans="2:6" ht="15" hidden="1" customHeight="1" outlineLevel="1">
      <c r="B59" s="220" t="s">
        <v>253</v>
      </c>
      <c r="C59" s="46">
        <v>15222</v>
      </c>
      <c r="D59" s="47">
        <f t="shared" si="6"/>
        <v>4.9286551320052385E-2</v>
      </c>
      <c r="E59" s="47">
        <f t="shared" si="3"/>
        <v>-2.9951567677797608E-2</v>
      </c>
      <c r="F59" s="221" t="s">
        <v>64</v>
      </c>
    </row>
    <row r="60" spans="2:6" ht="15" hidden="1" customHeight="1" outlineLevel="1">
      <c r="B60" s="220" t="s">
        <v>254</v>
      </c>
      <c r="C60" s="46">
        <v>14507</v>
      </c>
      <c r="D60" s="47">
        <f>C60/C62-1</f>
        <v>-0.13797611266266563</v>
      </c>
      <c r="E60" s="47">
        <f t="shared" si="3"/>
        <v>1.6893312771624869E-2</v>
      </c>
      <c r="F60" s="221" t="s">
        <v>64</v>
      </c>
    </row>
    <row r="61" spans="2:6" ht="15" customHeight="1" collapsed="1">
      <c r="B61" s="225">
        <v>2007</v>
      </c>
      <c r="C61" s="182">
        <v>183665</v>
      </c>
      <c r="D61" s="183"/>
      <c r="E61" s="183">
        <f t="shared" si="3"/>
        <v>4.8803707330951074E-3</v>
      </c>
      <c r="F61" s="226">
        <f>C61/C74-1</f>
        <v>4.8803707330951074E-3</v>
      </c>
    </row>
    <row r="62" spans="2:6" ht="15" hidden="1" customHeight="1" outlineLevel="1">
      <c r="B62" s="220" t="s">
        <v>243</v>
      </c>
      <c r="C62" s="46">
        <v>16829</v>
      </c>
      <c r="D62" s="47">
        <f t="shared" ref="D62:D72" si="7">IFERROR((C62-C63)/C63,"-")</f>
        <v>-6.9552717421352356E-2</v>
      </c>
      <c r="E62" s="47" t="s">
        <v>64</v>
      </c>
      <c r="F62" s="221" t="s">
        <v>64</v>
      </c>
    </row>
    <row r="63" spans="2:6" ht="15" hidden="1" customHeight="1" outlineLevel="1">
      <c r="B63" s="220" t="s">
        <v>244</v>
      </c>
      <c r="C63" s="46">
        <v>18087</v>
      </c>
      <c r="D63" s="47">
        <f t="shared" si="7"/>
        <v>0.14976797406395015</v>
      </c>
      <c r="E63" s="47" t="s">
        <v>64</v>
      </c>
      <c r="F63" s="221" t="s">
        <v>64</v>
      </c>
    </row>
    <row r="64" spans="2:6" ht="15" hidden="1" customHeight="1" outlineLevel="1">
      <c r="B64" s="220" t="s">
        <v>245</v>
      </c>
      <c r="C64" s="46">
        <v>15731</v>
      </c>
      <c r="D64" s="47">
        <f t="shared" si="7"/>
        <v>9.2203013261126149E-2</v>
      </c>
      <c r="E64" s="47" t="s">
        <v>64</v>
      </c>
      <c r="F64" s="221" t="s">
        <v>64</v>
      </c>
    </row>
    <row r="65" spans="2:6" ht="15" hidden="1" customHeight="1" outlineLevel="1">
      <c r="B65" s="220" t="s">
        <v>246</v>
      </c>
      <c r="C65" s="46">
        <v>14403</v>
      </c>
      <c r="D65" s="47">
        <f t="shared" si="7"/>
        <v>0.28243255275576529</v>
      </c>
      <c r="E65" s="47" t="s">
        <v>64</v>
      </c>
      <c r="F65" s="221" t="s">
        <v>64</v>
      </c>
    </row>
    <row r="66" spans="2:6" ht="15" hidden="1" customHeight="1" outlineLevel="1">
      <c r="B66" s="220" t="s">
        <v>247</v>
      </c>
      <c r="C66" s="46">
        <v>11231</v>
      </c>
      <c r="D66" s="47">
        <f t="shared" si="7"/>
        <v>-0.23898902290283236</v>
      </c>
      <c r="E66" s="47" t="s">
        <v>64</v>
      </c>
      <c r="F66" s="221" t="s">
        <v>64</v>
      </c>
    </row>
    <row r="67" spans="2:6" ht="15" hidden="1" customHeight="1" outlineLevel="1">
      <c r="B67" s="220" t="s">
        <v>248</v>
      </c>
      <c r="C67" s="46">
        <v>14758</v>
      </c>
      <c r="D67" s="47">
        <f t="shared" si="7"/>
        <v>-6.2805613767701787E-2</v>
      </c>
      <c r="E67" s="47" t="s">
        <v>64</v>
      </c>
      <c r="F67" s="221" t="s">
        <v>64</v>
      </c>
    </row>
    <row r="68" spans="2:6" ht="15" hidden="1" customHeight="1" outlineLevel="1">
      <c r="B68" s="220" t="s">
        <v>249</v>
      </c>
      <c r="C68" s="46">
        <v>15747</v>
      </c>
      <c r="D68" s="47">
        <f t="shared" si="7"/>
        <v>6.7520846044335975E-2</v>
      </c>
      <c r="E68" s="47" t="s">
        <v>64</v>
      </c>
      <c r="F68" s="221" t="s">
        <v>64</v>
      </c>
    </row>
    <row r="69" spans="2:6" ht="15" hidden="1" customHeight="1" outlineLevel="1">
      <c r="B69" s="220" t="s">
        <v>250</v>
      </c>
      <c r="C69" s="46">
        <v>14751</v>
      </c>
      <c r="D69" s="47">
        <f t="shared" si="7"/>
        <v>6.5131056393963466E-2</v>
      </c>
      <c r="E69" s="47" t="s">
        <v>64</v>
      </c>
      <c r="F69" s="221" t="s">
        <v>64</v>
      </c>
    </row>
    <row r="70" spans="2:6" ht="15" hidden="1" customHeight="1" outlineLevel="1">
      <c r="B70" s="220" t="s">
        <v>251</v>
      </c>
      <c r="C70" s="46">
        <v>13849</v>
      </c>
      <c r="D70" s="47">
        <f t="shared" si="7"/>
        <v>-0.20540478512823454</v>
      </c>
      <c r="E70" s="47" t="s">
        <v>64</v>
      </c>
      <c r="F70" s="221" t="s">
        <v>64</v>
      </c>
    </row>
    <row r="71" spans="2:6" ht="15" hidden="1" customHeight="1" outlineLevel="1">
      <c r="B71" s="220" t="s">
        <v>252</v>
      </c>
      <c r="C71" s="46">
        <v>17429</v>
      </c>
      <c r="D71" s="47">
        <f t="shared" si="7"/>
        <v>0.11069334692837114</v>
      </c>
      <c r="E71" s="47" t="s">
        <v>64</v>
      </c>
      <c r="F71" s="221" t="s">
        <v>64</v>
      </c>
    </row>
    <row r="72" spans="2:6" ht="15" hidden="1" customHeight="1" outlineLevel="1">
      <c r="B72" s="220" t="s">
        <v>253</v>
      </c>
      <c r="C72" s="46">
        <v>15692</v>
      </c>
      <c r="D72" s="47">
        <f t="shared" si="7"/>
        <v>9.9957941959904664E-2</v>
      </c>
      <c r="E72" s="47" t="s">
        <v>64</v>
      </c>
      <c r="F72" s="221" t="s">
        <v>64</v>
      </c>
    </row>
    <row r="73" spans="2:6" ht="15" hidden="1" customHeight="1" outlineLevel="1">
      <c r="B73" s="220" t="s">
        <v>254</v>
      </c>
      <c r="C73" s="46">
        <v>14266</v>
      </c>
      <c r="D73" s="47" t="s">
        <v>64</v>
      </c>
      <c r="E73" s="47" t="s">
        <v>64</v>
      </c>
      <c r="F73" s="221" t="s">
        <v>64</v>
      </c>
    </row>
    <row r="74" spans="2:6" ht="15" customHeight="1" collapsed="1">
      <c r="B74" s="225">
        <v>2006</v>
      </c>
      <c r="C74" s="182">
        <v>182773</v>
      </c>
      <c r="D74" s="183"/>
      <c r="E74" s="183" t="s">
        <v>64</v>
      </c>
      <c r="F74" s="226" t="s">
        <v>64</v>
      </c>
    </row>
    <row r="75" spans="2:6" ht="15" customHeight="1">
      <c r="B75" s="360" t="s">
        <v>255</v>
      </c>
      <c r="C75" s="360"/>
      <c r="D75" s="360"/>
      <c r="E75" s="360"/>
      <c r="F75" s="360"/>
    </row>
  </sheetData>
  <mergeCells count="2">
    <mergeCell ref="B75:F75"/>
    <mergeCell ref="B5:F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9" fitToHeight="6" orientation="landscape" r:id="rId1"/>
  <headerFooter scaleWithDoc="0" alignWithMargins="0">
    <oddHeader>&amp;RTurismo en Cifras SANTA CRUZ (acumulado junio 2010)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62">
    <tabColor rgb="FF000099"/>
    <pageSetUpPr autoPageBreaks="0" fitToPage="1"/>
  </sheetPr>
  <dimension ref="B27:L30"/>
  <sheetViews>
    <sheetView showGridLines="0" showRowColHeaders="0" showOutlineSymbols="0" zoomScaleNormal="100" workbookViewId="0">
      <selection activeCell="L14" sqref="L14"/>
    </sheetView>
  </sheetViews>
  <sheetFormatPr baseColWidth="10" defaultRowHeight="12.7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27" spans="2:12" ht="24.95" customHeight="1"/>
    <row r="28" spans="2:12" ht="20.100000000000001" customHeight="1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7.100000000000001" customHeight="1" thickBot="1"/>
    <row r="30" spans="2:12" ht="30" customHeight="1" thickBot="1">
      <c r="J30" s="72" t="s">
        <v>97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SANTA CRUZ (acumulado junio 2010)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153">
    <tabColor rgb="FF000099"/>
  </sheetPr>
  <dimension ref="B1:J76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00" customWidth="1"/>
    <col min="2" max="2" width="11.7109375" style="100" bestFit="1" customWidth="1"/>
    <col min="3" max="10" width="10.7109375" style="100" customWidth="1"/>
    <col min="11" max="16384" width="11.42578125" style="100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18" customHeight="1">
      <c r="B5" s="344" t="s">
        <v>256</v>
      </c>
      <c r="C5" s="344"/>
      <c r="D5" s="344"/>
      <c r="E5" s="344"/>
      <c r="F5" s="344"/>
      <c r="G5" s="344"/>
      <c r="H5" s="344"/>
      <c r="I5" s="344"/>
      <c r="J5" s="344"/>
    </row>
    <row r="6" spans="2:10" ht="15" customHeight="1">
      <c r="B6" s="345"/>
      <c r="C6" s="346" t="s">
        <v>131</v>
      </c>
      <c r="D6" s="346"/>
      <c r="E6" s="347" t="s">
        <v>133</v>
      </c>
      <c r="F6" s="347"/>
      <c r="G6" s="347"/>
      <c r="H6" s="347"/>
      <c r="I6" s="347"/>
      <c r="J6" s="347"/>
    </row>
    <row r="7" spans="2:10" ht="30" customHeight="1">
      <c r="B7" s="345"/>
      <c r="C7" s="102" t="s">
        <v>80</v>
      </c>
      <c r="D7" s="103" t="s">
        <v>134</v>
      </c>
      <c r="E7" s="102" t="s">
        <v>135</v>
      </c>
      <c r="F7" s="103" t="s">
        <v>136</v>
      </c>
      <c r="G7" s="102" t="s">
        <v>100</v>
      </c>
      <c r="H7" s="103" t="s">
        <v>137</v>
      </c>
      <c r="I7" s="102" t="s">
        <v>80</v>
      </c>
      <c r="J7" s="103" t="s">
        <v>134</v>
      </c>
    </row>
    <row r="8" spans="2:10">
      <c r="B8" s="55" t="s">
        <v>93</v>
      </c>
      <c r="C8" s="113">
        <v>31753</v>
      </c>
      <c r="D8" s="105">
        <f t="shared" ref="D8:D9" si="0">C8/C21-1</f>
        <v>-8.3104732753891075E-2</v>
      </c>
      <c r="E8" s="104">
        <v>2025908</v>
      </c>
      <c r="F8" s="105">
        <f t="shared" ref="F8:F9" si="1">E8/E21-1</f>
        <v>0.20700116296804705</v>
      </c>
      <c r="G8" s="104">
        <v>1551674</v>
      </c>
      <c r="H8" s="105">
        <f t="shared" ref="H8:H9" si="2">G8/G21-1</f>
        <v>0.13163076581990452</v>
      </c>
      <c r="I8" s="104">
        <v>3577582</v>
      </c>
      <c r="J8" s="105">
        <f t="shared" ref="J8:J9" si="3">I8/I21-1</f>
        <v>0.17311309370786399</v>
      </c>
    </row>
    <row r="9" spans="2:10">
      <c r="B9" s="55" t="s">
        <v>94</v>
      </c>
      <c r="C9" s="113">
        <v>28765</v>
      </c>
      <c r="D9" s="105">
        <f t="shared" si="0"/>
        <v>4.1892127770990495E-3</v>
      </c>
      <c r="E9" s="104">
        <v>1960133</v>
      </c>
      <c r="F9" s="105">
        <f t="shared" si="1"/>
        <v>9.602237970572669E-2</v>
      </c>
      <c r="G9" s="104">
        <v>1455799</v>
      </c>
      <c r="H9" s="105">
        <f t="shared" si="2"/>
        <v>1.1511703124793771E-2</v>
      </c>
      <c r="I9" s="104">
        <v>3415932</v>
      </c>
      <c r="J9" s="105">
        <f t="shared" si="3"/>
        <v>5.8338344739510717E-2</v>
      </c>
    </row>
    <row r="10" spans="2:10" ht="30" customHeight="1">
      <c r="B10" s="106" t="str">
        <f>actualizaciones!$A$2</f>
        <v xml:space="preserve">acumulado febrero 2011 </v>
      </c>
      <c r="C10" s="107">
        <v>60518</v>
      </c>
      <c r="D10" s="155">
        <v>-4.3586825968771725E-2</v>
      </c>
      <c r="E10" s="107">
        <v>3986041</v>
      </c>
      <c r="F10" s="155">
        <v>0.14975208184904543</v>
      </c>
      <c r="G10" s="107">
        <v>3007473</v>
      </c>
      <c r="H10" s="155">
        <v>7.0117046770672653E-2</v>
      </c>
      <c r="I10" s="107">
        <v>6993514</v>
      </c>
      <c r="J10" s="155">
        <v>0.11409853145109716</v>
      </c>
    </row>
    <row r="11" spans="2:10" outlineLevel="1">
      <c r="B11" s="55" t="s">
        <v>83</v>
      </c>
      <c r="C11" s="113">
        <v>28572</v>
      </c>
      <c r="D11" s="105">
        <f t="shared" ref="D11:D62" si="4">C11/C24-1</f>
        <v>-0.20800532209779354</v>
      </c>
      <c r="E11" s="104">
        <v>1665994</v>
      </c>
      <c r="F11" s="105">
        <f t="shared" ref="F11:F62" si="5">E11/E24-1</f>
        <v>9.6223538223978444E-3</v>
      </c>
      <c r="G11" s="104">
        <v>1373604</v>
      </c>
      <c r="H11" s="105">
        <f t="shared" ref="H11:H62" si="6">G11/G24-1</f>
        <v>2.6599316768372017E-3</v>
      </c>
      <c r="I11" s="104">
        <v>3039598</v>
      </c>
      <c r="J11" s="105">
        <f t="shared" ref="J11:J62" si="7">I11/I24-1</f>
        <v>6.4640757384912817E-3</v>
      </c>
    </row>
    <row r="12" spans="2:10" outlineLevel="1">
      <c r="B12" s="55" t="s">
        <v>84</v>
      </c>
      <c r="C12" s="113">
        <v>30419</v>
      </c>
      <c r="D12" s="105">
        <f t="shared" si="4"/>
        <v>9.8000288766965094E-2</v>
      </c>
      <c r="E12" s="104">
        <v>1765180</v>
      </c>
      <c r="F12" s="105">
        <f t="shared" si="5"/>
        <v>5.7560154957204679E-2</v>
      </c>
      <c r="G12" s="104">
        <v>1455663</v>
      </c>
      <c r="H12" s="105">
        <f t="shared" si="6"/>
        <v>9.56647994905786E-2</v>
      </c>
      <c r="I12" s="104">
        <v>3220843</v>
      </c>
      <c r="J12" s="105">
        <f t="shared" si="7"/>
        <v>7.4448105062862036E-2</v>
      </c>
    </row>
    <row r="13" spans="2:10" outlineLevel="1">
      <c r="B13" s="55" t="s">
        <v>85</v>
      </c>
      <c r="C13" s="113">
        <v>27998</v>
      </c>
      <c r="D13" s="105">
        <f t="shared" si="4"/>
        <v>-3.3551950293406962E-2</v>
      </c>
      <c r="E13" s="104">
        <v>1773647</v>
      </c>
      <c r="F13" s="105">
        <f t="shared" si="5"/>
        <v>9.156710442665017E-2</v>
      </c>
      <c r="G13" s="104">
        <v>1287512</v>
      </c>
      <c r="H13" s="105">
        <f t="shared" si="6"/>
        <v>2.7874909388182711E-2</v>
      </c>
      <c r="I13" s="104">
        <v>3061159</v>
      </c>
      <c r="J13" s="105">
        <f t="shared" si="7"/>
        <v>6.3841048647435006E-2</v>
      </c>
    </row>
    <row r="14" spans="2:10" outlineLevel="1">
      <c r="B14" s="55" t="s">
        <v>86</v>
      </c>
      <c r="C14" s="113">
        <v>22588</v>
      </c>
      <c r="D14" s="105">
        <f t="shared" si="4"/>
        <v>-0.12656123119755613</v>
      </c>
      <c r="E14" s="104">
        <v>1623162</v>
      </c>
      <c r="F14" s="105">
        <f t="shared" si="5"/>
        <v>3.7925583750892056E-2</v>
      </c>
      <c r="G14" s="104">
        <v>1147427</v>
      </c>
      <c r="H14" s="105">
        <f t="shared" si="6"/>
        <v>-5.3321058480657602E-3</v>
      </c>
      <c r="I14" s="104">
        <v>2770589</v>
      </c>
      <c r="J14" s="105">
        <f t="shared" si="7"/>
        <v>1.9562233433795928E-2</v>
      </c>
    </row>
    <row r="15" spans="2:10" outlineLevel="1">
      <c r="B15" s="55" t="s">
        <v>87</v>
      </c>
      <c r="C15" s="113">
        <v>22619</v>
      </c>
      <c r="D15" s="105">
        <f t="shared" si="4"/>
        <v>5.7753460531238199E-2</v>
      </c>
      <c r="E15" s="104">
        <v>2019311</v>
      </c>
      <c r="F15" s="105">
        <f t="shared" si="5"/>
        <v>3.3750677670482343E-2</v>
      </c>
      <c r="G15" s="104">
        <v>1584426</v>
      </c>
      <c r="H15" s="105">
        <f t="shared" si="6"/>
        <v>-1.9842239503718218E-2</v>
      </c>
      <c r="I15" s="104">
        <v>3603737</v>
      </c>
      <c r="J15" s="105">
        <f t="shared" si="7"/>
        <v>9.482941182402671E-3</v>
      </c>
    </row>
    <row r="16" spans="2:10" outlineLevel="1">
      <c r="B16" s="55" t="s">
        <v>88</v>
      </c>
      <c r="C16" s="113">
        <v>22934</v>
      </c>
      <c r="D16" s="105">
        <f t="shared" si="4"/>
        <v>-0.15869405722670582</v>
      </c>
      <c r="E16" s="104">
        <v>1852448</v>
      </c>
      <c r="F16" s="105">
        <f t="shared" si="5"/>
        <v>3.2678718360957593E-2</v>
      </c>
      <c r="G16" s="104">
        <v>1401004</v>
      </c>
      <c r="H16" s="105">
        <f t="shared" si="6"/>
        <v>1.1332522440906434E-2</v>
      </c>
      <c r="I16" s="104">
        <v>3253452</v>
      </c>
      <c r="J16" s="105">
        <f t="shared" si="7"/>
        <v>2.3377128292525029E-2</v>
      </c>
    </row>
    <row r="17" spans="2:10" outlineLevel="1">
      <c r="B17" s="55" t="s">
        <v>89</v>
      </c>
      <c r="C17" s="113">
        <v>26127</v>
      </c>
      <c r="D17" s="105">
        <f t="shared" si="4"/>
        <v>-7.0279695395345509E-2</v>
      </c>
      <c r="E17" s="104">
        <v>1564162</v>
      </c>
      <c r="F17" s="105">
        <f t="shared" si="5"/>
        <v>5.1398941719275948E-2</v>
      </c>
      <c r="G17" s="104">
        <v>1097110</v>
      </c>
      <c r="H17" s="105">
        <f t="shared" si="6"/>
        <v>1.498549373121949E-2</v>
      </c>
      <c r="I17" s="104">
        <v>2661272</v>
      </c>
      <c r="J17" s="105">
        <f t="shared" si="7"/>
        <v>3.607557089287261E-2</v>
      </c>
    </row>
    <row r="18" spans="2:10" outlineLevel="1">
      <c r="B18" s="55" t="s">
        <v>90</v>
      </c>
      <c r="C18" s="113">
        <v>25316</v>
      </c>
      <c r="D18" s="105">
        <f t="shared" si="4"/>
        <v>-0.16008095285491519</v>
      </c>
      <c r="E18" s="104">
        <v>1491751</v>
      </c>
      <c r="F18" s="105">
        <f t="shared" si="5"/>
        <v>5.0602859356292607E-2</v>
      </c>
      <c r="G18" s="104">
        <v>966851</v>
      </c>
      <c r="H18" s="105">
        <f t="shared" si="6"/>
        <v>-3.6240739707019909E-2</v>
      </c>
      <c r="I18" s="104">
        <v>2458602</v>
      </c>
      <c r="J18" s="105">
        <f t="shared" si="7"/>
        <v>1.4648129592242709E-2</v>
      </c>
    </row>
    <row r="19" spans="2:10" outlineLevel="1">
      <c r="B19" s="55" t="s">
        <v>91</v>
      </c>
      <c r="C19" s="113">
        <v>27550</v>
      </c>
      <c r="D19" s="105">
        <f t="shared" si="4"/>
        <v>-7.6649797231625127E-2</v>
      </c>
      <c r="E19" s="104">
        <v>1576794</v>
      </c>
      <c r="F19" s="105">
        <f t="shared" si="5"/>
        <v>-4.3537178933474419E-2</v>
      </c>
      <c r="G19" s="104">
        <v>1127852</v>
      </c>
      <c r="H19" s="105">
        <f t="shared" si="6"/>
        <v>-0.11184014174623491</v>
      </c>
      <c r="I19" s="104">
        <v>2704646</v>
      </c>
      <c r="J19" s="105">
        <f t="shared" si="7"/>
        <v>-7.3257212835748375E-2</v>
      </c>
    </row>
    <row r="20" spans="2:10" outlineLevel="1">
      <c r="B20" s="55" t="s">
        <v>92</v>
      </c>
      <c r="C20" s="113">
        <v>28465</v>
      </c>
      <c r="D20" s="105">
        <f t="shared" si="4"/>
        <v>-0.22362535457124155</v>
      </c>
      <c r="E20" s="104">
        <v>1745136</v>
      </c>
      <c r="F20" s="105">
        <f t="shared" si="5"/>
        <v>9.9710227460159118E-3</v>
      </c>
      <c r="G20" s="104">
        <v>1433073</v>
      </c>
      <c r="H20" s="105">
        <f t="shared" si="6"/>
        <v>-7.9926731742644308E-2</v>
      </c>
      <c r="I20" s="104">
        <v>3178209</v>
      </c>
      <c r="J20" s="105">
        <f t="shared" si="7"/>
        <v>-3.2647373846854788E-2</v>
      </c>
    </row>
    <row r="21" spans="2:10" outlineLevel="1">
      <c r="B21" s="55" t="s">
        <v>93</v>
      </c>
      <c r="C21" s="113">
        <v>34631</v>
      </c>
      <c r="D21" s="105">
        <f t="shared" si="4"/>
        <v>-0.11819825325287092</v>
      </c>
      <c r="E21" s="104">
        <v>1678464</v>
      </c>
      <c r="F21" s="105">
        <f t="shared" si="5"/>
        <v>1.4431404593052255E-2</v>
      </c>
      <c r="G21" s="104">
        <v>1371184</v>
      </c>
      <c r="H21" s="105">
        <f t="shared" si="6"/>
        <v>-8.1158777374745084E-2</v>
      </c>
      <c r="I21" s="104">
        <v>3049648</v>
      </c>
      <c r="J21" s="105">
        <f t="shared" si="7"/>
        <v>-3.0898829095330149E-2</v>
      </c>
    </row>
    <row r="22" spans="2:10" outlineLevel="1">
      <c r="B22" s="55" t="s">
        <v>94</v>
      </c>
      <c r="C22" s="113">
        <v>28645</v>
      </c>
      <c r="D22" s="105">
        <f t="shared" si="4"/>
        <v>-0.13141696230934841</v>
      </c>
      <c r="E22" s="104">
        <v>1788406</v>
      </c>
      <c r="F22" s="105">
        <f t="shared" si="5"/>
        <v>-2.4103216399638305E-2</v>
      </c>
      <c r="G22" s="104">
        <v>1439231</v>
      </c>
      <c r="H22" s="105">
        <f t="shared" si="6"/>
        <v>-9.366156117085922E-2</v>
      </c>
      <c r="I22" s="104">
        <v>3227637</v>
      </c>
      <c r="J22" s="105">
        <f t="shared" si="7"/>
        <v>-5.6395205550938021E-2</v>
      </c>
    </row>
    <row r="23" spans="2:10" ht="15" customHeight="1">
      <c r="B23" s="124">
        <v>2010</v>
      </c>
      <c r="C23" s="110">
        <v>325864</v>
      </c>
      <c r="D23" s="111">
        <f t="shared" si="4"/>
        <v>-0.10538612110879586</v>
      </c>
      <c r="E23" s="110">
        <v>20544455</v>
      </c>
      <c r="F23" s="111">
        <f t="shared" si="5"/>
        <v>2.5869525508901203E-2</v>
      </c>
      <c r="G23" s="110">
        <v>15684937</v>
      </c>
      <c r="H23" s="111">
        <f t="shared" si="6"/>
        <v>-2.5678884336033936E-2</v>
      </c>
      <c r="I23" s="110">
        <v>36229392</v>
      </c>
      <c r="J23" s="111">
        <f t="shared" si="7"/>
        <v>2.8979059372828964E-3</v>
      </c>
    </row>
    <row r="24" spans="2:10" ht="15" hidden="1" customHeight="1" outlineLevel="1">
      <c r="B24" s="55" t="s">
        <v>83</v>
      </c>
      <c r="C24" s="113">
        <v>36076</v>
      </c>
      <c r="D24" s="105">
        <f t="shared" si="4"/>
        <v>-5.4810312303500308E-2</v>
      </c>
      <c r="E24" s="104">
        <v>1650116</v>
      </c>
      <c r="F24" s="105">
        <f t="shared" si="5"/>
        <v>-7.711478263106708E-2</v>
      </c>
      <c r="G24" s="104">
        <v>1369960</v>
      </c>
      <c r="H24" s="105">
        <f t="shared" si="6"/>
        <v>-0.12739845041822406</v>
      </c>
      <c r="I24" s="104">
        <v>3020076</v>
      </c>
      <c r="J24" s="105">
        <f t="shared" si="7"/>
        <v>-0.10062421660235699</v>
      </c>
    </row>
    <row r="25" spans="2:10" ht="15" hidden="1" customHeight="1" outlineLevel="1">
      <c r="B25" s="55" t="s">
        <v>84</v>
      </c>
      <c r="C25" s="113">
        <v>27704</v>
      </c>
      <c r="D25" s="105">
        <f t="shared" si="4"/>
        <v>-0.34725036520427877</v>
      </c>
      <c r="E25" s="104">
        <v>1669106</v>
      </c>
      <c r="F25" s="105">
        <f t="shared" si="5"/>
        <v>-7.8815085942363639E-2</v>
      </c>
      <c r="G25" s="104">
        <v>1328566</v>
      </c>
      <c r="H25" s="105">
        <f t="shared" si="6"/>
        <v>-0.16447644802213701</v>
      </c>
      <c r="I25" s="104">
        <v>2997672</v>
      </c>
      <c r="J25" s="105">
        <f t="shared" si="7"/>
        <v>-0.11885319628502189</v>
      </c>
    </row>
    <row r="26" spans="2:10" ht="15" hidden="1" customHeight="1" outlineLevel="1">
      <c r="B26" s="55" t="s">
        <v>85</v>
      </c>
      <c r="C26" s="113">
        <v>28970</v>
      </c>
      <c r="D26" s="105">
        <f t="shared" si="4"/>
        <v>-0.32806049079185418</v>
      </c>
      <c r="E26" s="104">
        <v>1624863</v>
      </c>
      <c r="F26" s="105">
        <f t="shared" si="5"/>
        <v>-0.1127749878644686</v>
      </c>
      <c r="G26" s="104">
        <v>1252596</v>
      </c>
      <c r="H26" s="105">
        <f t="shared" si="6"/>
        <v>-0.14195644966393306</v>
      </c>
      <c r="I26" s="104">
        <v>2877459</v>
      </c>
      <c r="J26" s="105">
        <f t="shared" si="7"/>
        <v>-0.12571846305344481</v>
      </c>
    </row>
    <row r="27" spans="2:10" ht="15" hidden="1" customHeight="1" outlineLevel="1">
      <c r="B27" s="55" t="s">
        <v>86</v>
      </c>
      <c r="C27" s="113">
        <v>25861</v>
      </c>
      <c r="D27" s="105">
        <f t="shared" si="4"/>
        <v>-0.24259020618556704</v>
      </c>
      <c r="E27" s="104">
        <v>1563852</v>
      </c>
      <c r="F27" s="105">
        <f t="shared" si="5"/>
        <v>-0.12100826071878423</v>
      </c>
      <c r="G27" s="104">
        <v>1153578</v>
      </c>
      <c r="H27" s="105">
        <f t="shared" si="6"/>
        <v>-0.11818502873444603</v>
      </c>
      <c r="I27" s="104">
        <v>2717430</v>
      </c>
      <c r="J27" s="105">
        <f t="shared" si="7"/>
        <v>-0.11981197986997827</v>
      </c>
    </row>
    <row r="28" spans="2:10" ht="15" hidden="1" customHeight="1" outlineLevel="1">
      <c r="B28" s="55" t="s">
        <v>87</v>
      </c>
      <c r="C28" s="113">
        <v>21384</v>
      </c>
      <c r="D28" s="105">
        <f t="shared" si="4"/>
        <v>-0.32942393928941016</v>
      </c>
      <c r="E28" s="104">
        <v>1953383</v>
      </c>
      <c r="F28" s="105">
        <f t="shared" si="5"/>
        <v>-0.1277363413458984</v>
      </c>
      <c r="G28" s="104">
        <v>1616501</v>
      </c>
      <c r="H28" s="105">
        <f t="shared" si="6"/>
        <v>-0.15681948228278786</v>
      </c>
      <c r="I28" s="104">
        <v>3569884</v>
      </c>
      <c r="J28" s="105">
        <f t="shared" si="7"/>
        <v>-0.14115038584531348</v>
      </c>
    </row>
    <row r="29" spans="2:10" ht="15" hidden="1" customHeight="1" outlineLevel="1">
      <c r="B29" s="55" t="s">
        <v>88</v>
      </c>
      <c r="C29" s="113">
        <v>27260</v>
      </c>
      <c r="D29" s="105">
        <f t="shared" si="4"/>
        <v>-0.35486924624304816</v>
      </c>
      <c r="E29" s="104">
        <v>1793828</v>
      </c>
      <c r="F29" s="105">
        <f t="shared" si="5"/>
        <v>-0.15020017689279797</v>
      </c>
      <c r="G29" s="104">
        <v>1385305</v>
      </c>
      <c r="H29" s="105">
        <f t="shared" si="6"/>
        <v>-0.18088954140504754</v>
      </c>
      <c r="I29" s="104">
        <v>3179133</v>
      </c>
      <c r="J29" s="105">
        <f t="shared" si="7"/>
        <v>-0.16385121540279957</v>
      </c>
    </row>
    <row r="30" spans="2:10" ht="15" hidden="1" customHeight="1" outlineLevel="1">
      <c r="B30" s="55" t="s">
        <v>89</v>
      </c>
      <c r="C30" s="113">
        <v>28102</v>
      </c>
      <c r="D30" s="105">
        <f t="shared" si="4"/>
        <v>-0.28193990188062146</v>
      </c>
      <c r="E30" s="104">
        <v>1487696</v>
      </c>
      <c r="F30" s="105">
        <f t="shared" si="5"/>
        <v>-0.14723468162368059</v>
      </c>
      <c r="G30" s="104">
        <v>1080912</v>
      </c>
      <c r="H30" s="105">
        <f t="shared" si="6"/>
        <v>-0.19503367580078701</v>
      </c>
      <c r="I30" s="104">
        <v>2568608</v>
      </c>
      <c r="J30" s="105">
        <f t="shared" si="7"/>
        <v>-0.16802419155012427</v>
      </c>
    </row>
    <row r="31" spans="2:10" ht="15" hidden="1" customHeight="1" outlineLevel="1">
      <c r="B31" s="55" t="s">
        <v>90</v>
      </c>
      <c r="C31" s="113">
        <v>30141</v>
      </c>
      <c r="D31" s="105">
        <f t="shared" si="4"/>
        <v>-0.36440892412804182</v>
      </c>
      <c r="E31" s="104">
        <v>1419900</v>
      </c>
      <c r="F31" s="105">
        <f t="shared" si="5"/>
        <v>-0.17629464275355089</v>
      </c>
      <c r="G31" s="104">
        <v>1003208</v>
      </c>
      <c r="H31" s="105">
        <f t="shared" si="6"/>
        <v>-0.19423050510388895</v>
      </c>
      <c r="I31" s="104">
        <v>2423108</v>
      </c>
      <c r="J31" s="105">
        <f t="shared" si="7"/>
        <v>-0.18381636922596034</v>
      </c>
    </row>
    <row r="32" spans="2:10" ht="15" hidden="1" customHeight="1" outlineLevel="1">
      <c r="B32" s="55" t="s">
        <v>91</v>
      </c>
      <c r="C32" s="113">
        <v>29837</v>
      </c>
      <c r="D32" s="105">
        <f t="shared" si="4"/>
        <v>-0.29333049121311161</v>
      </c>
      <c r="E32" s="104">
        <v>1648568</v>
      </c>
      <c r="F32" s="105">
        <f t="shared" si="5"/>
        <v>-0.14307976436575187</v>
      </c>
      <c r="G32" s="104">
        <v>1269875</v>
      </c>
      <c r="H32" s="105">
        <f t="shared" si="6"/>
        <v>-0.12624943149018031</v>
      </c>
      <c r="I32" s="104">
        <v>2918443</v>
      </c>
      <c r="J32" s="105">
        <f t="shared" si="7"/>
        <v>-0.13583689398582843</v>
      </c>
    </row>
    <row r="33" spans="2:10" ht="15" hidden="1" customHeight="1" outlineLevel="1">
      <c r="B33" s="55" t="s">
        <v>92</v>
      </c>
      <c r="C33" s="113">
        <v>36664</v>
      </c>
      <c r="D33" s="105">
        <f t="shared" si="4"/>
        <v>-0.23743760399334446</v>
      </c>
      <c r="E33" s="104">
        <v>1727907</v>
      </c>
      <c r="F33" s="105">
        <f t="shared" si="5"/>
        <v>-0.17948224822567727</v>
      </c>
      <c r="G33" s="104">
        <v>1557564</v>
      </c>
      <c r="H33" s="105">
        <f t="shared" si="6"/>
        <v>-0.1703522994811919</v>
      </c>
      <c r="I33" s="104">
        <v>3285471</v>
      </c>
      <c r="J33" s="105">
        <f t="shared" si="7"/>
        <v>-0.17517913745897196</v>
      </c>
    </row>
    <row r="34" spans="2:10" ht="15" hidden="1" customHeight="1" outlineLevel="1">
      <c r="B34" s="55" t="s">
        <v>93</v>
      </c>
      <c r="C34" s="113">
        <v>39273</v>
      </c>
      <c r="D34" s="105">
        <f t="shared" si="4"/>
        <v>-0.1910646975220911</v>
      </c>
      <c r="E34" s="104">
        <v>1654586</v>
      </c>
      <c r="F34" s="105">
        <f t="shared" si="5"/>
        <v>-0.15048496084835161</v>
      </c>
      <c r="G34" s="104">
        <v>1492297</v>
      </c>
      <c r="H34" s="105">
        <f t="shared" si="6"/>
        <v>-0.17127898072052172</v>
      </c>
      <c r="I34" s="104">
        <v>3146883</v>
      </c>
      <c r="J34" s="105">
        <f t="shared" si="7"/>
        <v>-0.16047434562851515</v>
      </c>
    </row>
    <row r="35" spans="2:10" ht="15" hidden="1" customHeight="1" outlineLevel="1">
      <c r="B35" s="55" t="s">
        <v>94</v>
      </c>
      <c r="C35" s="113">
        <v>32979</v>
      </c>
      <c r="D35" s="105">
        <f t="shared" si="4"/>
        <v>-0.23347433990330979</v>
      </c>
      <c r="E35" s="104">
        <v>1832577</v>
      </c>
      <c r="F35" s="105">
        <f t="shared" si="5"/>
        <v>-8.5032255938552681E-2</v>
      </c>
      <c r="G35" s="104">
        <v>1587962</v>
      </c>
      <c r="H35" s="105">
        <f t="shared" si="6"/>
        <v>-0.11628429836692333</v>
      </c>
      <c r="I35" s="104">
        <v>3420539</v>
      </c>
      <c r="J35" s="105">
        <f t="shared" si="7"/>
        <v>-9.9811253323199511E-2</v>
      </c>
    </row>
    <row r="36" spans="2:10" collapsed="1">
      <c r="B36" s="112">
        <v>2009</v>
      </c>
      <c r="C36" s="113">
        <v>364251</v>
      </c>
      <c r="D36" s="114">
        <f t="shared" si="4"/>
        <v>-0.27214579024668051</v>
      </c>
      <c r="E36" s="113">
        <v>20026382</v>
      </c>
      <c r="F36" s="114">
        <f t="shared" si="5"/>
        <v>-0.12964341224210163</v>
      </c>
      <c r="G36" s="113">
        <v>16098324</v>
      </c>
      <c r="H36" s="114">
        <f t="shared" si="6"/>
        <v>-0.1550624012015529</v>
      </c>
      <c r="I36" s="113">
        <v>36124706</v>
      </c>
      <c r="J36" s="114">
        <f t="shared" si="7"/>
        <v>-0.1411573422777006</v>
      </c>
    </row>
    <row r="37" spans="2:10" ht="15" hidden="1" customHeight="1" outlineLevel="1">
      <c r="B37" s="55" t="s">
        <v>83</v>
      </c>
      <c r="C37" s="113">
        <v>38168</v>
      </c>
      <c r="D37" s="105">
        <f t="shared" si="4"/>
        <v>-8.4261036468330164E-2</v>
      </c>
      <c r="E37" s="104">
        <v>1787997</v>
      </c>
      <c r="F37" s="105">
        <f t="shared" si="5"/>
        <v>-4.3343871906311726E-2</v>
      </c>
      <c r="G37" s="104">
        <v>1569972</v>
      </c>
      <c r="H37" s="105">
        <f t="shared" si="6"/>
        <v>-0.10478583187121915</v>
      </c>
      <c r="I37" s="104">
        <v>3357969</v>
      </c>
      <c r="J37" s="105">
        <f t="shared" si="7"/>
        <v>-7.3087376260990933E-2</v>
      </c>
    </row>
    <row r="38" spans="2:10" ht="15" hidden="1" customHeight="1" outlineLevel="1">
      <c r="B38" s="55" t="s">
        <v>84</v>
      </c>
      <c r="C38" s="113">
        <v>42442</v>
      </c>
      <c r="D38" s="105">
        <f t="shared" si="4"/>
        <v>-1.911299082483997E-2</v>
      </c>
      <c r="E38" s="104">
        <v>1811912</v>
      </c>
      <c r="F38" s="105">
        <f t="shared" si="5"/>
        <v>-6.4776170247908271E-2</v>
      </c>
      <c r="G38" s="104">
        <v>1590100</v>
      </c>
      <c r="H38" s="105">
        <f t="shared" si="6"/>
        <v>-7.1143047241964852E-2</v>
      </c>
      <c r="I38" s="104">
        <v>3402012</v>
      </c>
      <c r="J38" s="105">
        <f t="shared" si="7"/>
        <v>-6.7762877199155191E-2</v>
      </c>
    </row>
    <row r="39" spans="2:10" ht="15" hidden="1" customHeight="1" outlineLevel="1">
      <c r="B39" s="55" t="s">
        <v>85</v>
      </c>
      <c r="C39" s="113">
        <v>43114</v>
      </c>
      <c r="D39" s="105">
        <f t="shared" si="4"/>
        <v>-1.1894666880572058E-2</v>
      </c>
      <c r="E39" s="104">
        <v>1831399</v>
      </c>
      <c r="F39" s="105">
        <f t="shared" si="5"/>
        <v>-2.433412392465728E-2</v>
      </c>
      <c r="G39" s="104">
        <v>1459828</v>
      </c>
      <c r="H39" s="105">
        <f t="shared" si="6"/>
        <v>-6.9402096896855281E-2</v>
      </c>
      <c r="I39" s="104">
        <v>3291227</v>
      </c>
      <c r="J39" s="105">
        <f t="shared" si="7"/>
        <v>-4.4851448513034131E-2</v>
      </c>
    </row>
    <row r="40" spans="2:10" ht="15" hidden="1" customHeight="1" outlineLevel="1">
      <c r="B40" s="55" t="s">
        <v>86</v>
      </c>
      <c r="C40" s="113">
        <v>34144</v>
      </c>
      <c r="D40" s="105">
        <f t="shared" si="4"/>
        <v>-7.4562948909066229E-2</v>
      </c>
      <c r="E40" s="104">
        <v>1779143</v>
      </c>
      <c r="F40" s="105">
        <f t="shared" si="5"/>
        <v>-3.2166060209772973E-2</v>
      </c>
      <c r="G40" s="104">
        <v>1308186</v>
      </c>
      <c r="H40" s="105">
        <f t="shared" si="6"/>
        <v>-5.2931296604647793E-2</v>
      </c>
      <c r="I40" s="104">
        <v>3087329</v>
      </c>
      <c r="J40" s="105">
        <f t="shared" si="7"/>
        <v>-4.1075012121172594E-2</v>
      </c>
    </row>
    <row r="41" spans="2:10" ht="15" hidden="1" customHeight="1" outlineLevel="1">
      <c r="B41" s="55" t="s">
        <v>87</v>
      </c>
      <c r="C41" s="113">
        <v>31889</v>
      </c>
      <c r="D41" s="105">
        <f t="shared" si="4"/>
        <v>0.17706333973128596</v>
      </c>
      <c r="E41" s="104">
        <v>2239441</v>
      </c>
      <c r="F41" s="105">
        <f t="shared" si="5"/>
        <v>-1.7945388519283956E-2</v>
      </c>
      <c r="G41" s="104">
        <v>1917147</v>
      </c>
      <c r="H41" s="105">
        <f t="shared" si="6"/>
        <v>-1.6848196488104317E-2</v>
      </c>
      <c r="I41" s="104">
        <v>4156588</v>
      </c>
      <c r="J41" s="105">
        <f t="shared" si="7"/>
        <v>-1.7439634036220064E-2</v>
      </c>
    </row>
    <row r="42" spans="2:10" ht="15" hidden="1" customHeight="1" outlineLevel="1">
      <c r="B42" s="55" t="s">
        <v>88</v>
      </c>
      <c r="C42" s="113">
        <v>42255</v>
      </c>
      <c r="D42" s="105">
        <f t="shared" si="4"/>
        <v>7.318584914656201E-3</v>
      </c>
      <c r="E42" s="104">
        <v>2110883</v>
      </c>
      <c r="F42" s="105">
        <f t="shared" si="5"/>
        <v>4.5682148507975029E-2</v>
      </c>
      <c r="G42" s="104">
        <v>1691231</v>
      </c>
      <c r="H42" s="105">
        <f t="shared" si="6"/>
        <v>1.6319586749147019E-2</v>
      </c>
      <c r="I42" s="104">
        <v>3802114</v>
      </c>
      <c r="J42" s="105">
        <f t="shared" si="7"/>
        <v>3.2414452282811146E-2</v>
      </c>
    </row>
    <row r="43" spans="2:10" ht="15" hidden="1" customHeight="1" outlineLevel="1">
      <c r="B43" s="55" t="s">
        <v>89</v>
      </c>
      <c r="C43" s="113">
        <v>39136</v>
      </c>
      <c r="D43" s="105">
        <f t="shared" si="4"/>
        <v>-7.4230023182097704E-2</v>
      </c>
      <c r="E43" s="104">
        <v>1744555</v>
      </c>
      <c r="F43" s="105">
        <f t="shared" si="5"/>
        <v>5.1291399508267776E-2</v>
      </c>
      <c r="G43" s="104">
        <v>1342804</v>
      </c>
      <c r="H43" s="105">
        <f t="shared" si="6"/>
        <v>5.5669331513616749E-2</v>
      </c>
      <c r="I43" s="104">
        <v>3087359</v>
      </c>
      <c r="J43" s="105">
        <f t="shared" si="7"/>
        <v>5.3191050247438643E-2</v>
      </c>
    </row>
    <row r="44" spans="2:10" ht="15" hidden="1" customHeight="1" outlineLevel="1">
      <c r="B44" s="55" t="s">
        <v>90</v>
      </c>
      <c r="C44" s="113">
        <v>47422</v>
      </c>
      <c r="D44" s="105">
        <f t="shared" si="4"/>
        <v>8.0227790432801926E-2</v>
      </c>
      <c r="E44" s="104">
        <v>1723796</v>
      </c>
      <c r="F44" s="105">
        <f t="shared" si="5"/>
        <v>0.13424943807212686</v>
      </c>
      <c r="G44" s="104">
        <v>1245031</v>
      </c>
      <c r="H44" s="105">
        <f t="shared" si="6"/>
        <v>4.6445033166018446E-2</v>
      </c>
      <c r="I44" s="104">
        <v>2968827</v>
      </c>
      <c r="J44" s="105">
        <f t="shared" si="7"/>
        <v>9.5694103058083568E-2</v>
      </c>
    </row>
    <row r="45" spans="2:10" ht="15" hidden="1" customHeight="1" outlineLevel="1">
      <c r="B45" s="55" t="s">
        <v>91</v>
      </c>
      <c r="C45" s="113">
        <v>42222</v>
      </c>
      <c r="D45" s="105">
        <f t="shared" si="4"/>
        <v>-4.9760313280669766E-2</v>
      </c>
      <c r="E45" s="104">
        <v>1923829</v>
      </c>
      <c r="F45" s="105">
        <f t="shared" si="5"/>
        <v>5.4774182052441889E-2</v>
      </c>
      <c r="G45" s="104">
        <v>1453361</v>
      </c>
      <c r="H45" s="105">
        <f t="shared" si="6"/>
        <v>-1.6239190118536362E-2</v>
      </c>
      <c r="I45" s="104">
        <v>3377190</v>
      </c>
      <c r="J45" s="105">
        <f t="shared" si="7"/>
        <v>2.2995041009888029E-2</v>
      </c>
    </row>
    <row r="46" spans="2:10" ht="15" hidden="1" customHeight="1" outlineLevel="1">
      <c r="B46" s="55" t="s">
        <v>92</v>
      </c>
      <c r="C46" s="113">
        <v>48080</v>
      </c>
      <c r="D46" s="105">
        <f t="shared" si="4"/>
        <v>-2.9294785084088781E-2</v>
      </c>
      <c r="E46" s="104">
        <v>2105874</v>
      </c>
      <c r="F46" s="105">
        <f t="shared" si="5"/>
        <v>3.8621677420118461E-2</v>
      </c>
      <c r="G46" s="104">
        <v>1877380</v>
      </c>
      <c r="H46" s="105">
        <f t="shared" si="6"/>
        <v>2.2325420310153277E-2</v>
      </c>
      <c r="I46" s="104">
        <v>3983254</v>
      </c>
      <c r="J46" s="105">
        <f t="shared" si="7"/>
        <v>3.0876709520935686E-2</v>
      </c>
    </row>
    <row r="47" spans="2:10" ht="15" hidden="1" customHeight="1" outlineLevel="1">
      <c r="B47" s="55" t="s">
        <v>93</v>
      </c>
      <c r="C47" s="113">
        <v>48549</v>
      </c>
      <c r="D47" s="105">
        <f t="shared" si="4"/>
        <v>0.20675598419129537</v>
      </c>
      <c r="E47" s="104">
        <v>1947683</v>
      </c>
      <c r="F47" s="105">
        <f t="shared" si="5"/>
        <v>6.5803269287174615E-2</v>
      </c>
      <c r="G47" s="104">
        <v>1800723</v>
      </c>
      <c r="H47" s="105">
        <f t="shared" si="6"/>
        <v>5.2222453358514276E-2</v>
      </c>
      <c r="I47" s="104">
        <v>3748406</v>
      </c>
      <c r="J47" s="105">
        <f t="shared" si="7"/>
        <v>5.9235601833850238E-2</v>
      </c>
    </row>
    <row r="48" spans="2:10" ht="15" hidden="1" customHeight="1" outlineLevel="1">
      <c r="B48" s="55" t="s">
        <v>94</v>
      </c>
      <c r="C48" s="113">
        <v>43024</v>
      </c>
      <c r="D48" s="105">
        <f t="shared" si="4"/>
        <v>0.10741036266762771</v>
      </c>
      <c r="E48" s="104">
        <v>2002887</v>
      </c>
      <c r="F48" s="105">
        <f t="shared" si="5"/>
        <v>1.4990579261402015E-2</v>
      </c>
      <c r="G48" s="104">
        <v>1796915</v>
      </c>
      <c r="H48" s="105">
        <f t="shared" si="6"/>
        <v>1.5024427828462361E-2</v>
      </c>
      <c r="I48" s="104">
        <v>3799802</v>
      </c>
      <c r="J48" s="105">
        <f t="shared" si="7"/>
        <v>1.5006585866151667E-2</v>
      </c>
    </row>
    <row r="49" spans="2:10" collapsed="1">
      <c r="B49" s="112">
        <v>2008</v>
      </c>
      <c r="C49" s="113">
        <v>500445</v>
      </c>
      <c r="D49" s="114">
        <f t="shared" si="4"/>
        <v>1.3586180496904188E-2</v>
      </c>
      <c r="E49" s="113">
        <v>23009399</v>
      </c>
      <c r="F49" s="114">
        <f t="shared" si="5"/>
        <v>1.5767408703919239E-2</v>
      </c>
      <c r="G49" s="113">
        <v>19052678</v>
      </c>
      <c r="H49" s="114">
        <f t="shared" si="6"/>
        <v>-1.214256123466384E-2</v>
      </c>
      <c r="I49" s="113">
        <v>42062077</v>
      </c>
      <c r="J49" s="114">
        <f t="shared" si="7"/>
        <v>2.9322277811290043E-3</v>
      </c>
    </row>
    <row r="50" spans="2:10" ht="15" hidden="1" customHeight="1" outlineLevel="1">
      <c r="B50" s="55" t="s">
        <v>83</v>
      </c>
      <c r="C50" s="113">
        <v>41680</v>
      </c>
      <c r="D50" s="105">
        <f t="shared" si="4"/>
        <v>-8.9280251715247116E-2</v>
      </c>
      <c r="E50" s="104">
        <v>1869007</v>
      </c>
      <c r="F50" s="105">
        <f t="shared" si="5"/>
        <v>2.0115212129172555E-3</v>
      </c>
      <c r="G50" s="104">
        <v>1753739</v>
      </c>
      <c r="H50" s="105">
        <f t="shared" si="6"/>
        <v>1.9982772870003718E-2</v>
      </c>
      <c r="I50" s="104">
        <v>3622746</v>
      </c>
      <c r="J50" s="105">
        <f t="shared" si="7"/>
        <v>1.0631483921937912E-2</v>
      </c>
    </row>
    <row r="51" spans="2:10" ht="15" hidden="1" customHeight="1" outlineLevel="1">
      <c r="B51" s="55" t="s">
        <v>84</v>
      </c>
      <c r="C51" s="113">
        <v>43269</v>
      </c>
      <c r="D51" s="105">
        <f t="shared" si="4"/>
        <v>-5.5096960167714926E-2</v>
      </c>
      <c r="E51" s="104">
        <v>1937410</v>
      </c>
      <c r="F51" s="105">
        <f t="shared" si="5"/>
        <v>3.0077534547082507E-2</v>
      </c>
      <c r="G51" s="104">
        <v>1711889</v>
      </c>
      <c r="H51" s="105">
        <f t="shared" si="6"/>
        <v>3.9804070372329026E-3</v>
      </c>
      <c r="I51" s="104">
        <v>3649299</v>
      </c>
      <c r="J51" s="105">
        <f t="shared" si="7"/>
        <v>1.7668444628620383E-2</v>
      </c>
    </row>
    <row r="52" spans="2:10" ht="15" hidden="1" customHeight="1" outlineLevel="1">
      <c r="B52" s="55" t="s">
        <v>85</v>
      </c>
      <c r="C52" s="113">
        <v>43633</v>
      </c>
      <c r="D52" s="105">
        <f t="shared" si="4"/>
        <v>7.5684737322190276E-2</v>
      </c>
      <c r="E52" s="104">
        <v>1877076</v>
      </c>
      <c r="F52" s="105">
        <f t="shared" si="5"/>
        <v>-5.1335480587531568E-2</v>
      </c>
      <c r="G52" s="104">
        <v>1568699</v>
      </c>
      <c r="H52" s="105">
        <f t="shared" si="6"/>
        <v>-8.2617142268996191E-2</v>
      </c>
      <c r="I52" s="104">
        <v>3445775</v>
      </c>
      <c r="J52" s="105">
        <f t="shared" si="7"/>
        <v>-6.5837034579028564E-2</v>
      </c>
    </row>
    <row r="53" spans="2:10" ht="15" hidden="1" customHeight="1" outlineLevel="1">
      <c r="B53" s="55" t="s">
        <v>86</v>
      </c>
      <c r="C53" s="113">
        <v>36895</v>
      </c>
      <c r="D53" s="105">
        <f t="shared" si="4"/>
        <v>-3.1576460706598808E-2</v>
      </c>
      <c r="E53" s="104">
        <v>1838273</v>
      </c>
      <c r="F53" s="105">
        <f t="shared" si="5"/>
        <v>-4.7924052403013229E-2</v>
      </c>
      <c r="G53" s="104">
        <v>1381300</v>
      </c>
      <c r="H53" s="105">
        <f t="shared" si="6"/>
        <v>-0.11251119560733835</v>
      </c>
      <c r="I53" s="104">
        <v>3219573</v>
      </c>
      <c r="J53" s="105">
        <f t="shared" si="7"/>
        <v>-7.6750556819058402E-2</v>
      </c>
    </row>
    <row r="54" spans="2:10" ht="15" hidden="1" customHeight="1" outlineLevel="1">
      <c r="B54" s="55" t="s">
        <v>87</v>
      </c>
      <c r="C54" s="113">
        <v>27092</v>
      </c>
      <c r="D54" s="105">
        <f t="shared" si="4"/>
        <v>-0.1774350255040078</v>
      </c>
      <c r="E54" s="104">
        <v>2280363</v>
      </c>
      <c r="F54" s="105">
        <f t="shared" si="5"/>
        <v>-3.4954478685411017E-2</v>
      </c>
      <c r="G54" s="104">
        <v>1950001</v>
      </c>
      <c r="H54" s="105">
        <f t="shared" si="6"/>
        <v>-0.10745544374088578</v>
      </c>
      <c r="I54" s="104">
        <v>4230364</v>
      </c>
      <c r="J54" s="105">
        <f t="shared" si="7"/>
        <v>-6.9784562610975764E-2</v>
      </c>
    </row>
    <row r="55" spans="2:10" ht="15" hidden="1" customHeight="1" outlineLevel="1">
      <c r="B55" s="55" t="s">
        <v>88</v>
      </c>
      <c r="C55" s="113">
        <v>41948</v>
      </c>
      <c r="D55" s="105">
        <f t="shared" si="4"/>
        <v>0.15267091668498578</v>
      </c>
      <c r="E55" s="104">
        <v>2018666</v>
      </c>
      <c r="F55" s="105">
        <f t="shared" si="5"/>
        <v>-6.3728045683160262E-2</v>
      </c>
      <c r="G55" s="104">
        <v>1664074</v>
      </c>
      <c r="H55" s="105">
        <f t="shared" si="6"/>
        <v>-0.11107205605125214</v>
      </c>
      <c r="I55" s="104">
        <v>3682740</v>
      </c>
      <c r="J55" s="105">
        <f t="shared" si="7"/>
        <v>-8.5730656550322304E-2</v>
      </c>
    </row>
    <row r="56" spans="2:10" ht="15" hidden="1" customHeight="1" outlineLevel="1">
      <c r="B56" s="55" t="s">
        <v>89</v>
      </c>
      <c r="C56" s="113">
        <v>42274</v>
      </c>
      <c r="D56" s="105">
        <f t="shared" si="4"/>
        <v>0.20168282213820743</v>
      </c>
      <c r="E56" s="104">
        <v>1659440</v>
      </c>
      <c r="F56" s="105">
        <f t="shared" si="5"/>
        <v>-7.3677018376969827E-2</v>
      </c>
      <c r="G56" s="104">
        <v>1271993</v>
      </c>
      <c r="H56" s="105">
        <f t="shared" si="6"/>
        <v>-8.7916185346202935E-2</v>
      </c>
      <c r="I56" s="104">
        <v>2931433</v>
      </c>
      <c r="J56" s="105">
        <f t="shared" si="7"/>
        <v>-7.9909843855735074E-2</v>
      </c>
    </row>
    <row r="57" spans="2:10" ht="15" hidden="1" customHeight="1" outlineLevel="1">
      <c r="B57" s="55" t="s">
        <v>90</v>
      </c>
      <c r="C57" s="113">
        <v>43900</v>
      </c>
      <c r="D57" s="105">
        <f t="shared" si="4"/>
        <v>0.27010762643212582</v>
      </c>
      <c r="E57" s="104">
        <v>1519768</v>
      </c>
      <c r="F57" s="105">
        <f t="shared" si="5"/>
        <v>-0.1096378836611186</v>
      </c>
      <c r="G57" s="104">
        <v>1189772</v>
      </c>
      <c r="H57" s="105">
        <f t="shared" si="6"/>
        <v>-7.2388604877987928E-2</v>
      </c>
      <c r="I57" s="104">
        <v>2709540</v>
      </c>
      <c r="J57" s="105">
        <f t="shared" si="7"/>
        <v>-9.3656559277397911E-2</v>
      </c>
    </row>
    <row r="58" spans="2:10" ht="15" hidden="1" customHeight="1" outlineLevel="1">
      <c r="B58" s="55" t="s">
        <v>91</v>
      </c>
      <c r="C58" s="113">
        <v>44433</v>
      </c>
      <c r="D58" s="105">
        <f t="shared" si="4"/>
        <v>0.19408239499072866</v>
      </c>
      <c r="E58" s="104">
        <v>1823925</v>
      </c>
      <c r="F58" s="105">
        <f t="shared" si="5"/>
        <v>-5.9357304205217121E-2</v>
      </c>
      <c r="G58" s="104">
        <v>1477352</v>
      </c>
      <c r="H58" s="105">
        <f t="shared" si="6"/>
        <v>-0.10179409903202918</v>
      </c>
      <c r="I58" s="104">
        <v>3301277</v>
      </c>
      <c r="J58" s="105">
        <f t="shared" si="7"/>
        <v>-7.8833618272889594E-2</v>
      </c>
    </row>
    <row r="59" spans="2:10" ht="15" hidden="1" customHeight="1" outlineLevel="1">
      <c r="B59" s="55" t="s">
        <v>92</v>
      </c>
      <c r="C59" s="113">
        <v>49531</v>
      </c>
      <c r="D59" s="105">
        <f t="shared" si="4"/>
        <v>0.12983872807317676</v>
      </c>
      <c r="E59" s="104">
        <v>2027566</v>
      </c>
      <c r="F59" s="105">
        <f t="shared" si="5"/>
        <v>2.4161026045161904E-3</v>
      </c>
      <c r="G59" s="104">
        <v>1836382</v>
      </c>
      <c r="H59" s="105">
        <f t="shared" si="6"/>
        <v>-5.8806492912417685E-3</v>
      </c>
      <c r="I59" s="104">
        <v>3863948</v>
      </c>
      <c r="J59" s="105">
        <f t="shared" si="7"/>
        <v>-1.5442163722078073E-3</v>
      </c>
    </row>
    <row r="60" spans="2:10" ht="15" hidden="1" customHeight="1" outlineLevel="1">
      <c r="B60" s="55" t="s">
        <v>93</v>
      </c>
      <c r="C60" s="113">
        <v>40231</v>
      </c>
      <c r="D60" s="105">
        <f t="shared" si="4"/>
        <v>-6.8575926654782071E-2</v>
      </c>
      <c r="E60" s="104">
        <v>1827432</v>
      </c>
      <c r="F60" s="105">
        <f t="shared" si="5"/>
        <v>7.1897560994429455E-3</v>
      </c>
      <c r="G60" s="104">
        <v>1711352</v>
      </c>
      <c r="H60" s="105">
        <f t="shared" si="6"/>
        <v>-2.7795577976231001E-2</v>
      </c>
      <c r="I60" s="104">
        <v>3538784</v>
      </c>
      <c r="J60" s="105">
        <f t="shared" si="7"/>
        <v>-1.0038137818151993E-2</v>
      </c>
    </row>
    <row r="61" spans="2:10" ht="15" hidden="1" customHeight="1" outlineLevel="1">
      <c r="B61" s="55" t="s">
        <v>94</v>
      </c>
      <c r="C61" s="113">
        <v>38851</v>
      </c>
      <c r="D61" s="105">
        <f t="shared" si="4"/>
        <v>0.14889401466761298</v>
      </c>
      <c r="E61" s="104">
        <v>1973306</v>
      </c>
      <c r="F61" s="105">
        <f t="shared" si="5"/>
        <v>1.4404573108824703E-2</v>
      </c>
      <c r="G61" s="104">
        <v>1770317</v>
      </c>
      <c r="H61" s="105">
        <f t="shared" si="6"/>
        <v>-2.575561961303563E-2</v>
      </c>
      <c r="I61" s="104">
        <v>3743623</v>
      </c>
      <c r="J61" s="105">
        <f t="shared" si="7"/>
        <v>-4.9914908105271882E-3</v>
      </c>
    </row>
    <row r="62" spans="2:10" collapsed="1">
      <c r="B62" s="112">
        <v>2007</v>
      </c>
      <c r="C62" s="113">
        <v>493737</v>
      </c>
      <c r="D62" s="114">
        <f t="shared" si="4"/>
        <v>5.6463157083892268E-2</v>
      </c>
      <c r="E62" s="113">
        <v>22652232</v>
      </c>
      <c r="F62" s="114">
        <f t="shared" si="5"/>
        <v>-3.1719413523430995E-2</v>
      </c>
      <c r="G62" s="113">
        <v>19286870</v>
      </c>
      <c r="H62" s="114">
        <f t="shared" si="6"/>
        <v>-5.8914487359399748E-2</v>
      </c>
      <c r="I62" s="113">
        <v>41939102</v>
      </c>
      <c r="J62" s="114">
        <f t="shared" si="7"/>
        <v>-4.4418472100876349E-2</v>
      </c>
    </row>
    <row r="63" spans="2:10" ht="15" hidden="1" customHeight="1" outlineLevel="1">
      <c r="B63" s="55" t="s">
        <v>83</v>
      </c>
      <c r="C63" s="113">
        <v>45766</v>
      </c>
      <c r="D63" s="115"/>
      <c r="E63" s="104">
        <v>1865255</v>
      </c>
      <c r="F63" s="115"/>
      <c r="G63" s="104">
        <v>1719381</v>
      </c>
      <c r="H63" s="115"/>
      <c r="I63" s="104">
        <v>3584636</v>
      </c>
      <c r="J63" s="115"/>
    </row>
    <row r="64" spans="2:10" ht="15" hidden="1" customHeight="1" outlineLevel="1">
      <c r="B64" s="55" t="s">
        <v>84</v>
      </c>
      <c r="C64" s="113">
        <v>45792</v>
      </c>
      <c r="D64" s="115"/>
      <c r="E64" s="104">
        <v>1880839</v>
      </c>
      <c r="F64" s="115"/>
      <c r="G64" s="104">
        <v>1705102</v>
      </c>
      <c r="H64" s="115"/>
      <c r="I64" s="104">
        <v>3585941</v>
      </c>
      <c r="J64" s="115"/>
    </row>
    <row r="65" spans="2:10" ht="15" hidden="1" customHeight="1" outlineLevel="1">
      <c r="B65" s="55" t="s">
        <v>85</v>
      </c>
      <c r="C65" s="113">
        <v>40563</v>
      </c>
      <c r="D65" s="115"/>
      <c r="E65" s="104">
        <v>1978651</v>
      </c>
      <c r="F65" s="115"/>
      <c r="G65" s="104">
        <v>1709972</v>
      </c>
      <c r="H65" s="115"/>
      <c r="I65" s="104">
        <v>3688623</v>
      </c>
      <c r="J65" s="115"/>
    </row>
    <row r="66" spans="2:10" ht="15" hidden="1" customHeight="1" outlineLevel="1">
      <c r="B66" s="55" t="s">
        <v>86</v>
      </c>
      <c r="C66" s="113">
        <v>38098</v>
      </c>
      <c r="D66" s="115"/>
      <c r="E66" s="104">
        <v>1930805</v>
      </c>
      <c r="F66" s="115"/>
      <c r="G66" s="104">
        <v>1556414</v>
      </c>
      <c r="H66" s="115"/>
      <c r="I66" s="104">
        <v>3487219</v>
      </c>
      <c r="J66" s="115"/>
    </row>
    <row r="67" spans="2:10" ht="15" hidden="1" customHeight="1" outlineLevel="1">
      <c r="B67" s="55" t="s">
        <v>87</v>
      </c>
      <c r="C67" s="113">
        <v>32936</v>
      </c>
      <c r="D67" s="115"/>
      <c r="E67" s="104">
        <v>2362959</v>
      </c>
      <c r="F67" s="115"/>
      <c r="G67" s="104">
        <v>2184766</v>
      </c>
      <c r="H67" s="115"/>
      <c r="I67" s="104">
        <v>4547725</v>
      </c>
      <c r="J67" s="115"/>
    </row>
    <row r="68" spans="2:10" ht="15" hidden="1" customHeight="1" outlineLevel="1">
      <c r="B68" s="55" t="s">
        <v>88</v>
      </c>
      <c r="C68" s="113">
        <v>36392</v>
      </c>
      <c r="D68" s="115"/>
      <c r="E68" s="104">
        <v>2156068</v>
      </c>
      <c r="F68" s="115"/>
      <c r="G68" s="104">
        <v>1872001</v>
      </c>
      <c r="H68" s="115"/>
      <c r="I68" s="104">
        <v>4028069</v>
      </c>
      <c r="J68" s="115"/>
    </row>
    <row r="69" spans="2:10" ht="15" hidden="1" customHeight="1" outlineLevel="1">
      <c r="B69" s="55" t="s">
        <v>89</v>
      </c>
      <c r="C69" s="113">
        <v>35179</v>
      </c>
      <c r="D69" s="115"/>
      <c r="E69" s="104">
        <v>1791427</v>
      </c>
      <c r="F69" s="115"/>
      <c r="G69" s="104">
        <v>1394601</v>
      </c>
      <c r="H69" s="115"/>
      <c r="I69" s="104">
        <v>3186028</v>
      </c>
      <c r="J69" s="115"/>
    </row>
    <row r="70" spans="2:10" ht="15" hidden="1" customHeight="1" outlineLevel="1">
      <c r="B70" s="55" t="s">
        <v>90</v>
      </c>
      <c r="C70" s="113">
        <v>34564</v>
      </c>
      <c r="D70" s="115"/>
      <c r="E70" s="104">
        <v>1706910</v>
      </c>
      <c r="F70" s="115"/>
      <c r="G70" s="104">
        <v>1282619</v>
      </c>
      <c r="H70" s="115"/>
      <c r="I70" s="104">
        <v>2989529</v>
      </c>
      <c r="J70" s="115"/>
    </row>
    <row r="71" spans="2:10" ht="15" hidden="1" customHeight="1" outlineLevel="1">
      <c r="B71" s="55" t="s">
        <v>91</v>
      </c>
      <c r="C71" s="113">
        <v>37211</v>
      </c>
      <c r="D71" s="115"/>
      <c r="E71" s="104">
        <v>1939020</v>
      </c>
      <c r="F71" s="115"/>
      <c r="G71" s="104">
        <v>1644781</v>
      </c>
      <c r="H71" s="115"/>
      <c r="I71" s="104">
        <v>3583801</v>
      </c>
      <c r="J71" s="115"/>
    </row>
    <row r="72" spans="2:10" ht="15" hidden="1" customHeight="1" outlineLevel="1">
      <c r="B72" s="55" t="s">
        <v>92</v>
      </c>
      <c r="C72" s="113">
        <v>43839</v>
      </c>
      <c r="D72" s="115"/>
      <c r="E72" s="104">
        <v>2022679</v>
      </c>
      <c r="F72" s="115"/>
      <c r="G72" s="104">
        <v>1847245</v>
      </c>
      <c r="H72" s="115"/>
      <c r="I72" s="104">
        <v>3869924</v>
      </c>
      <c r="J72" s="115"/>
    </row>
    <row r="73" spans="2:10" ht="15" hidden="1" customHeight="1" outlineLevel="1">
      <c r="B73" s="55" t="s">
        <v>93</v>
      </c>
      <c r="C73" s="113">
        <v>43193</v>
      </c>
      <c r="D73" s="115"/>
      <c r="E73" s="104">
        <v>1814387</v>
      </c>
      <c r="F73" s="115"/>
      <c r="G73" s="104">
        <v>1760280</v>
      </c>
      <c r="H73" s="115"/>
      <c r="I73" s="104">
        <v>3574667</v>
      </c>
      <c r="J73" s="115"/>
    </row>
    <row r="74" spans="2:10" ht="15" hidden="1" customHeight="1" outlineLevel="1">
      <c r="B74" s="55" t="s">
        <v>94</v>
      </c>
      <c r="C74" s="113">
        <v>33816</v>
      </c>
      <c r="D74" s="115"/>
      <c r="E74" s="104">
        <v>1945285</v>
      </c>
      <c r="F74" s="115"/>
      <c r="G74" s="104">
        <v>1817118</v>
      </c>
      <c r="H74" s="115"/>
      <c r="I74" s="104">
        <v>3762403</v>
      </c>
      <c r="J74" s="115"/>
    </row>
    <row r="75" spans="2:10" collapsed="1">
      <c r="B75" s="112">
        <v>2006</v>
      </c>
      <c r="C75" s="113">
        <v>467349</v>
      </c>
      <c r="D75" s="113"/>
      <c r="E75" s="113">
        <v>23394285</v>
      </c>
      <c r="F75" s="113"/>
      <c r="G75" s="113">
        <v>20494280</v>
      </c>
      <c r="H75" s="113"/>
      <c r="I75" s="113">
        <v>43888565</v>
      </c>
      <c r="J75" s="113"/>
    </row>
    <row r="76" spans="2:10" ht="15" customHeight="1">
      <c r="B76" s="348" t="s">
        <v>125</v>
      </c>
      <c r="C76" s="348"/>
      <c r="D76" s="348"/>
      <c r="E76" s="348"/>
      <c r="F76" s="348"/>
      <c r="G76" s="348"/>
      <c r="H76" s="348"/>
      <c r="I76" s="348"/>
      <c r="J76" s="348"/>
    </row>
  </sheetData>
  <mergeCells count="5">
    <mergeCell ref="B5:J5"/>
    <mergeCell ref="B6:B7"/>
    <mergeCell ref="C6:D6"/>
    <mergeCell ref="E6:J6"/>
    <mergeCell ref="B76:J7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5" orientation="landscape" r:id="rId1"/>
  <headerFooter scaleWithDoc="0" alignWithMargins="0">
    <oddHeader>&amp;RTurismo en Cifras SANTA CRUZ (acumulado junio 2010)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150">
    <tabColor rgb="FF000099"/>
    <pageSetUpPr fitToPage="1"/>
  </sheetPr>
  <dimension ref="B1:F63"/>
  <sheetViews>
    <sheetView showGridLines="0" showRowColHeaders="0" zoomScaleNormal="100" workbookViewId="0">
      <selection activeCell="H12" sqref="H12"/>
    </sheetView>
  </sheetViews>
  <sheetFormatPr baseColWidth="10" defaultRowHeight="15" outlineLevelRow="1"/>
  <cols>
    <col min="1" max="1" width="15.7109375" style="100" customWidth="1"/>
    <col min="2" max="2" width="13.140625" style="100" customWidth="1"/>
    <col min="3" max="6" width="10.7109375" style="100" customWidth="1"/>
    <col min="7" max="16384" width="11.42578125" style="100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344" t="s">
        <v>257</v>
      </c>
      <c r="C5" s="344"/>
      <c r="D5" s="344"/>
      <c r="E5" s="344"/>
      <c r="F5" s="344"/>
    </row>
    <row r="6" spans="2:6" ht="15" customHeight="1">
      <c r="B6" s="227"/>
      <c r="C6" s="349" t="s">
        <v>131</v>
      </c>
      <c r="D6" s="367" t="s">
        <v>133</v>
      </c>
      <c r="E6" s="367"/>
      <c r="F6" s="367"/>
    </row>
    <row r="7" spans="2:6">
      <c r="B7" s="227"/>
      <c r="C7" s="349"/>
      <c r="D7" s="118" t="s">
        <v>135</v>
      </c>
      <c r="E7" s="118" t="s">
        <v>100</v>
      </c>
      <c r="F7" s="118" t="s">
        <v>116</v>
      </c>
    </row>
    <row r="8" spans="2:6">
      <c r="B8" s="55" t="s">
        <v>93</v>
      </c>
      <c r="C8" s="57">
        <f>IFERROR('Tablas PERNOCTA zona'!C8/'Tablas PERNOCTA zona'!C21-1,"-")</f>
        <v>-8.3104732753891075E-2</v>
      </c>
      <c r="D8" s="59">
        <f>IFERROR('Tablas PERNOCTA zona'!E8/'Tablas PERNOCTA zona'!E21-1,"-")</f>
        <v>0.20700116296804705</v>
      </c>
      <c r="E8" s="59">
        <f>IFERROR('Tablas PERNOCTA zona'!G8/'Tablas PERNOCTA zona'!G21-1,"-")</f>
        <v>0.13163076581990452</v>
      </c>
      <c r="F8" s="59">
        <f>IFERROR('Tablas PERNOCTA zona'!I8/'Tablas PERNOCTA zona'!I21-1,"-")</f>
        <v>0.17311309370786399</v>
      </c>
    </row>
    <row r="9" spans="2:6">
      <c r="B9" s="55" t="s">
        <v>94</v>
      </c>
      <c r="C9" s="57">
        <f>IFERROR('Tablas PERNOCTA zona'!C9/'Tablas PERNOCTA zona'!C22-1,"-")</f>
        <v>4.1892127770990495E-3</v>
      </c>
      <c r="D9" s="59">
        <f>IFERROR('Tablas PERNOCTA zona'!E9/'Tablas PERNOCTA zona'!E22-1,"-")</f>
        <v>9.602237970572669E-2</v>
      </c>
      <c r="E9" s="59">
        <f>IFERROR('Tablas PERNOCTA zona'!G9/'Tablas PERNOCTA zona'!G22-1,"-")</f>
        <v>1.1511703124793771E-2</v>
      </c>
      <c r="F9" s="59">
        <f>IFERROR('Tablas PERNOCTA zona'!I9/'Tablas PERNOCTA zona'!I22-1,"-")</f>
        <v>5.8338344739510717E-2</v>
      </c>
    </row>
    <row r="10" spans="2:6" ht="30" customHeight="1">
      <c r="B10" s="61" t="str">
        <f>actualizaciones!$A$2</f>
        <v xml:space="preserve">acumulado febrero 2011 </v>
      </c>
      <c r="C10" s="155">
        <v>-4.3586825968771725E-2</v>
      </c>
      <c r="D10" s="155">
        <v>0.14975208184904543</v>
      </c>
      <c r="E10" s="155">
        <v>7.0117046770672653E-2</v>
      </c>
      <c r="F10" s="155">
        <v>0.11409853145109716</v>
      </c>
    </row>
    <row r="11" spans="2:6" outlineLevel="1">
      <c r="B11" s="55" t="s">
        <v>83</v>
      </c>
      <c r="C11" s="57">
        <f>IFERROR('Tablas PERNOCTA zona'!C11/'Tablas PERNOCTA zona'!C24-1,"-")</f>
        <v>-0.20800532209779354</v>
      </c>
      <c r="D11" s="59">
        <f>IFERROR('Tablas PERNOCTA zona'!E11/'Tablas PERNOCTA zona'!E24-1,"-")</f>
        <v>9.6223538223978444E-3</v>
      </c>
      <c r="E11" s="59">
        <f>IFERROR('Tablas PERNOCTA zona'!G11/'Tablas PERNOCTA zona'!G24-1,"-")</f>
        <v>2.6599316768372017E-3</v>
      </c>
      <c r="F11" s="59">
        <f>IFERROR('Tablas PERNOCTA zona'!I11/'Tablas PERNOCTA zona'!I24-1,"-")</f>
        <v>6.4640757384912817E-3</v>
      </c>
    </row>
    <row r="12" spans="2:6" outlineLevel="1">
      <c r="B12" s="55" t="s">
        <v>84</v>
      </c>
      <c r="C12" s="57">
        <f>IFERROR('Tablas PERNOCTA zona'!C12/'Tablas PERNOCTA zona'!C25-1,"-")</f>
        <v>9.8000288766965094E-2</v>
      </c>
      <c r="D12" s="59">
        <f>IFERROR('Tablas PERNOCTA zona'!E12/'Tablas PERNOCTA zona'!E25-1,"-")</f>
        <v>5.7560154957204679E-2</v>
      </c>
      <c r="E12" s="59">
        <f>IFERROR('Tablas PERNOCTA zona'!G12/'Tablas PERNOCTA zona'!G25-1,"-")</f>
        <v>9.56647994905786E-2</v>
      </c>
      <c r="F12" s="59">
        <f>IFERROR('Tablas PERNOCTA zona'!I12/'Tablas PERNOCTA zona'!I25-1,"-")</f>
        <v>7.4448105062862036E-2</v>
      </c>
    </row>
    <row r="13" spans="2:6" outlineLevel="1">
      <c r="B13" s="55" t="s">
        <v>85</v>
      </c>
      <c r="C13" s="57">
        <f>IFERROR('Tablas PERNOCTA zona'!C13/'Tablas PERNOCTA zona'!C26-1,"-")</f>
        <v>-3.3551950293406962E-2</v>
      </c>
      <c r="D13" s="59">
        <f>IFERROR('Tablas PERNOCTA zona'!E13/'Tablas PERNOCTA zona'!E26-1,"-")</f>
        <v>9.156710442665017E-2</v>
      </c>
      <c r="E13" s="59">
        <f>IFERROR('Tablas PERNOCTA zona'!G13/'Tablas PERNOCTA zona'!G26-1,"-")</f>
        <v>2.7874909388182711E-2</v>
      </c>
      <c r="F13" s="59">
        <f>IFERROR('Tablas PERNOCTA zona'!I13/'Tablas PERNOCTA zona'!I26-1,"-")</f>
        <v>6.3841048647435006E-2</v>
      </c>
    </row>
    <row r="14" spans="2:6" outlineLevel="1">
      <c r="B14" s="55" t="s">
        <v>86</v>
      </c>
      <c r="C14" s="57">
        <f>IFERROR('Tablas PERNOCTA zona'!C14/'Tablas PERNOCTA zona'!C27-1,"-")</f>
        <v>-0.12656123119755613</v>
      </c>
      <c r="D14" s="59">
        <f>IFERROR('Tablas PERNOCTA zona'!E14/'Tablas PERNOCTA zona'!E27-1,"-")</f>
        <v>3.7925583750892056E-2</v>
      </c>
      <c r="E14" s="59">
        <f>IFERROR('Tablas PERNOCTA zona'!G14/'Tablas PERNOCTA zona'!G27-1,"-")</f>
        <v>-5.3321058480657602E-3</v>
      </c>
      <c r="F14" s="59">
        <f>IFERROR('Tablas PERNOCTA zona'!I14/'Tablas PERNOCTA zona'!I27-1,"-")</f>
        <v>1.9562233433795928E-2</v>
      </c>
    </row>
    <row r="15" spans="2:6" outlineLevel="1">
      <c r="B15" s="55" t="s">
        <v>87</v>
      </c>
      <c r="C15" s="57">
        <f>IFERROR('Tablas PERNOCTA zona'!C15/'Tablas PERNOCTA zona'!C28-1,"-")</f>
        <v>5.7753460531238199E-2</v>
      </c>
      <c r="D15" s="59">
        <f>IFERROR('Tablas PERNOCTA zona'!E15/'Tablas PERNOCTA zona'!E28-1,"-")</f>
        <v>3.3750677670482343E-2</v>
      </c>
      <c r="E15" s="59">
        <f>IFERROR('Tablas PERNOCTA zona'!G15/'Tablas PERNOCTA zona'!G28-1,"-")</f>
        <v>-1.9842239503718218E-2</v>
      </c>
      <c r="F15" s="59">
        <f>IFERROR('Tablas PERNOCTA zona'!I15/'Tablas PERNOCTA zona'!I28-1,"-")</f>
        <v>9.482941182402671E-3</v>
      </c>
    </row>
    <row r="16" spans="2:6" outlineLevel="1">
      <c r="B16" s="55" t="s">
        <v>88</v>
      </c>
      <c r="C16" s="57">
        <f>IFERROR('Tablas PERNOCTA zona'!C16/'Tablas PERNOCTA zona'!C29-1,"-")</f>
        <v>-0.15869405722670582</v>
      </c>
      <c r="D16" s="59">
        <f>IFERROR('Tablas PERNOCTA zona'!E16/'Tablas PERNOCTA zona'!E29-1,"-")</f>
        <v>3.2678718360957593E-2</v>
      </c>
      <c r="E16" s="59">
        <f>IFERROR('Tablas PERNOCTA zona'!G16/'Tablas PERNOCTA zona'!G29-1,"-")</f>
        <v>1.1332522440906434E-2</v>
      </c>
      <c r="F16" s="59">
        <f>IFERROR('Tablas PERNOCTA zona'!I16/'Tablas PERNOCTA zona'!I29-1,"-")</f>
        <v>2.3377128292525029E-2</v>
      </c>
    </row>
    <row r="17" spans="2:6" outlineLevel="1">
      <c r="B17" s="55" t="s">
        <v>89</v>
      </c>
      <c r="C17" s="57">
        <f>IFERROR('Tablas PERNOCTA zona'!C17/'Tablas PERNOCTA zona'!C30-1,"-")</f>
        <v>-7.0279695395345509E-2</v>
      </c>
      <c r="D17" s="59">
        <f>IFERROR('Tablas PERNOCTA zona'!E17/'Tablas PERNOCTA zona'!E30-1,"-")</f>
        <v>5.1398941719275948E-2</v>
      </c>
      <c r="E17" s="59">
        <f>IFERROR('Tablas PERNOCTA zona'!G17/'Tablas PERNOCTA zona'!G30-1,"-")</f>
        <v>1.498549373121949E-2</v>
      </c>
      <c r="F17" s="59">
        <f>IFERROR('Tablas PERNOCTA zona'!I17/'Tablas PERNOCTA zona'!I30-1,"-")</f>
        <v>3.607557089287261E-2</v>
      </c>
    </row>
    <row r="18" spans="2:6" outlineLevel="1">
      <c r="B18" s="55" t="s">
        <v>90</v>
      </c>
      <c r="C18" s="57">
        <f>IFERROR('Tablas PERNOCTA zona'!C18/'Tablas PERNOCTA zona'!C31-1,"-")</f>
        <v>-0.16008095285491519</v>
      </c>
      <c r="D18" s="59">
        <f>IFERROR('Tablas PERNOCTA zona'!E18/'Tablas PERNOCTA zona'!E31-1,"-")</f>
        <v>5.0602859356292607E-2</v>
      </c>
      <c r="E18" s="59">
        <f>IFERROR('Tablas PERNOCTA zona'!G18/'Tablas PERNOCTA zona'!G31-1,"-")</f>
        <v>-3.6240739707019909E-2</v>
      </c>
      <c r="F18" s="59">
        <f>IFERROR('Tablas PERNOCTA zona'!I18/'Tablas PERNOCTA zona'!I31-1,"-")</f>
        <v>1.4648129592242709E-2</v>
      </c>
    </row>
    <row r="19" spans="2:6" outlineLevel="1">
      <c r="B19" s="55" t="s">
        <v>91</v>
      </c>
      <c r="C19" s="57">
        <f>IFERROR('Tablas PERNOCTA zona'!C19/'Tablas PERNOCTA zona'!C32-1,"-")</f>
        <v>-7.6649797231625127E-2</v>
      </c>
      <c r="D19" s="59">
        <f>IFERROR('Tablas PERNOCTA zona'!E19/'Tablas PERNOCTA zona'!E32-1,"-")</f>
        <v>-4.3537178933474419E-2</v>
      </c>
      <c r="E19" s="59">
        <f>IFERROR('Tablas PERNOCTA zona'!G19/'Tablas PERNOCTA zona'!G32-1,"-")</f>
        <v>-0.11184014174623491</v>
      </c>
      <c r="F19" s="59">
        <f>IFERROR('Tablas PERNOCTA zona'!I19/'Tablas PERNOCTA zona'!I32-1,"-")</f>
        <v>-7.3257212835748375E-2</v>
      </c>
    </row>
    <row r="20" spans="2:6" outlineLevel="1">
      <c r="B20" s="55" t="s">
        <v>92</v>
      </c>
      <c r="C20" s="57">
        <f>IFERROR('Tablas PERNOCTA zona'!C20/'Tablas PERNOCTA zona'!C33-1,"-")</f>
        <v>-0.22362535457124155</v>
      </c>
      <c r="D20" s="59">
        <f>IFERROR('Tablas PERNOCTA zona'!E20/'Tablas PERNOCTA zona'!E33-1,"-")</f>
        <v>9.9710227460159118E-3</v>
      </c>
      <c r="E20" s="59">
        <f>IFERROR('Tablas PERNOCTA zona'!G20/'Tablas PERNOCTA zona'!G33-1,"-")</f>
        <v>-7.9926731742644308E-2</v>
      </c>
      <c r="F20" s="59">
        <f>IFERROR('Tablas PERNOCTA zona'!I20/'Tablas PERNOCTA zona'!I33-1,"-")</f>
        <v>-3.2647373846854788E-2</v>
      </c>
    </row>
    <row r="21" spans="2:6" outlineLevel="1">
      <c r="B21" s="55" t="s">
        <v>93</v>
      </c>
      <c r="C21" s="57">
        <f>IFERROR('Tablas PERNOCTA zona'!C21/'Tablas PERNOCTA zona'!C34-1,"-")</f>
        <v>-0.11819825325287092</v>
      </c>
      <c r="D21" s="59">
        <f>IFERROR('Tablas PERNOCTA zona'!E21/'Tablas PERNOCTA zona'!E34-1,"-")</f>
        <v>1.4431404593052255E-2</v>
      </c>
      <c r="E21" s="59">
        <f>IFERROR('Tablas PERNOCTA zona'!G21/'Tablas PERNOCTA zona'!G34-1,"-")</f>
        <v>-8.1158777374745084E-2</v>
      </c>
      <c r="F21" s="59">
        <f>IFERROR('Tablas PERNOCTA zona'!I21/'Tablas PERNOCTA zona'!I34-1,"-")</f>
        <v>-3.0898829095330149E-2</v>
      </c>
    </row>
    <row r="22" spans="2:6" outlineLevel="1">
      <c r="B22" s="55" t="s">
        <v>94</v>
      </c>
      <c r="C22" s="57">
        <f>IFERROR('Tablas PERNOCTA zona'!C22/'Tablas PERNOCTA zona'!C35-1,"-")</f>
        <v>-0.13141696230934841</v>
      </c>
      <c r="D22" s="59">
        <f>IFERROR('Tablas PERNOCTA zona'!E22/'Tablas PERNOCTA zona'!E35-1,"-")</f>
        <v>-2.4103216399638305E-2</v>
      </c>
      <c r="E22" s="59">
        <f>IFERROR('Tablas PERNOCTA zona'!G22/'Tablas PERNOCTA zona'!G35-1,"-")</f>
        <v>-9.366156117085922E-2</v>
      </c>
      <c r="F22" s="59">
        <f>IFERROR('Tablas PERNOCTA zona'!I22/'Tablas PERNOCTA zona'!I35-1,"-")</f>
        <v>-5.6395205550938021E-2</v>
      </c>
    </row>
    <row r="23" spans="2:6" ht="15" customHeight="1">
      <c r="B23" s="228">
        <v>2010</v>
      </c>
      <c r="C23" s="68">
        <f>IFERROR('Tablas PERNOCTA zona'!C23/'Tablas PERNOCTA zona'!C36-1,"-")</f>
        <v>-0.10538612110879586</v>
      </c>
      <c r="D23" s="68">
        <f>IFERROR('Tablas PERNOCTA zona'!E23/'Tablas PERNOCTA zona'!E36-1,"-")</f>
        <v>2.5869525508901203E-2</v>
      </c>
      <c r="E23" s="68">
        <f>IFERROR('Tablas PERNOCTA zona'!G23/'Tablas PERNOCTA zona'!G36-1,"-")</f>
        <v>-2.5678884336033936E-2</v>
      </c>
      <c r="F23" s="68">
        <f>IFERROR('Tablas PERNOCTA zona'!I23/'Tablas PERNOCTA zona'!I36-1,"-")</f>
        <v>2.8979059372828964E-3</v>
      </c>
    </row>
    <row r="24" spans="2:6" ht="15" hidden="1" customHeight="1" outlineLevel="1">
      <c r="B24" s="55" t="s">
        <v>83</v>
      </c>
      <c r="C24" s="57">
        <f>IFERROR('Tablas PERNOCTA zona'!C24/'Tablas PERNOCTA zona'!C37-1,"-")</f>
        <v>-5.4810312303500308E-2</v>
      </c>
      <c r="D24" s="59">
        <f>IFERROR('Tablas PERNOCTA zona'!E24/'Tablas PERNOCTA zona'!E37-1,"-")</f>
        <v>-7.711478263106708E-2</v>
      </c>
      <c r="E24" s="59">
        <f>IFERROR('Tablas PERNOCTA zona'!G24/'Tablas PERNOCTA zona'!G37-1,"-")</f>
        <v>-0.12739845041822406</v>
      </c>
      <c r="F24" s="59">
        <f>IFERROR('Tablas PERNOCTA zona'!I24/'Tablas PERNOCTA zona'!I37-1,"-")</f>
        <v>-0.10062421660235699</v>
      </c>
    </row>
    <row r="25" spans="2:6" ht="15" hidden="1" customHeight="1" outlineLevel="1">
      <c r="B25" s="55" t="s">
        <v>84</v>
      </c>
      <c r="C25" s="57">
        <f>IFERROR('Tablas PERNOCTA zona'!C25/'Tablas PERNOCTA zona'!C38-1,"-")</f>
        <v>-0.34725036520427877</v>
      </c>
      <c r="D25" s="59">
        <f>IFERROR('Tablas PERNOCTA zona'!E25/'Tablas PERNOCTA zona'!E38-1,"-")</f>
        <v>-7.8815085942363639E-2</v>
      </c>
      <c r="E25" s="59">
        <f>IFERROR('Tablas PERNOCTA zona'!G25/'Tablas PERNOCTA zona'!G38-1,"-")</f>
        <v>-0.16447644802213701</v>
      </c>
      <c r="F25" s="59">
        <f>IFERROR('Tablas PERNOCTA zona'!I25/'Tablas PERNOCTA zona'!I38-1,"-")</f>
        <v>-0.11885319628502189</v>
      </c>
    </row>
    <row r="26" spans="2:6" ht="15" hidden="1" customHeight="1" outlineLevel="1">
      <c r="B26" s="55" t="s">
        <v>85</v>
      </c>
      <c r="C26" s="57">
        <f>IFERROR('Tablas PERNOCTA zona'!C26/'Tablas PERNOCTA zona'!C39-1,"-")</f>
        <v>-0.32806049079185418</v>
      </c>
      <c r="D26" s="59">
        <f>IFERROR('Tablas PERNOCTA zona'!E26/'Tablas PERNOCTA zona'!E39-1,"-")</f>
        <v>-0.1127749878644686</v>
      </c>
      <c r="E26" s="59">
        <f>IFERROR('Tablas PERNOCTA zona'!G26/'Tablas PERNOCTA zona'!G39-1,"-")</f>
        <v>-0.14195644966393306</v>
      </c>
      <c r="F26" s="59">
        <f>IFERROR('Tablas PERNOCTA zona'!I26/'Tablas PERNOCTA zona'!I39-1,"-")</f>
        <v>-0.12571846305344481</v>
      </c>
    </row>
    <row r="27" spans="2:6" ht="15" hidden="1" customHeight="1" outlineLevel="1">
      <c r="B27" s="55" t="s">
        <v>86</v>
      </c>
      <c r="C27" s="57">
        <f>IFERROR('Tablas PERNOCTA zona'!C27/'Tablas PERNOCTA zona'!C40-1,"-")</f>
        <v>-0.24259020618556704</v>
      </c>
      <c r="D27" s="59">
        <f>IFERROR('Tablas PERNOCTA zona'!E27/'Tablas PERNOCTA zona'!E40-1,"-")</f>
        <v>-0.12100826071878423</v>
      </c>
      <c r="E27" s="59">
        <f>IFERROR('Tablas PERNOCTA zona'!G27/'Tablas PERNOCTA zona'!G40-1,"-")</f>
        <v>-0.11818502873444603</v>
      </c>
      <c r="F27" s="59">
        <f>IFERROR('Tablas PERNOCTA zona'!I27/'Tablas PERNOCTA zona'!I40-1,"-")</f>
        <v>-0.11981197986997827</v>
      </c>
    </row>
    <row r="28" spans="2:6" ht="15" hidden="1" customHeight="1" outlineLevel="1">
      <c r="B28" s="55" t="s">
        <v>87</v>
      </c>
      <c r="C28" s="57">
        <f>IFERROR('Tablas PERNOCTA zona'!C28/'Tablas PERNOCTA zona'!C41-1,"-")</f>
        <v>-0.32942393928941016</v>
      </c>
      <c r="D28" s="59">
        <f>IFERROR('Tablas PERNOCTA zona'!E28/'Tablas PERNOCTA zona'!E41-1,"-")</f>
        <v>-0.1277363413458984</v>
      </c>
      <c r="E28" s="59">
        <f>IFERROR('Tablas PERNOCTA zona'!G28/'Tablas PERNOCTA zona'!G41-1,"-")</f>
        <v>-0.15681948228278786</v>
      </c>
      <c r="F28" s="59">
        <f>IFERROR('Tablas PERNOCTA zona'!I28/'Tablas PERNOCTA zona'!I41-1,"-")</f>
        <v>-0.14115038584531348</v>
      </c>
    </row>
    <row r="29" spans="2:6" ht="15" hidden="1" customHeight="1" outlineLevel="1">
      <c r="B29" s="55" t="s">
        <v>88</v>
      </c>
      <c r="C29" s="57">
        <f>IFERROR('Tablas PERNOCTA zona'!C29/'Tablas PERNOCTA zona'!C42-1,"-")</f>
        <v>-0.35486924624304816</v>
      </c>
      <c r="D29" s="59">
        <f>IFERROR('Tablas PERNOCTA zona'!E29/'Tablas PERNOCTA zona'!E42-1,"-")</f>
        <v>-0.15020017689279797</v>
      </c>
      <c r="E29" s="59">
        <f>IFERROR('Tablas PERNOCTA zona'!G29/'Tablas PERNOCTA zona'!G42-1,"-")</f>
        <v>-0.18088954140504754</v>
      </c>
      <c r="F29" s="59">
        <f>IFERROR('Tablas PERNOCTA zona'!I29/'Tablas PERNOCTA zona'!I42-1,"-")</f>
        <v>-0.16385121540279957</v>
      </c>
    </row>
    <row r="30" spans="2:6" ht="15" hidden="1" customHeight="1" outlineLevel="1">
      <c r="B30" s="55" t="s">
        <v>89</v>
      </c>
      <c r="C30" s="57">
        <f>IFERROR('Tablas PERNOCTA zona'!C30/'Tablas PERNOCTA zona'!C43-1,"-")</f>
        <v>-0.28193990188062146</v>
      </c>
      <c r="D30" s="59">
        <f>IFERROR('Tablas PERNOCTA zona'!E30/'Tablas PERNOCTA zona'!E43-1,"-")</f>
        <v>-0.14723468162368059</v>
      </c>
      <c r="E30" s="59">
        <f>IFERROR('Tablas PERNOCTA zona'!G30/'Tablas PERNOCTA zona'!G43-1,"-")</f>
        <v>-0.19503367580078701</v>
      </c>
      <c r="F30" s="59">
        <f>IFERROR('Tablas PERNOCTA zona'!I30/'Tablas PERNOCTA zona'!I43-1,"-")</f>
        <v>-0.16802419155012427</v>
      </c>
    </row>
    <row r="31" spans="2:6" ht="15" hidden="1" customHeight="1" outlineLevel="1">
      <c r="B31" s="55" t="s">
        <v>90</v>
      </c>
      <c r="C31" s="57">
        <f>IFERROR('Tablas PERNOCTA zona'!C31/'Tablas PERNOCTA zona'!C44-1,"-")</f>
        <v>-0.36440892412804182</v>
      </c>
      <c r="D31" s="59">
        <f>IFERROR('Tablas PERNOCTA zona'!E31/'Tablas PERNOCTA zona'!E44-1,"-")</f>
        <v>-0.17629464275355089</v>
      </c>
      <c r="E31" s="59">
        <f>IFERROR('Tablas PERNOCTA zona'!G31/'Tablas PERNOCTA zona'!G44-1,"-")</f>
        <v>-0.19423050510388895</v>
      </c>
      <c r="F31" s="59">
        <f>IFERROR('Tablas PERNOCTA zona'!I31/'Tablas PERNOCTA zona'!I44-1,"-")</f>
        <v>-0.18381636922596034</v>
      </c>
    </row>
    <row r="32" spans="2:6" ht="15" hidden="1" customHeight="1" outlineLevel="1">
      <c r="B32" s="55" t="s">
        <v>91</v>
      </c>
      <c r="C32" s="57">
        <f>IFERROR('Tablas PERNOCTA zona'!C32/'Tablas PERNOCTA zona'!C45-1,"-")</f>
        <v>-0.29333049121311161</v>
      </c>
      <c r="D32" s="59">
        <f>IFERROR('Tablas PERNOCTA zona'!E32/'Tablas PERNOCTA zona'!E45-1,"-")</f>
        <v>-0.14307976436575187</v>
      </c>
      <c r="E32" s="59">
        <f>IFERROR('Tablas PERNOCTA zona'!G32/'Tablas PERNOCTA zona'!G45-1,"-")</f>
        <v>-0.12624943149018031</v>
      </c>
      <c r="F32" s="59">
        <f>IFERROR('Tablas PERNOCTA zona'!I32/'Tablas PERNOCTA zona'!I45-1,"-")</f>
        <v>-0.13583689398582843</v>
      </c>
    </row>
    <row r="33" spans="2:6" ht="15" hidden="1" customHeight="1" outlineLevel="1">
      <c r="B33" s="55" t="s">
        <v>92</v>
      </c>
      <c r="C33" s="57">
        <f>IFERROR('Tablas PERNOCTA zona'!C33/'Tablas PERNOCTA zona'!C46-1,"-")</f>
        <v>-0.23743760399334446</v>
      </c>
      <c r="D33" s="59">
        <f>IFERROR('Tablas PERNOCTA zona'!E33/'Tablas PERNOCTA zona'!E46-1,"-")</f>
        <v>-0.17948224822567727</v>
      </c>
      <c r="E33" s="59">
        <f>IFERROR('Tablas PERNOCTA zona'!G33/'Tablas PERNOCTA zona'!G46-1,"-")</f>
        <v>-0.1703522994811919</v>
      </c>
      <c r="F33" s="59">
        <f>IFERROR('Tablas PERNOCTA zona'!I33/'Tablas PERNOCTA zona'!I46-1,"-")</f>
        <v>-0.17517913745897196</v>
      </c>
    </row>
    <row r="34" spans="2:6" ht="15" hidden="1" customHeight="1" outlineLevel="1">
      <c r="B34" s="55" t="s">
        <v>93</v>
      </c>
      <c r="C34" s="57">
        <f>IFERROR('Tablas PERNOCTA zona'!C34/'Tablas PERNOCTA zona'!C47-1,"-")</f>
        <v>-0.1910646975220911</v>
      </c>
      <c r="D34" s="59">
        <f>IFERROR('Tablas PERNOCTA zona'!E34/'Tablas PERNOCTA zona'!E47-1,"-")</f>
        <v>-0.15048496084835161</v>
      </c>
      <c r="E34" s="59">
        <f>IFERROR('Tablas PERNOCTA zona'!G34/'Tablas PERNOCTA zona'!G47-1,"-")</f>
        <v>-0.17127898072052172</v>
      </c>
      <c r="F34" s="59">
        <f>IFERROR('Tablas PERNOCTA zona'!I34/'Tablas PERNOCTA zona'!I47-1,"-")</f>
        <v>-0.16047434562851515</v>
      </c>
    </row>
    <row r="35" spans="2:6" ht="15" hidden="1" customHeight="1" outlineLevel="1">
      <c r="B35" s="55" t="s">
        <v>94</v>
      </c>
      <c r="C35" s="57">
        <f>IFERROR('Tablas PERNOCTA zona'!C35/'Tablas PERNOCTA zona'!C48-1,"-")</f>
        <v>-0.23347433990330979</v>
      </c>
      <c r="D35" s="59">
        <f>IFERROR('Tablas PERNOCTA zona'!E35/'Tablas PERNOCTA zona'!E48-1,"-")</f>
        <v>-8.5032255938552681E-2</v>
      </c>
      <c r="E35" s="59">
        <f>IFERROR('Tablas PERNOCTA zona'!G35/'Tablas PERNOCTA zona'!G48-1,"-")</f>
        <v>-0.11628429836692333</v>
      </c>
      <c r="F35" s="59">
        <f>IFERROR('Tablas PERNOCTA zona'!I35/'Tablas PERNOCTA zona'!I48-1,"-")</f>
        <v>-9.9811253323199511E-2</v>
      </c>
    </row>
    <row r="36" spans="2:6" collapsed="1">
      <c r="B36" s="229">
        <v>2009</v>
      </c>
      <c r="C36" s="71">
        <f>IFERROR('Tablas PERNOCTA zona'!C36/'Tablas PERNOCTA zona'!C49-1,"-")</f>
        <v>-0.27214579024668051</v>
      </c>
      <c r="D36" s="71">
        <f>IFERROR('Tablas PERNOCTA zona'!E36/'Tablas PERNOCTA zona'!E49-1,"-")</f>
        <v>-0.12964341224210163</v>
      </c>
      <c r="E36" s="71">
        <f>IFERROR('Tablas PERNOCTA zona'!G36/'Tablas PERNOCTA zona'!G49-1,"-")</f>
        <v>-0.1550624012015529</v>
      </c>
      <c r="F36" s="71">
        <f>IFERROR('Tablas PERNOCTA zona'!I36/'Tablas PERNOCTA zona'!I49-1,"-")</f>
        <v>-0.1411573422777006</v>
      </c>
    </row>
    <row r="37" spans="2:6" ht="15" hidden="1" customHeight="1" outlineLevel="1">
      <c r="B37" s="55" t="s">
        <v>83</v>
      </c>
      <c r="C37" s="57">
        <f>IFERROR('Tablas PERNOCTA zona'!C37/'Tablas PERNOCTA zona'!C50-1,"-")</f>
        <v>-8.4261036468330164E-2</v>
      </c>
      <c r="D37" s="59">
        <f>IFERROR('Tablas PERNOCTA zona'!E37/'Tablas PERNOCTA zona'!E50-1,"-")</f>
        <v>-4.3343871906311726E-2</v>
      </c>
      <c r="E37" s="59">
        <f>IFERROR('Tablas PERNOCTA zona'!G37/'Tablas PERNOCTA zona'!G50-1,"-")</f>
        <v>-0.10478583187121915</v>
      </c>
      <c r="F37" s="59">
        <f>IFERROR('Tablas PERNOCTA zona'!I37/'Tablas PERNOCTA zona'!I50-1,"-")</f>
        <v>-7.3087376260990933E-2</v>
      </c>
    </row>
    <row r="38" spans="2:6" ht="15" hidden="1" customHeight="1" outlineLevel="1">
      <c r="B38" s="55" t="s">
        <v>84</v>
      </c>
      <c r="C38" s="57">
        <f>IFERROR('Tablas PERNOCTA zona'!C38/'Tablas PERNOCTA zona'!C51-1,"-")</f>
        <v>-1.911299082483997E-2</v>
      </c>
      <c r="D38" s="59">
        <f>IFERROR('Tablas PERNOCTA zona'!E38/'Tablas PERNOCTA zona'!E51-1,"-")</f>
        <v>-6.4776170247908271E-2</v>
      </c>
      <c r="E38" s="59">
        <f>IFERROR('Tablas PERNOCTA zona'!G38/'Tablas PERNOCTA zona'!G51-1,"-")</f>
        <v>-7.1143047241964852E-2</v>
      </c>
      <c r="F38" s="59">
        <f>IFERROR('Tablas PERNOCTA zona'!I38/'Tablas PERNOCTA zona'!I51-1,"-")</f>
        <v>-6.7762877199155191E-2</v>
      </c>
    </row>
    <row r="39" spans="2:6" ht="15" hidden="1" customHeight="1" outlineLevel="1">
      <c r="B39" s="55" t="s">
        <v>85</v>
      </c>
      <c r="C39" s="57">
        <f>IFERROR('Tablas PERNOCTA zona'!C39/'Tablas PERNOCTA zona'!C52-1,"-")</f>
        <v>-1.1894666880572058E-2</v>
      </c>
      <c r="D39" s="59">
        <f>IFERROR('Tablas PERNOCTA zona'!E39/'Tablas PERNOCTA zona'!E52-1,"-")</f>
        <v>-2.433412392465728E-2</v>
      </c>
      <c r="E39" s="59">
        <f>IFERROR('Tablas PERNOCTA zona'!G39/'Tablas PERNOCTA zona'!G52-1,"-")</f>
        <v>-6.9402096896855281E-2</v>
      </c>
      <c r="F39" s="59">
        <f>IFERROR('Tablas PERNOCTA zona'!I39/'Tablas PERNOCTA zona'!I52-1,"-")</f>
        <v>-4.4851448513034131E-2</v>
      </c>
    </row>
    <row r="40" spans="2:6" ht="15" hidden="1" customHeight="1" outlineLevel="1">
      <c r="B40" s="55" t="s">
        <v>86</v>
      </c>
      <c r="C40" s="57">
        <f>IFERROR('Tablas PERNOCTA zona'!C40/'Tablas PERNOCTA zona'!C53-1,"-")</f>
        <v>-7.4562948909066229E-2</v>
      </c>
      <c r="D40" s="59">
        <f>IFERROR('Tablas PERNOCTA zona'!E40/'Tablas PERNOCTA zona'!E53-1,"-")</f>
        <v>-3.2166060209772973E-2</v>
      </c>
      <c r="E40" s="59">
        <f>IFERROR('Tablas PERNOCTA zona'!G40/'Tablas PERNOCTA zona'!G53-1,"-")</f>
        <v>-5.2931296604647793E-2</v>
      </c>
      <c r="F40" s="59">
        <f>IFERROR('Tablas PERNOCTA zona'!I40/'Tablas PERNOCTA zona'!I53-1,"-")</f>
        <v>-4.1075012121172594E-2</v>
      </c>
    </row>
    <row r="41" spans="2:6" ht="15" hidden="1" customHeight="1" outlineLevel="1">
      <c r="B41" s="55" t="s">
        <v>87</v>
      </c>
      <c r="C41" s="57">
        <f>IFERROR('Tablas PERNOCTA zona'!C41/'Tablas PERNOCTA zona'!C54-1,"-")</f>
        <v>0.17706333973128596</v>
      </c>
      <c r="D41" s="59">
        <f>IFERROR('Tablas PERNOCTA zona'!E41/'Tablas PERNOCTA zona'!E54-1,"-")</f>
        <v>-1.7945388519283956E-2</v>
      </c>
      <c r="E41" s="59">
        <f>IFERROR('Tablas PERNOCTA zona'!G41/'Tablas PERNOCTA zona'!G54-1,"-")</f>
        <v>-1.6848196488104317E-2</v>
      </c>
      <c r="F41" s="59">
        <f>IFERROR('Tablas PERNOCTA zona'!I41/'Tablas PERNOCTA zona'!I54-1,"-")</f>
        <v>-1.7439634036220064E-2</v>
      </c>
    </row>
    <row r="42" spans="2:6" ht="15" hidden="1" customHeight="1" outlineLevel="1">
      <c r="B42" s="55" t="s">
        <v>88</v>
      </c>
      <c r="C42" s="57">
        <f>IFERROR('Tablas PERNOCTA zona'!C42/'Tablas PERNOCTA zona'!C55-1,"-")</f>
        <v>7.318584914656201E-3</v>
      </c>
      <c r="D42" s="59">
        <f>IFERROR('Tablas PERNOCTA zona'!E42/'Tablas PERNOCTA zona'!E55-1,"-")</f>
        <v>4.5682148507975029E-2</v>
      </c>
      <c r="E42" s="59">
        <f>IFERROR('Tablas PERNOCTA zona'!G42/'Tablas PERNOCTA zona'!G55-1,"-")</f>
        <v>1.6319586749147019E-2</v>
      </c>
      <c r="F42" s="59">
        <f>IFERROR('Tablas PERNOCTA zona'!I42/'Tablas PERNOCTA zona'!I55-1,"-")</f>
        <v>3.2414452282811146E-2</v>
      </c>
    </row>
    <row r="43" spans="2:6" ht="15" hidden="1" customHeight="1" outlineLevel="1">
      <c r="B43" s="55" t="s">
        <v>89</v>
      </c>
      <c r="C43" s="57">
        <f>IFERROR('Tablas PERNOCTA zona'!C43/'Tablas PERNOCTA zona'!C56-1,"-")</f>
        <v>-7.4230023182097704E-2</v>
      </c>
      <c r="D43" s="59">
        <f>IFERROR('Tablas PERNOCTA zona'!E43/'Tablas PERNOCTA zona'!E56-1,"-")</f>
        <v>5.1291399508267776E-2</v>
      </c>
      <c r="E43" s="59">
        <f>IFERROR('Tablas PERNOCTA zona'!G43/'Tablas PERNOCTA zona'!G56-1,"-")</f>
        <v>5.5669331513616749E-2</v>
      </c>
      <c r="F43" s="59">
        <f>IFERROR('Tablas PERNOCTA zona'!I43/'Tablas PERNOCTA zona'!I56-1,"-")</f>
        <v>5.3191050247438643E-2</v>
      </c>
    </row>
    <row r="44" spans="2:6" ht="15" hidden="1" customHeight="1" outlineLevel="1">
      <c r="B44" s="55" t="s">
        <v>90</v>
      </c>
      <c r="C44" s="57">
        <f>IFERROR('Tablas PERNOCTA zona'!C44/'Tablas PERNOCTA zona'!C57-1,"-")</f>
        <v>8.0227790432801926E-2</v>
      </c>
      <c r="D44" s="59">
        <f>IFERROR('Tablas PERNOCTA zona'!E44/'Tablas PERNOCTA zona'!E57-1,"-")</f>
        <v>0.13424943807212686</v>
      </c>
      <c r="E44" s="59">
        <f>IFERROR('Tablas PERNOCTA zona'!G44/'Tablas PERNOCTA zona'!G57-1,"-")</f>
        <v>4.6445033166018446E-2</v>
      </c>
      <c r="F44" s="59">
        <f>IFERROR('Tablas PERNOCTA zona'!I44/'Tablas PERNOCTA zona'!I57-1,"-")</f>
        <v>9.5694103058083568E-2</v>
      </c>
    </row>
    <row r="45" spans="2:6" ht="15" hidden="1" customHeight="1" outlineLevel="1">
      <c r="B45" s="55" t="s">
        <v>91</v>
      </c>
      <c r="C45" s="57">
        <f>IFERROR('Tablas PERNOCTA zona'!C45/'Tablas PERNOCTA zona'!C58-1,"-")</f>
        <v>-4.9760313280669766E-2</v>
      </c>
      <c r="D45" s="59">
        <f>IFERROR('Tablas PERNOCTA zona'!E45/'Tablas PERNOCTA zona'!E58-1,"-")</f>
        <v>5.4774182052441889E-2</v>
      </c>
      <c r="E45" s="59">
        <f>IFERROR('Tablas PERNOCTA zona'!G45/'Tablas PERNOCTA zona'!G58-1,"-")</f>
        <v>-1.6239190118536362E-2</v>
      </c>
      <c r="F45" s="59">
        <f>IFERROR('Tablas PERNOCTA zona'!I45/'Tablas PERNOCTA zona'!I58-1,"-")</f>
        <v>2.2995041009888029E-2</v>
      </c>
    </row>
    <row r="46" spans="2:6" ht="15" hidden="1" customHeight="1" outlineLevel="1">
      <c r="B46" s="55" t="s">
        <v>92</v>
      </c>
      <c r="C46" s="57">
        <f>IFERROR('Tablas PERNOCTA zona'!C46/'Tablas PERNOCTA zona'!C59-1,"-")</f>
        <v>-2.9294785084088781E-2</v>
      </c>
      <c r="D46" s="59">
        <f>IFERROR('Tablas PERNOCTA zona'!E46/'Tablas PERNOCTA zona'!E59-1,"-")</f>
        <v>3.8621677420118461E-2</v>
      </c>
      <c r="E46" s="59">
        <f>IFERROR('Tablas PERNOCTA zona'!G46/'Tablas PERNOCTA zona'!G59-1,"-")</f>
        <v>2.2325420310153277E-2</v>
      </c>
      <c r="F46" s="59">
        <f>IFERROR('Tablas PERNOCTA zona'!I46/'Tablas PERNOCTA zona'!I59-1,"-")</f>
        <v>3.0876709520935686E-2</v>
      </c>
    </row>
    <row r="47" spans="2:6" ht="15" hidden="1" customHeight="1" outlineLevel="1">
      <c r="B47" s="55" t="s">
        <v>93</v>
      </c>
      <c r="C47" s="57">
        <f>IFERROR('Tablas PERNOCTA zona'!C47/'Tablas PERNOCTA zona'!C60-1,"-")</f>
        <v>0.20675598419129537</v>
      </c>
      <c r="D47" s="59">
        <f>IFERROR('Tablas PERNOCTA zona'!E47/'Tablas PERNOCTA zona'!E60-1,"-")</f>
        <v>6.5803269287174615E-2</v>
      </c>
      <c r="E47" s="59">
        <f>IFERROR('Tablas PERNOCTA zona'!G47/'Tablas PERNOCTA zona'!G60-1,"-")</f>
        <v>5.2222453358514276E-2</v>
      </c>
      <c r="F47" s="59">
        <f>IFERROR('Tablas PERNOCTA zona'!I47/'Tablas PERNOCTA zona'!I60-1,"-")</f>
        <v>5.9235601833850238E-2</v>
      </c>
    </row>
    <row r="48" spans="2:6" ht="15" hidden="1" customHeight="1" outlineLevel="1">
      <c r="B48" s="55" t="s">
        <v>94</v>
      </c>
      <c r="C48" s="57">
        <f>IFERROR('Tablas PERNOCTA zona'!C48/'Tablas PERNOCTA zona'!C61-1,"-")</f>
        <v>0.10741036266762771</v>
      </c>
      <c r="D48" s="59">
        <f>IFERROR('Tablas PERNOCTA zona'!E48/'Tablas PERNOCTA zona'!E61-1,"-")</f>
        <v>1.4990579261402015E-2</v>
      </c>
      <c r="E48" s="59">
        <f>IFERROR('Tablas PERNOCTA zona'!G48/'Tablas PERNOCTA zona'!G61-1,"-")</f>
        <v>1.5024427828462361E-2</v>
      </c>
      <c r="F48" s="59">
        <f>IFERROR('Tablas PERNOCTA zona'!I48/'Tablas PERNOCTA zona'!I61-1,"-")</f>
        <v>1.5006585866151667E-2</v>
      </c>
    </row>
    <row r="49" spans="2:6" collapsed="1">
      <c r="B49" s="229">
        <v>2008</v>
      </c>
      <c r="C49" s="71">
        <f>IFERROR('Tablas PERNOCTA zona'!C49/'Tablas PERNOCTA zona'!C62-1,"-")</f>
        <v>1.3586180496904188E-2</v>
      </c>
      <c r="D49" s="71">
        <f>IFERROR('Tablas PERNOCTA zona'!E49/'Tablas PERNOCTA zona'!E62-1,"-")</f>
        <v>1.5767408703919239E-2</v>
      </c>
      <c r="E49" s="71">
        <f>IFERROR('Tablas PERNOCTA zona'!G49/'Tablas PERNOCTA zona'!G62-1,"-")</f>
        <v>-1.214256123466384E-2</v>
      </c>
      <c r="F49" s="71">
        <f>IFERROR('Tablas PERNOCTA zona'!I49/'Tablas PERNOCTA zona'!I62-1,"-")</f>
        <v>2.9322277811290043E-3</v>
      </c>
    </row>
    <row r="50" spans="2:6" ht="15" hidden="1" customHeight="1" outlineLevel="1">
      <c r="B50" s="55" t="s">
        <v>83</v>
      </c>
      <c r="C50" s="57">
        <f>IFERROR('Tablas PERNOCTA zona'!C50/'Tablas PERNOCTA zona'!C63-1,"-")</f>
        <v>-8.9280251715247116E-2</v>
      </c>
      <c r="D50" s="59">
        <f>IFERROR('Tablas PERNOCTA zona'!E50/'Tablas PERNOCTA zona'!E63-1,"-")</f>
        <v>2.0115212129172555E-3</v>
      </c>
      <c r="E50" s="59">
        <f>IFERROR('Tablas PERNOCTA zona'!G50/'Tablas PERNOCTA zona'!G63-1,"-")</f>
        <v>1.9982772870003718E-2</v>
      </c>
      <c r="F50" s="59">
        <f>IFERROR('Tablas PERNOCTA zona'!I50/'Tablas PERNOCTA zona'!I63-1,"-")</f>
        <v>1.0631483921937912E-2</v>
      </c>
    </row>
    <row r="51" spans="2:6" ht="15" hidden="1" customHeight="1" outlineLevel="1">
      <c r="B51" s="55" t="s">
        <v>84</v>
      </c>
      <c r="C51" s="57">
        <f>IFERROR('Tablas PERNOCTA zona'!C51/'Tablas PERNOCTA zona'!C64-1,"-")</f>
        <v>-5.5096960167714926E-2</v>
      </c>
      <c r="D51" s="59">
        <f>IFERROR('Tablas PERNOCTA zona'!E51/'Tablas PERNOCTA zona'!E64-1,"-")</f>
        <v>3.0077534547082507E-2</v>
      </c>
      <c r="E51" s="59">
        <f>IFERROR('Tablas PERNOCTA zona'!G51/'Tablas PERNOCTA zona'!G64-1,"-")</f>
        <v>3.9804070372329026E-3</v>
      </c>
      <c r="F51" s="59">
        <f>IFERROR('Tablas PERNOCTA zona'!I51/'Tablas PERNOCTA zona'!I64-1,"-")</f>
        <v>1.7668444628620383E-2</v>
      </c>
    </row>
    <row r="52" spans="2:6" ht="15" hidden="1" customHeight="1" outlineLevel="1">
      <c r="B52" s="55" t="s">
        <v>85</v>
      </c>
      <c r="C52" s="57">
        <f>IFERROR('Tablas PERNOCTA zona'!C52/'Tablas PERNOCTA zona'!C65-1,"-")</f>
        <v>7.5684737322190276E-2</v>
      </c>
      <c r="D52" s="59">
        <f>IFERROR('Tablas PERNOCTA zona'!E52/'Tablas PERNOCTA zona'!E65-1,"-")</f>
        <v>-5.1335480587531568E-2</v>
      </c>
      <c r="E52" s="59">
        <f>IFERROR('Tablas PERNOCTA zona'!G52/'Tablas PERNOCTA zona'!G65-1,"-")</f>
        <v>-8.2617142268996191E-2</v>
      </c>
      <c r="F52" s="59">
        <f>IFERROR('Tablas PERNOCTA zona'!I52/'Tablas PERNOCTA zona'!I65-1,"-")</f>
        <v>-6.5837034579028564E-2</v>
      </c>
    </row>
    <row r="53" spans="2:6" ht="15" hidden="1" customHeight="1" outlineLevel="1">
      <c r="B53" s="55" t="s">
        <v>86</v>
      </c>
      <c r="C53" s="57">
        <f>IFERROR('Tablas PERNOCTA zona'!C53/'Tablas PERNOCTA zona'!C66-1,"-")</f>
        <v>-3.1576460706598808E-2</v>
      </c>
      <c r="D53" s="59">
        <f>IFERROR('Tablas PERNOCTA zona'!E53/'Tablas PERNOCTA zona'!E66-1,"-")</f>
        <v>-4.7924052403013229E-2</v>
      </c>
      <c r="E53" s="59">
        <f>IFERROR('Tablas PERNOCTA zona'!G53/'Tablas PERNOCTA zona'!G66-1,"-")</f>
        <v>-0.11251119560733835</v>
      </c>
      <c r="F53" s="59">
        <f>IFERROR('Tablas PERNOCTA zona'!I53/'Tablas PERNOCTA zona'!I66-1,"-")</f>
        <v>-7.6750556819058402E-2</v>
      </c>
    </row>
    <row r="54" spans="2:6" ht="15" hidden="1" customHeight="1" outlineLevel="1">
      <c r="B54" s="55" t="s">
        <v>87</v>
      </c>
      <c r="C54" s="57">
        <f>IFERROR('Tablas PERNOCTA zona'!C54/'Tablas PERNOCTA zona'!C67-1,"-")</f>
        <v>-0.1774350255040078</v>
      </c>
      <c r="D54" s="59">
        <f>IFERROR('Tablas PERNOCTA zona'!E54/'Tablas PERNOCTA zona'!E67-1,"-")</f>
        <v>-3.4954478685411017E-2</v>
      </c>
      <c r="E54" s="59">
        <f>IFERROR('Tablas PERNOCTA zona'!G54/'Tablas PERNOCTA zona'!G67-1,"-")</f>
        <v>-0.10745544374088578</v>
      </c>
      <c r="F54" s="59">
        <f>IFERROR('Tablas PERNOCTA zona'!I54/'Tablas PERNOCTA zona'!I67-1,"-")</f>
        <v>-6.9784562610975764E-2</v>
      </c>
    </row>
    <row r="55" spans="2:6" ht="15" hidden="1" customHeight="1" outlineLevel="1">
      <c r="B55" s="55" t="s">
        <v>88</v>
      </c>
      <c r="C55" s="57">
        <f>IFERROR('Tablas PERNOCTA zona'!C55/'Tablas PERNOCTA zona'!C68-1,"-")</f>
        <v>0.15267091668498578</v>
      </c>
      <c r="D55" s="59">
        <f>IFERROR('Tablas PERNOCTA zona'!E55/'Tablas PERNOCTA zona'!E68-1,"-")</f>
        <v>-6.3728045683160262E-2</v>
      </c>
      <c r="E55" s="59">
        <f>IFERROR('Tablas PERNOCTA zona'!G55/'Tablas PERNOCTA zona'!G68-1,"-")</f>
        <v>-0.11107205605125214</v>
      </c>
      <c r="F55" s="59">
        <f>IFERROR('Tablas PERNOCTA zona'!I55/'Tablas PERNOCTA zona'!I68-1,"-")</f>
        <v>-8.5730656550322304E-2</v>
      </c>
    </row>
    <row r="56" spans="2:6" ht="15" hidden="1" customHeight="1" outlineLevel="1">
      <c r="B56" s="55" t="s">
        <v>89</v>
      </c>
      <c r="C56" s="57">
        <f>IFERROR('Tablas PERNOCTA zona'!C56/'Tablas PERNOCTA zona'!C69-1,"-")</f>
        <v>0.20168282213820743</v>
      </c>
      <c r="D56" s="59">
        <f>IFERROR('Tablas PERNOCTA zona'!E56/'Tablas PERNOCTA zona'!E69-1,"-")</f>
        <v>-7.3677018376969827E-2</v>
      </c>
      <c r="E56" s="59">
        <f>IFERROR('Tablas PERNOCTA zona'!G56/'Tablas PERNOCTA zona'!G69-1,"-")</f>
        <v>-8.7916185346202935E-2</v>
      </c>
      <c r="F56" s="59">
        <f>IFERROR('Tablas PERNOCTA zona'!I56/'Tablas PERNOCTA zona'!I69-1,"-")</f>
        <v>-7.9909843855735074E-2</v>
      </c>
    </row>
    <row r="57" spans="2:6" ht="15" hidden="1" customHeight="1" outlineLevel="1">
      <c r="B57" s="55" t="s">
        <v>90</v>
      </c>
      <c r="C57" s="57">
        <f>IFERROR('Tablas PERNOCTA zona'!C57/'Tablas PERNOCTA zona'!C70-1,"-")</f>
        <v>0.27010762643212582</v>
      </c>
      <c r="D57" s="59">
        <f>IFERROR('Tablas PERNOCTA zona'!E57/'Tablas PERNOCTA zona'!E70-1,"-")</f>
        <v>-0.1096378836611186</v>
      </c>
      <c r="E57" s="59">
        <f>IFERROR('Tablas PERNOCTA zona'!G57/'Tablas PERNOCTA zona'!G70-1,"-")</f>
        <v>-7.2388604877987928E-2</v>
      </c>
      <c r="F57" s="59">
        <f>IFERROR('Tablas PERNOCTA zona'!I57/'Tablas PERNOCTA zona'!I70-1,"-")</f>
        <v>-9.3656559277397911E-2</v>
      </c>
    </row>
    <row r="58" spans="2:6" ht="15" hidden="1" customHeight="1" outlineLevel="1">
      <c r="B58" s="55" t="s">
        <v>91</v>
      </c>
      <c r="C58" s="57">
        <f>IFERROR('Tablas PERNOCTA zona'!C58/'Tablas PERNOCTA zona'!C71-1,"-")</f>
        <v>0.19408239499072866</v>
      </c>
      <c r="D58" s="59">
        <f>IFERROR('Tablas PERNOCTA zona'!E58/'Tablas PERNOCTA zona'!E71-1,"-")</f>
        <v>-5.9357304205217121E-2</v>
      </c>
      <c r="E58" s="59">
        <f>IFERROR('Tablas PERNOCTA zona'!G58/'Tablas PERNOCTA zona'!G71-1,"-")</f>
        <v>-0.10179409903202918</v>
      </c>
      <c r="F58" s="59">
        <f>IFERROR('Tablas PERNOCTA zona'!I58/'Tablas PERNOCTA zona'!I71-1,"-")</f>
        <v>-7.8833618272889594E-2</v>
      </c>
    </row>
    <row r="59" spans="2:6" ht="15" hidden="1" customHeight="1" outlineLevel="1">
      <c r="B59" s="55" t="s">
        <v>92</v>
      </c>
      <c r="C59" s="57">
        <f>IFERROR('Tablas PERNOCTA zona'!C59/'Tablas PERNOCTA zona'!C72-1,"-")</f>
        <v>0.12983872807317676</v>
      </c>
      <c r="D59" s="59">
        <f>IFERROR('Tablas PERNOCTA zona'!E59/'Tablas PERNOCTA zona'!E72-1,"-")</f>
        <v>2.4161026045161904E-3</v>
      </c>
      <c r="E59" s="59">
        <f>IFERROR('Tablas PERNOCTA zona'!G59/'Tablas PERNOCTA zona'!G72-1,"-")</f>
        <v>-5.8806492912417685E-3</v>
      </c>
      <c r="F59" s="59">
        <f>IFERROR('Tablas PERNOCTA zona'!I59/'Tablas PERNOCTA zona'!I72-1,"-")</f>
        <v>-1.5442163722078073E-3</v>
      </c>
    </row>
    <row r="60" spans="2:6" ht="15" hidden="1" customHeight="1" outlineLevel="1">
      <c r="B60" s="55" t="s">
        <v>93</v>
      </c>
      <c r="C60" s="57">
        <f>IFERROR('Tablas PERNOCTA zona'!C60/'Tablas PERNOCTA zona'!C73-1,"-")</f>
        <v>-6.8575926654782071E-2</v>
      </c>
      <c r="D60" s="59">
        <f>IFERROR('Tablas PERNOCTA zona'!E60/'Tablas PERNOCTA zona'!E73-1,"-")</f>
        <v>7.1897560994429455E-3</v>
      </c>
      <c r="E60" s="59">
        <f>IFERROR('Tablas PERNOCTA zona'!G60/'Tablas PERNOCTA zona'!G73-1,"-")</f>
        <v>-2.7795577976231001E-2</v>
      </c>
      <c r="F60" s="59">
        <f>IFERROR('Tablas PERNOCTA zona'!I60/'Tablas PERNOCTA zona'!I73-1,"-")</f>
        <v>-1.0038137818151993E-2</v>
      </c>
    </row>
    <row r="61" spans="2:6" ht="15" hidden="1" customHeight="1" outlineLevel="1">
      <c r="B61" s="55" t="s">
        <v>94</v>
      </c>
      <c r="C61" s="57">
        <f>IFERROR('Tablas PERNOCTA zona'!C61/'Tablas PERNOCTA zona'!C74-1,"-")</f>
        <v>0.14889401466761298</v>
      </c>
      <c r="D61" s="59">
        <f>IFERROR('Tablas PERNOCTA zona'!E61/'Tablas PERNOCTA zona'!E74-1,"-")</f>
        <v>1.4404573108824703E-2</v>
      </c>
      <c r="E61" s="59">
        <f>IFERROR('Tablas PERNOCTA zona'!G61/'Tablas PERNOCTA zona'!G74-1,"-")</f>
        <v>-2.575561961303563E-2</v>
      </c>
      <c r="F61" s="59">
        <f>IFERROR('Tablas PERNOCTA zona'!I61/'Tablas PERNOCTA zona'!I74-1,"-")</f>
        <v>-4.9914908105271882E-3</v>
      </c>
    </row>
    <row r="62" spans="2:6" collapsed="1">
      <c r="B62" s="229">
        <v>2007</v>
      </c>
      <c r="C62" s="71">
        <f>IFERROR('Tablas PERNOCTA zona'!C62/'Tablas PERNOCTA zona'!C75-1,"-")</f>
        <v>5.6463157083892268E-2</v>
      </c>
      <c r="D62" s="71">
        <f>IFERROR('Tablas PERNOCTA zona'!E62/'Tablas PERNOCTA zona'!E75-1,"-")</f>
        <v>-3.1719413523430995E-2</v>
      </c>
      <c r="E62" s="71">
        <f>IFERROR('Tablas PERNOCTA zona'!G62/'Tablas PERNOCTA zona'!G75-1,"-")</f>
        <v>-5.8914487359399748E-2</v>
      </c>
      <c r="F62" s="71">
        <f>IFERROR('Tablas PERNOCTA zona'!I62/'Tablas PERNOCTA zona'!I75-1,"-")</f>
        <v>-4.4418472100876349E-2</v>
      </c>
    </row>
    <row r="63" spans="2:6" ht="15" customHeight="1">
      <c r="B63" s="368" t="s">
        <v>125</v>
      </c>
      <c r="C63" s="368"/>
      <c r="D63" s="368"/>
      <c r="E63" s="368"/>
      <c r="F63" s="368"/>
    </row>
  </sheetData>
  <mergeCells count="4">
    <mergeCell ref="B5:F5"/>
    <mergeCell ref="C6:C7"/>
    <mergeCell ref="D6:F6"/>
    <mergeCell ref="B63:F63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Height="5" orientation="landscape" r:id="rId1"/>
  <headerFooter scaleWithDoc="0" alignWithMargins="0">
    <oddHeader>&amp;RTurismo en Cifras SANTA CRUZ (acumulado junio 2010)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154">
    <tabColor rgb="FF000099"/>
  </sheetPr>
  <dimension ref="B1:L75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4.28515625" customWidth="1"/>
    <col min="3" max="12" width="9.7109375" customWidth="1"/>
    <col min="14" max="14" width="12.85546875" customWidth="1"/>
  </cols>
  <sheetData>
    <row r="1" spans="2:12" ht="15" customHeight="1"/>
    <row r="2" spans="2:12" ht="15" customHeight="1"/>
    <row r="3" spans="2:12" ht="15" customHeight="1"/>
    <row r="4" spans="2:12" ht="15" customHeight="1"/>
    <row r="5" spans="2:12" ht="18" customHeight="1">
      <c r="B5" s="344" t="s">
        <v>258</v>
      </c>
      <c r="C5" s="344"/>
      <c r="D5" s="344"/>
      <c r="E5" s="344"/>
      <c r="F5" s="344"/>
      <c r="G5" s="344"/>
      <c r="H5" s="344"/>
      <c r="I5" s="344"/>
      <c r="J5" s="344"/>
      <c r="K5" s="344"/>
      <c r="L5" s="344"/>
    </row>
    <row r="6" spans="2:12" ht="30" customHeight="1">
      <c r="B6" s="139"/>
      <c r="C6" s="118" t="s">
        <v>161</v>
      </c>
      <c r="D6" s="118" t="s">
        <v>82</v>
      </c>
      <c r="E6" s="120" t="s">
        <v>160</v>
      </c>
      <c r="F6" s="120" t="s">
        <v>82</v>
      </c>
      <c r="G6" s="118" t="s">
        <v>159</v>
      </c>
      <c r="H6" s="118" t="s">
        <v>82</v>
      </c>
      <c r="I6" s="120" t="s">
        <v>259</v>
      </c>
      <c r="J6" s="120" t="s">
        <v>82</v>
      </c>
      <c r="K6" s="118" t="s">
        <v>78</v>
      </c>
      <c r="L6" s="118" t="s">
        <v>82</v>
      </c>
    </row>
    <row r="7" spans="2:12">
      <c r="B7" s="55" t="s">
        <v>93</v>
      </c>
      <c r="C7" s="115">
        <v>2913</v>
      </c>
      <c r="D7" s="105">
        <f t="shared" ref="D7:J8" si="0">C7/C20-1</f>
        <v>-0.28951219512195125</v>
      </c>
      <c r="E7" s="104">
        <v>11135</v>
      </c>
      <c r="F7" s="140">
        <f t="shared" si="0"/>
        <v>-4.6089265827122472E-2</v>
      </c>
      <c r="G7" s="115">
        <v>10189</v>
      </c>
      <c r="H7" s="105">
        <f t="shared" si="0"/>
        <v>6.4458838278311781E-2</v>
      </c>
      <c r="I7" s="104">
        <v>7516</v>
      </c>
      <c r="J7" s="140">
        <f t="shared" si="0"/>
        <v>-0.19060951970708595</v>
      </c>
      <c r="K7" s="115">
        <v>31753</v>
      </c>
      <c r="L7" s="105">
        <f t="shared" ref="L7:L8" si="1">K7/K20-1</f>
        <v>-8.3104732753891075E-2</v>
      </c>
    </row>
    <row r="8" spans="2:12">
      <c r="B8" s="55" t="s">
        <v>94</v>
      </c>
      <c r="C8" s="115">
        <v>2706</v>
      </c>
      <c r="D8" s="105">
        <f t="shared" si="0"/>
        <v>6.0344827586206851E-2</v>
      </c>
      <c r="E8" s="104">
        <v>8370</v>
      </c>
      <c r="F8" s="140">
        <f t="shared" si="0"/>
        <v>-1.8181818181818188E-2</v>
      </c>
      <c r="G8" s="115">
        <v>10998</v>
      </c>
      <c r="H8" s="105">
        <f t="shared" si="0"/>
        <v>0.3010765408730629</v>
      </c>
      <c r="I8" s="104">
        <v>6691</v>
      </c>
      <c r="J8" s="140">
        <f t="shared" si="0"/>
        <v>-0.26593527153044427</v>
      </c>
      <c r="K8" s="115">
        <v>28765</v>
      </c>
      <c r="L8" s="105">
        <f t="shared" si="1"/>
        <v>4.1892127770990495E-3</v>
      </c>
    </row>
    <row r="9" spans="2:12" ht="30" customHeight="1">
      <c r="B9" s="106" t="str">
        <f>actualizaciones!$A$2</f>
        <v xml:space="preserve">acumulado febrero 2011 </v>
      </c>
      <c r="C9" s="107">
        <v>5619</v>
      </c>
      <c r="D9" s="155">
        <v>-0.15529164161154541</v>
      </c>
      <c r="E9" s="107">
        <v>19505</v>
      </c>
      <c r="F9" s="155">
        <v>-3.4310327755223247E-2</v>
      </c>
      <c r="G9" s="107">
        <v>21187</v>
      </c>
      <c r="H9" s="155">
        <v>0.17542302357836337</v>
      </c>
      <c r="I9" s="107">
        <v>14207</v>
      </c>
      <c r="J9" s="155">
        <v>-0.22792239552198246</v>
      </c>
      <c r="K9" s="107">
        <v>60518</v>
      </c>
      <c r="L9" s="155">
        <v>-4.3586825968771725E-2</v>
      </c>
    </row>
    <row r="10" spans="2:12" outlineLevel="1">
      <c r="B10" s="55" t="s">
        <v>83</v>
      </c>
      <c r="C10" s="115">
        <v>2623</v>
      </c>
      <c r="D10" s="105">
        <f>C10/C23-1</f>
        <v>-4.8603554588320663E-2</v>
      </c>
      <c r="E10" s="104">
        <v>10099</v>
      </c>
      <c r="F10" s="140">
        <f>E10/E23-1</f>
        <v>7.7836543259155455E-3</v>
      </c>
      <c r="G10" s="115">
        <v>8307</v>
      </c>
      <c r="H10" s="105">
        <f>G10/G23-1</f>
        <v>-5.9655875028299721E-2</v>
      </c>
      <c r="I10" s="104">
        <v>7543</v>
      </c>
      <c r="J10" s="140">
        <f>I10/I23-1</f>
        <v>-0.4784983407079646</v>
      </c>
      <c r="K10" s="115">
        <v>28572</v>
      </c>
      <c r="L10" s="105">
        <f t="shared" ref="L10:L61" si="2">K10/K23-1</f>
        <v>-0.20800532209779354</v>
      </c>
    </row>
    <row r="11" spans="2:12" outlineLevel="1">
      <c r="B11" s="55" t="s">
        <v>84</v>
      </c>
      <c r="C11" s="115">
        <v>2413</v>
      </c>
      <c r="D11" s="105">
        <f t="shared" ref="D11:J61" si="3">C11/C24-1</f>
        <v>-8.633093525179858E-2</v>
      </c>
      <c r="E11" s="104">
        <v>10086</v>
      </c>
      <c r="F11" s="140">
        <f t="shared" si="3"/>
        <v>0.12091575905756824</v>
      </c>
      <c r="G11" s="115">
        <v>8766</v>
      </c>
      <c r="H11" s="105">
        <f t="shared" si="3"/>
        <v>7.0068359375E-2</v>
      </c>
      <c r="I11" s="104">
        <v>9154</v>
      </c>
      <c r="J11" s="140">
        <f t="shared" si="3"/>
        <v>0.16270798933062358</v>
      </c>
      <c r="K11" s="115">
        <v>30419</v>
      </c>
      <c r="L11" s="105">
        <f t="shared" si="2"/>
        <v>9.8000288766965094E-2</v>
      </c>
    </row>
    <row r="12" spans="2:12" outlineLevel="1">
      <c r="B12" s="55" t="s">
        <v>85</v>
      </c>
      <c r="C12" s="115">
        <v>2041</v>
      </c>
      <c r="D12" s="105">
        <f t="shared" si="3"/>
        <v>-0.23184042152803919</v>
      </c>
      <c r="E12" s="104">
        <v>10125</v>
      </c>
      <c r="F12" s="140">
        <f t="shared" si="3"/>
        <v>0.17897065673032131</v>
      </c>
      <c r="G12" s="115">
        <v>8998</v>
      </c>
      <c r="H12" s="105">
        <f t="shared" si="3"/>
        <v>4.5914215971172956E-2</v>
      </c>
      <c r="I12" s="104">
        <v>6834</v>
      </c>
      <c r="J12" s="140">
        <f t="shared" si="3"/>
        <v>-0.25082218811664114</v>
      </c>
      <c r="K12" s="115">
        <v>27998</v>
      </c>
      <c r="L12" s="105">
        <f t="shared" si="2"/>
        <v>-3.3551950293406962E-2</v>
      </c>
    </row>
    <row r="13" spans="2:12" outlineLevel="1">
      <c r="B13" s="55" t="s">
        <v>86</v>
      </c>
      <c r="C13" s="115">
        <v>2105</v>
      </c>
      <c r="D13" s="105">
        <f t="shared" si="3"/>
        <v>-0.194104134762634</v>
      </c>
      <c r="E13" s="104">
        <v>7615</v>
      </c>
      <c r="F13" s="140">
        <f t="shared" si="3"/>
        <v>0.10860387247051984</v>
      </c>
      <c r="G13" s="115">
        <v>7536</v>
      </c>
      <c r="H13" s="105">
        <f t="shared" si="3"/>
        <v>-7.4883378345200091E-2</v>
      </c>
      <c r="I13" s="104">
        <v>5332</v>
      </c>
      <c r="J13" s="140">
        <f t="shared" si="3"/>
        <v>-0.35244109788681077</v>
      </c>
      <c r="K13" s="115">
        <v>22588</v>
      </c>
      <c r="L13" s="105">
        <f t="shared" si="2"/>
        <v>-0.12656123119755613</v>
      </c>
    </row>
    <row r="14" spans="2:12" outlineLevel="1">
      <c r="B14" s="55" t="s">
        <v>87</v>
      </c>
      <c r="C14" s="115">
        <v>1919</v>
      </c>
      <c r="D14" s="105">
        <f t="shared" si="3"/>
        <v>-0.23545816733067726</v>
      </c>
      <c r="E14" s="104">
        <v>5766</v>
      </c>
      <c r="F14" s="140">
        <f t="shared" si="3"/>
        <v>-3.8198498748957421E-2</v>
      </c>
      <c r="G14" s="115">
        <v>6142</v>
      </c>
      <c r="H14" s="105">
        <f t="shared" si="3"/>
        <v>5.3877831159917733E-2</v>
      </c>
      <c r="I14" s="104">
        <v>8792</v>
      </c>
      <c r="J14" s="140">
        <f t="shared" si="3"/>
        <v>0.2469153311587009</v>
      </c>
      <c r="K14" s="115">
        <v>22619</v>
      </c>
      <c r="L14" s="105">
        <f t="shared" si="2"/>
        <v>5.7753460531238199E-2</v>
      </c>
    </row>
    <row r="15" spans="2:12" outlineLevel="1">
      <c r="B15" s="55" t="s">
        <v>88</v>
      </c>
      <c r="C15" s="115">
        <v>2232</v>
      </c>
      <c r="D15" s="105">
        <f t="shared" si="3"/>
        <v>-9.9636950383219069E-2</v>
      </c>
      <c r="E15" s="104">
        <v>7252</v>
      </c>
      <c r="F15" s="140">
        <f t="shared" si="3"/>
        <v>-0.18626570915619389</v>
      </c>
      <c r="G15" s="115">
        <v>6707</v>
      </c>
      <c r="H15" s="105">
        <f t="shared" si="3"/>
        <v>-0.15058257345491388</v>
      </c>
      <c r="I15" s="104">
        <v>6743</v>
      </c>
      <c r="J15" s="140">
        <f t="shared" si="3"/>
        <v>-0.15427066348927632</v>
      </c>
      <c r="K15" s="115">
        <v>22934</v>
      </c>
      <c r="L15" s="105">
        <f t="shared" si="2"/>
        <v>-0.15869405722670582</v>
      </c>
    </row>
    <row r="16" spans="2:12" outlineLevel="1">
      <c r="B16" s="55" t="s">
        <v>89</v>
      </c>
      <c r="C16" s="115">
        <v>2321</v>
      </c>
      <c r="D16" s="105">
        <f t="shared" si="3"/>
        <v>-0.1435424354243543</v>
      </c>
      <c r="E16" s="104">
        <v>8972</v>
      </c>
      <c r="F16" s="140">
        <f t="shared" si="3"/>
        <v>5.4784857747472326E-2</v>
      </c>
      <c r="G16" s="115">
        <v>8548</v>
      </c>
      <c r="H16" s="105">
        <f t="shared" si="3"/>
        <v>0.16600736598008448</v>
      </c>
      <c r="I16" s="104">
        <v>6286</v>
      </c>
      <c r="J16" s="140">
        <f t="shared" si="3"/>
        <v>-0.34212454212454213</v>
      </c>
      <c r="K16" s="115">
        <v>26127</v>
      </c>
      <c r="L16" s="105">
        <f t="shared" si="2"/>
        <v>-7.0279695395345509E-2</v>
      </c>
    </row>
    <row r="17" spans="2:12" outlineLevel="1">
      <c r="B17" s="55" t="s">
        <v>90</v>
      </c>
      <c r="C17" s="115">
        <v>2187</v>
      </c>
      <c r="D17" s="105">
        <f t="shared" si="3"/>
        <v>-0.15625</v>
      </c>
      <c r="E17" s="104">
        <v>8297</v>
      </c>
      <c r="F17" s="140">
        <f t="shared" si="3"/>
        <v>-0.17663987297806882</v>
      </c>
      <c r="G17" s="115">
        <v>7832</v>
      </c>
      <c r="H17" s="105">
        <f t="shared" si="3"/>
        <v>-7.5433833077558687E-2</v>
      </c>
      <c r="I17" s="104">
        <v>7000</v>
      </c>
      <c r="J17" s="140">
        <f t="shared" si="3"/>
        <v>-0.22230863237418064</v>
      </c>
      <c r="K17" s="115">
        <v>25316</v>
      </c>
      <c r="L17" s="105">
        <f t="shared" si="2"/>
        <v>-0.16008095285491519</v>
      </c>
    </row>
    <row r="18" spans="2:12" outlineLevel="1">
      <c r="B18" s="55" t="s">
        <v>91</v>
      </c>
      <c r="C18" s="115">
        <v>2180</v>
      </c>
      <c r="D18" s="105">
        <f t="shared" si="3"/>
        <v>-0.21947726459004657</v>
      </c>
      <c r="E18" s="104">
        <v>8445</v>
      </c>
      <c r="F18" s="140">
        <f t="shared" si="3"/>
        <v>-0.16186978959904719</v>
      </c>
      <c r="G18" s="115">
        <v>9073</v>
      </c>
      <c r="H18" s="105">
        <f t="shared" si="3"/>
        <v>0.14760941057424737</v>
      </c>
      <c r="I18" s="104">
        <v>7852</v>
      </c>
      <c r="J18" s="140">
        <f t="shared" si="3"/>
        <v>-0.1335246082542485</v>
      </c>
      <c r="K18" s="115">
        <v>27550</v>
      </c>
      <c r="L18" s="105">
        <f t="shared" si="2"/>
        <v>-7.6649797231625127E-2</v>
      </c>
    </row>
    <row r="19" spans="2:12" outlineLevel="1">
      <c r="B19" s="55" t="s">
        <v>92</v>
      </c>
      <c r="C19" s="115">
        <v>2621</v>
      </c>
      <c r="D19" s="105">
        <f t="shared" si="3"/>
        <v>-0.15858747993579458</v>
      </c>
      <c r="E19" s="104">
        <v>8611</v>
      </c>
      <c r="F19" s="140">
        <f t="shared" si="3"/>
        <v>-0.3987571568216729</v>
      </c>
      <c r="G19" s="115">
        <v>8481</v>
      </c>
      <c r="H19" s="105">
        <f t="shared" si="3"/>
        <v>-9.177554080102801E-2</v>
      </c>
      <c r="I19" s="104">
        <v>8752</v>
      </c>
      <c r="J19" s="140">
        <f t="shared" si="3"/>
        <v>-0.11497623622206488</v>
      </c>
      <c r="K19" s="115">
        <v>28465</v>
      </c>
      <c r="L19" s="105">
        <f t="shared" si="2"/>
        <v>-0.22362535457124155</v>
      </c>
    </row>
    <row r="20" spans="2:12" outlineLevel="1">
      <c r="B20" s="55" t="s">
        <v>93</v>
      </c>
      <c r="C20" s="115">
        <v>4100</v>
      </c>
      <c r="D20" s="105">
        <f t="shared" si="3"/>
        <v>0.20552778594531018</v>
      </c>
      <c r="E20" s="104">
        <v>11673</v>
      </c>
      <c r="F20" s="140">
        <f t="shared" si="3"/>
        <v>-3.2731189923765336E-2</v>
      </c>
      <c r="G20" s="115">
        <v>9572</v>
      </c>
      <c r="H20" s="105">
        <f t="shared" si="3"/>
        <v>3.1132177097920932E-2</v>
      </c>
      <c r="I20" s="104">
        <v>9286</v>
      </c>
      <c r="J20" s="140">
        <f t="shared" si="3"/>
        <v>-0.36051236140761656</v>
      </c>
      <c r="K20" s="115">
        <v>34631</v>
      </c>
      <c r="L20" s="105">
        <f t="shared" si="2"/>
        <v>-0.11819825325287092</v>
      </c>
    </row>
    <row r="21" spans="2:12" outlineLevel="1">
      <c r="B21" s="55" t="s">
        <v>94</v>
      </c>
      <c r="C21" s="115">
        <v>2552</v>
      </c>
      <c r="D21" s="105">
        <f t="shared" si="3"/>
        <v>-7.7034358047016305E-2</v>
      </c>
      <c r="E21" s="104">
        <v>8525</v>
      </c>
      <c r="F21" s="140">
        <f t="shared" si="3"/>
        <v>-0.25545851528384278</v>
      </c>
      <c r="G21" s="115">
        <v>8453</v>
      </c>
      <c r="H21" s="105">
        <f t="shared" si="3"/>
        <v>0.18273401427172242</v>
      </c>
      <c r="I21" s="104">
        <v>9115</v>
      </c>
      <c r="J21" s="140">
        <f t="shared" si="3"/>
        <v>-0.21537402083154</v>
      </c>
      <c r="K21" s="115">
        <v>28645</v>
      </c>
      <c r="L21" s="105">
        <f t="shared" si="2"/>
        <v>-0.13141696230934841</v>
      </c>
    </row>
    <row r="22" spans="2:12" ht="15" customHeight="1">
      <c r="B22" s="141">
        <v>2010</v>
      </c>
      <c r="C22" s="110">
        <v>29294</v>
      </c>
      <c r="D22" s="111">
        <f t="shared" si="3"/>
        <v>-0.11316299346088643</v>
      </c>
      <c r="E22" s="110">
        <v>105466</v>
      </c>
      <c r="F22" s="111">
        <f t="shared" si="3"/>
        <v>-8.9884537719404189E-2</v>
      </c>
      <c r="G22" s="110">
        <v>98415</v>
      </c>
      <c r="H22" s="111">
        <f t="shared" si="3"/>
        <v>1.4849187935034758E-2</v>
      </c>
      <c r="I22" s="110">
        <v>92689</v>
      </c>
      <c r="J22" s="111">
        <f t="shared" si="3"/>
        <v>-0.21690238421114882</v>
      </c>
      <c r="K22" s="110">
        <v>325864</v>
      </c>
      <c r="L22" s="111">
        <f t="shared" si="2"/>
        <v>-0.10538612110879586</v>
      </c>
    </row>
    <row r="23" spans="2:12" hidden="1" outlineLevel="1">
      <c r="B23" s="55" t="s">
        <v>83</v>
      </c>
      <c r="C23" s="115">
        <v>2757</v>
      </c>
      <c r="D23" s="105">
        <f t="shared" si="3"/>
        <v>-0.39219576719576721</v>
      </c>
      <c r="E23" s="104">
        <v>10021</v>
      </c>
      <c r="F23" s="140">
        <f t="shared" si="3"/>
        <v>-0.36394795303078387</v>
      </c>
      <c r="G23" s="115">
        <v>8834</v>
      </c>
      <c r="H23" s="105">
        <f t="shared" si="3"/>
        <v>0.20683060109289619</v>
      </c>
      <c r="I23" s="104">
        <v>14464</v>
      </c>
      <c r="J23" s="140">
        <f t="shared" si="3"/>
        <v>0.37008619873070003</v>
      </c>
      <c r="K23" s="115">
        <v>36076</v>
      </c>
      <c r="L23" s="105">
        <f t="shared" si="2"/>
        <v>-5.4810312303500308E-2</v>
      </c>
    </row>
    <row r="24" spans="2:12" hidden="1" outlineLevel="1">
      <c r="B24" s="55" t="s">
        <v>84</v>
      </c>
      <c r="C24" s="115">
        <v>2641</v>
      </c>
      <c r="D24" s="105">
        <f t="shared" si="3"/>
        <v>-0.42599434905455336</v>
      </c>
      <c r="E24" s="104">
        <v>8998</v>
      </c>
      <c r="F24" s="140">
        <f t="shared" si="3"/>
        <v>-0.45595259689219425</v>
      </c>
      <c r="G24" s="115">
        <v>8192</v>
      </c>
      <c r="H24" s="105">
        <f t="shared" si="3"/>
        <v>-0.13804713804713808</v>
      </c>
      <c r="I24" s="104">
        <v>7873</v>
      </c>
      <c r="J24" s="140">
        <f t="shared" si="3"/>
        <v>-0.33268350567892868</v>
      </c>
      <c r="K24" s="115">
        <v>27704</v>
      </c>
      <c r="L24" s="105">
        <f t="shared" si="2"/>
        <v>-0.34725036520427877</v>
      </c>
    </row>
    <row r="25" spans="2:12" hidden="1" outlineLevel="1">
      <c r="B25" s="55" t="s">
        <v>85</v>
      </c>
      <c r="C25" s="115">
        <v>2657</v>
      </c>
      <c r="D25" s="105">
        <f t="shared" si="3"/>
        <v>-0.46592964824120608</v>
      </c>
      <c r="E25" s="104">
        <v>8588</v>
      </c>
      <c r="F25" s="140">
        <f t="shared" si="3"/>
        <v>-0.49815929410389759</v>
      </c>
      <c r="G25" s="115">
        <v>8603</v>
      </c>
      <c r="H25" s="105">
        <f t="shared" si="3"/>
        <v>-0.16951443189497051</v>
      </c>
      <c r="I25" s="104">
        <v>9122</v>
      </c>
      <c r="J25" s="140">
        <f t="shared" si="3"/>
        <v>-0.14483922377425706</v>
      </c>
      <c r="K25" s="115">
        <v>28970</v>
      </c>
      <c r="L25" s="105">
        <f t="shared" si="2"/>
        <v>-0.32806049079185418</v>
      </c>
    </row>
    <row r="26" spans="2:12" hidden="1" outlineLevel="1">
      <c r="B26" s="55" t="s">
        <v>86</v>
      </c>
      <c r="C26" s="115">
        <v>2612</v>
      </c>
      <c r="D26" s="105">
        <f t="shared" si="3"/>
        <v>-0.35649174673564921</v>
      </c>
      <c r="E26" s="104">
        <v>6869</v>
      </c>
      <c r="F26" s="140">
        <f t="shared" si="3"/>
        <v>-0.4131567706108501</v>
      </c>
      <c r="G26" s="115">
        <v>8146</v>
      </c>
      <c r="H26" s="105">
        <f t="shared" si="3"/>
        <v>-8.6464057418414231E-2</v>
      </c>
      <c r="I26" s="104">
        <v>8234</v>
      </c>
      <c r="J26" s="140">
        <f t="shared" si="3"/>
        <v>-0.12987424706752615</v>
      </c>
      <c r="K26" s="115">
        <v>25861</v>
      </c>
      <c r="L26" s="105">
        <f t="shared" si="2"/>
        <v>-0.24259020618556704</v>
      </c>
    </row>
    <row r="27" spans="2:12" hidden="1" outlineLevel="1">
      <c r="B27" s="55" t="s">
        <v>87</v>
      </c>
      <c r="C27" s="115">
        <v>2510</v>
      </c>
      <c r="D27" s="105">
        <f t="shared" si="3"/>
        <v>-0.43557454463683387</v>
      </c>
      <c r="E27" s="104">
        <v>5995</v>
      </c>
      <c r="F27" s="140">
        <f t="shared" si="3"/>
        <v>-0.39881668672282389</v>
      </c>
      <c r="G27" s="115">
        <v>5828</v>
      </c>
      <c r="H27" s="105">
        <f t="shared" si="3"/>
        <v>-0.30503219651800617</v>
      </c>
      <c r="I27" s="104">
        <v>7051</v>
      </c>
      <c r="J27" s="140">
        <f t="shared" si="3"/>
        <v>-0.22380008806693086</v>
      </c>
      <c r="K27" s="115">
        <v>21384</v>
      </c>
      <c r="L27" s="105">
        <f t="shared" si="2"/>
        <v>-0.32942393928941016</v>
      </c>
    </row>
    <row r="28" spans="2:12" hidden="1" outlineLevel="1">
      <c r="B28" s="55" t="s">
        <v>88</v>
      </c>
      <c r="C28" s="115">
        <v>2479</v>
      </c>
      <c r="D28" s="105">
        <f t="shared" si="3"/>
        <v>-0.51817298347910601</v>
      </c>
      <c r="E28" s="104">
        <v>8912</v>
      </c>
      <c r="F28" s="140">
        <f t="shared" si="3"/>
        <v>-0.45492354740061158</v>
      </c>
      <c r="G28" s="115">
        <v>7896</v>
      </c>
      <c r="H28" s="105">
        <f t="shared" si="3"/>
        <v>-5.3804673457160002E-2</v>
      </c>
      <c r="I28" s="104">
        <v>7973</v>
      </c>
      <c r="J28" s="140">
        <f t="shared" si="3"/>
        <v>-0.35779299234796613</v>
      </c>
      <c r="K28" s="115">
        <v>27260</v>
      </c>
      <c r="L28" s="105">
        <f t="shared" si="2"/>
        <v>-0.35486924624304816</v>
      </c>
    </row>
    <row r="29" spans="2:12" hidden="1" outlineLevel="1">
      <c r="B29" s="55" t="s">
        <v>89</v>
      </c>
      <c r="C29" s="115">
        <v>2710</v>
      </c>
      <c r="D29" s="105">
        <f t="shared" si="3"/>
        <v>-0.36444652908067543</v>
      </c>
      <c r="E29" s="104">
        <v>8506</v>
      </c>
      <c r="F29" s="140">
        <f t="shared" si="3"/>
        <v>-0.39729327570325235</v>
      </c>
      <c r="G29" s="115">
        <v>7331</v>
      </c>
      <c r="H29" s="105">
        <f t="shared" si="3"/>
        <v>-0.22799073294018535</v>
      </c>
      <c r="I29" s="104">
        <v>9555</v>
      </c>
      <c r="J29" s="140">
        <f t="shared" si="3"/>
        <v>-0.15164698570540713</v>
      </c>
      <c r="K29" s="115">
        <v>28102</v>
      </c>
      <c r="L29" s="105">
        <f t="shared" si="2"/>
        <v>-0.28193990188062146</v>
      </c>
    </row>
    <row r="30" spans="2:12" hidden="1" outlineLevel="1">
      <c r="B30" s="55" t="s">
        <v>90</v>
      </c>
      <c r="C30" s="115">
        <v>2592</v>
      </c>
      <c r="D30" s="105">
        <f t="shared" si="3"/>
        <v>-0.40550458715596327</v>
      </c>
      <c r="E30" s="104">
        <v>10077</v>
      </c>
      <c r="F30" s="140">
        <f t="shared" si="3"/>
        <v>-0.39597194749145836</v>
      </c>
      <c r="G30" s="115">
        <v>8471</v>
      </c>
      <c r="H30" s="105">
        <f t="shared" si="3"/>
        <v>-5.9091413973120122E-2</v>
      </c>
      <c r="I30" s="104">
        <v>9001</v>
      </c>
      <c r="J30" s="140">
        <f t="shared" si="3"/>
        <v>-0.48198664825046045</v>
      </c>
      <c r="K30" s="115">
        <v>30141</v>
      </c>
      <c r="L30" s="105">
        <f t="shared" si="2"/>
        <v>-0.36440892412804182</v>
      </c>
    </row>
    <row r="31" spans="2:12" hidden="1" outlineLevel="1">
      <c r="B31" s="55" t="s">
        <v>91</v>
      </c>
      <c r="C31" s="115">
        <v>2793</v>
      </c>
      <c r="D31" s="105">
        <f t="shared" si="3"/>
        <v>-0.38057218895542244</v>
      </c>
      <c r="E31" s="104">
        <v>10076</v>
      </c>
      <c r="F31" s="140">
        <f t="shared" si="3"/>
        <v>-0.36142974839977182</v>
      </c>
      <c r="G31" s="115">
        <v>7906</v>
      </c>
      <c r="H31" s="105">
        <f t="shared" si="3"/>
        <v>-0.144835045970795</v>
      </c>
      <c r="I31" s="104">
        <v>9062</v>
      </c>
      <c r="J31" s="140">
        <f t="shared" si="3"/>
        <v>-0.28583812751201831</v>
      </c>
      <c r="K31" s="115">
        <v>29837</v>
      </c>
      <c r="L31" s="105">
        <f t="shared" si="2"/>
        <v>-0.29333049121311161</v>
      </c>
    </row>
    <row r="32" spans="2:12" hidden="1" outlineLevel="1">
      <c r="B32" s="55" t="s">
        <v>92</v>
      </c>
      <c r="C32" s="115">
        <v>3115</v>
      </c>
      <c r="D32" s="105">
        <f t="shared" si="3"/>
        <v>-0.38548037088183074</v>
      </c>
      <c r="E32" s="104">
        <v>14322</v>
      </c>
      <c r="F32" s="140">
        <f t="shared" si="3"/>
        <v>-7.8911827127146394E-2</v>
      </c>
      <c r="G32" s="115">
        <v>9338</v>
      </c>
      <c r="H32" s="105">
        <f t="shared" si="3"/>
        <v>-2.989536621823663E-3</v>
      </c>
      <c r="I32" s="104">
        <v>9889</v>
      </c>
      <c r="J32" s="140">
        <f t="shared" si="3"/>
        <v>-0.45352564102564108</v>
      </c>
      <c r="K32" s="115">
        <v>36664</v>
      </c>
      <c r="L32" s="105">
        <f t="shared" si="2"/>
        <v>-0.23743760399334446</v>
      </c>
    </row>
    <row r="33" spans="2:12" hidden="1" outlineLevel="1">
      <c r="B33" s="55" t="s">
        <v>93</v>
      </c>
      <c r="C33" s="115">
        <v>3401</v>
      </c>
      <c r="D33" s="105">
        <f t="shared" si="3"/>
        <v>-0.42238451086956519</v>
      </c>
      <c r="E33" s="104">
        <v>12068</v>
      </c>
      <c r="F33" s="140">
        <f t="shared" si="3"/>
        <v>-0.36510942760942766</v>
      </c>
      <c r="G33" s="115">
        <v>9283</v>
      </c>
      <c r="H33" s="105">
        <f t="shared" si="3"/>
        <v>-0.11354087089381204</v>
      </c>
      <c r="I33" s="104">
        <v>14521</v>
      </c>
      <c r="J33" s="140">
        <f t="shared" si="3"/>
        <v>0.10166148243684092</v>
      </c>
      <c r="K33" s="115">
        <v>39273</v>
      </c>
      <c r="L33" s="105">
        <f t="shared" si="2"/>
        <v>-0.1910646975220911</v>
      </c>
    </row>
    <row r="34" spans="2:12" hidden="1" outlineLevel="1">
      <c r="B34" s="55" t="s">
        <v>94</v>
      </c>
      <c r="C34" s="115">
        <v>2765</v>
      </c>
      <c r="D34" s="105">
        <f t="shared" si="3"/>
        <v>-0.43177147554459516</v>
      </c>
      <c r="E34" s="104">
        <v>11450</v>
      </c>
      <c r="F34" s="140">
        <f t="shared" si="3"/>
        <v>-0.36204591040784484</v>
      </c>
      <c r="G34" s="115">
        <v>7147</v>
      </c>
      <c r="H34" s="105">
        <f t="shared" si="3"/>
        <v>-6.8187744458930943E-2</v>
      </c>
      <c r="I34" s="104">
        <v>11617</v>
      </c>
      <c r="J34" s="140">
        <f t="shared" si="3"/>
        <v>-7.3604465709728895E-2</v>
      </c>
      <c r="K34" s="115">
        <v>32979</v>
      </c>
      <c r="L34" s="105">
        <f t="shared" si="2"/>
        <v>-0.23347433990330979</v>
      </c>
    </row>
    <row r="35" spans="2:12" collapsed="1">
      <c r="B35" s="142">
        <v>2009</v>
      </c>
      <c r="C35" s="113">
        <v>33032</v>
      </c>
      <c r="D35" s="114">
        <f t="shared" si="3"/>
        <v>-0.41762019781730986</v>
      </c>
      <c r="E35" s="113">
        <v>115882</v>
      </c>
      <c r="F35" s="114">
        <f t="shared" si="3"/>
        <v>-0.37869543305060205</v>
      </c>
      <c r="G35" s="113">
        <v>96975</v>
      </c>
      <c r="H35" s="114">
        <f t="shared" si="3"/>
        <v>-0.10277286899882498</v>
      </c>
      <c r="I35" s="113">
        <v>118362</v>
      </c>
      <c r="J35" s="114">
        <f t="shared" si="3"/>
        <v>-0.20631131436541517</v>
      </c>
      <c r="K35" s="113">
        <v>364251</v>
      </c>
      <c r="L35" s="114">
        <f t="shared" si="2"/>
        <v>-0.27214579024668051</v>
      </c>
    </row>
    <row r="36" spans="2:12" hidden="1" outlineLevel="1">
      <c r="B36" s="55" t="s">
        <v>83</v>
      </c>
      <c r="C36" s="115">
        <v>4536</v>
      </c>
      <c r="D36" s="105">
        <f t="shared" si="3"/>
        <v>-6.7878257061528835E-3</v>
      </c>
      <c r="E36" s="104">
        <v>15755</v>
      </c>
      <c r="F36" s="140">
        <f t="shared" si="3"/>
        <v>-7.752210316763275E-2</v>
      </c>
      <c r="G36" s="115">
        <v>7320</v>
      </c>
      <c r="H36" s="105">
        <f t="shared" si="3"/>
        <v>-0.2729439809296782</v>
      </c>
      <c r="I36" s="104">
        <v>10557</v>
      </c>
      <c r="J36" s="140">
        <f t="shared" si="3"/>
        <v>5.930162552679108E-2</v>
      </c>
      <c r="K36" s="115">
        <v>38168</v>
      </c>
      <c r="L36" s="105">
        <f t="shared" si="2"/>
        <v>-8.4261036468330164E-2</v>
      </c>
    </row>
    <row r="37" spans="2:12" hidden="1" outlineLevel="1">
      <c r="B37" s="55" t="s">
        <v>84</v>
      </c>
      <c r="C37" s="115">
        <v>4601</v>
      </c>
      <c r="D37" s="105">
        <f t="shared" si="3"/>
        <v>4.3487714720580328E-4</v>
      </c>
      <c r="E37" s="104">
        <v>16539</v>
      </c>
      <c r="F37" s="140">
        <f t="shared" si="3"/>
        <v>-9.9035790161791093E-2</v>
      </c>
      <c r="G37" s="115">
        <v>9504</v>
      </c>
      <c r="H37" s="105">
        <f t="shared" si="3"/>
        <v>-0.10651499482936921</v>
      </c>
      <c r="I37" s="104">
        <v>11798</v>
      </c>
      <c r="J37" s="140">
        <f t="shared" si="3"/>
        <v>0.21930549813972711</v>
      </c>
      <c r="K37" s="115">
        <v>42442</v>
      </c>
      <c r="L37" s="105">
        <f t="shared" si="2"/>
        <v>-1.911299082483997E-2</v>
      </c>
    </row>
    <row r="38" spans="2:12" hidden="1" outlineLevel="1">
      <c r="B38" s="55" t="s">
        <v>85</v>
      </c>
      <c r="C38" s="115">
        <v>4975</v>
      </c>
      <c r="D38" s="105">
        <f t="shared" si="3"/>
        <v>4.670734273090682E-2</v>
      </c>
      <c r="E38" s="104">
        <v>17113</v>
      </c>
      <c r="F38" s="140">
        <f t="shared" si="3"/>
        <v>-1.5022447335098388E-2</v>
      </c>
      <c r="G38" s="115">
        <v>10359</v>
      </c>
      <c r="H38" s="105">
        <f t="shared" si="3"/>
        <v>1.5469399593928124E-3</v>
      </c>
      <c r="I38" s="104">
        <v>10667</v>
      </c>
      <c r="J38" s="140">
        <f t="shared" si="3"/>
        <v>-4.4432500223954174E-2</v>
      </c>
      <c r="K38" s="115">
        <v>43114</v>
      </c>
      <c r="L38" s="105">
        <f t="shared" si="2"/>
        <v>-1.1894666880572058E-2</v>
      </c>
    </row>
    <row r="39" spans="2:12" hidden="1" outlineLevel="1">
      <c r="B39" s="55" t="s">
        <v>86</v>
      </c>
      <c r="C39" s="115">
        <v>4059</v>
      </c>
      <c r="D39" s="105">
        <f t="shared" si="3"/>
        <v>9.1129032258064457E-2</v>
      </c>
      <c r="E39" s="104">
        <v>11705</v>
      </c>
      <c r="F39" s="140">
        <f t="shared" si="3"/>
        <v>-0.20417459885776446</v>
      </c>
      <c r="G39" s="115">
        <v>8917</v>
      </c>
      <c r="H39" s="105">
        <f t="shared" si="3"/>
        <v>5.5254848894903397E-3</v>
      </c>
      <c r="I39" s="104">
        <v>9463</v>
      </c>
      <c r="J39" s="140">
        <f t="shared" si="3"/>
        <v>-1.4168142514845328E-2</v>
      </c>
      <c r="K39" s="115">
        <v>34144</v>
      </c>
      <c r="L39" s="105">
        <f t="shared" si="2"/>
        <v>-7.4562948909066229E-2</v>
      </c>
    </row>
    <row r="40" spans="2:12" ht="15" hidden="1" customHeight="1" outlineLevel="1">
      <c r="B40" s="55" t="s">
        <v>87</v>
      </c>
      <c r="C40" s="115">
        <v>4447</v>
      </c>
      <c r="D40" s="105">
        <f t="shared" si="3"/>
        <v>0.24183189053337051</v>
      </c>
      <c r="E40" s="104">
        <v>9972</v>
      </c>
      <c r="F40" s="140">
        <f t="shared" si="3"/>
        <v>4.5502201719437974E-2</v>
      </c>
      <c r="G40" s="115">
        <v>8386</v>
      </c>
      <c r="H40" s="105">
        <f t="shared" si="3"/>
        <v>3.1488314883148849E-2</v>
      </c>
      <c r="I40" s="104">
        <v>9084</v>
      </c>
      <c r="J40" s="140">
        <f t="shared" si="3"/>
        <v>0.55468081465000862</v>
      </c>
      <c r="K40" s="115">
        <v>31889</v>
      </c>
      <c r="L40" s="105">
        <f t="shared" si="2"/>
        <v>0.17706333973128596</v>
      </c>
    </row>
    <row r="41" spans="2:12" ht="15" hidden="1" customHeight="1" outlineLevel="1">
      <c r="B41" s="55" t="s">
        <v>88</v>
      </c>
      <c r="C41" s="115">
        <v>5145</v>
      </c>
      <c r="D41" s="105">
        <f t="shared" si="3"/>
        <v>2.4696275642302368E-2</v>
      </c>
      <c r="E41" s="104">
        <v>16350</v>
      </c>
      <c r="F41" s="140">
        <f t="shared" si="3"/>
        <v>0.4045185121553132</v>
      </c>
      <c r="G41" s="115">
        <v>8345</v>
      </c>
      <c r="H41" s="105">
        <f t="shared" si="3"/>
        <v>-3.8926638258666379E-2</v>
      </c>
      <c r="I41" s="104">
        <v>12415</v>
      </c>
      <c r="J41" s="140">
        <f t="shared" si="3"/>
        <v>-0.2522435704390773</v>
      </c>
      <c r="K41" s="115">
        <v>42255</v>
      </c>
      <c r="L41" s="105">
        <f t="shared" si="2"/>
        <v>7.318584914656201E-3</v>
      </c>
    </row>
    <row r="42" spans="2:12" ht="15" hidden="1" customHeight="1" outlineLevel="1">
      <c r="B42" s="55" t="s">
        <v>89</v>
      </c>
      <c r="C42" s="115">
        <v>4264</v>
      </c>
      <c r="D42" s="105">
        <f t="shared" si="3"/>
        <v>-7.061900610287708E-2</v>
      </c>
      <c r="E42" s="104">
        <v>14113</v>
      </c>
      <c r="F42" s="140">
        <f t="shared" si="3"/>
        <v>0.65315684666744755</v>
      </c>
      <c r="G42" s="115">
        <v>9496</v>
      </c>
      <c r="H42" s="105">
        <f t="shared" si="3"/>
        <v>0.19747793190416152</v>
      </c>
      <c r="I42" s="104">
        <v>11263</v>
      </c>
      <c r="J42" s="140">
        <f t="shared" si="3"/>
        <v>-0.46920213016636036</v>
      </c>
      <c r="K42" s="115">
        <v>39136</v>
      </c>
      <c r="L42" s="105">
        <f t="shared" si="2"/>
        <v>-7.4230023182097704E-2</v>
      </c>
    </row>
    <row r="43" spans="2:12" hidden="1" outlineLevel="1">
      <c r="B43" s="55" t="s">
        <v>90</v>
      </c>
      <c r="C43" s="115">
        <v>4360</v>
      </c>
      <c r="D43" s="105">
        <f t="shared" si="3"/>
        <v>-3.7315080591742156E-2</v>
      </c>
      <c r="E43" s="104">
        <v>16683</v>
      </c>
      <c r="F43" s="140">
        <f t="shared" si="3"/>
        <v>0.32058893374495367</v>
      </c>
      <c r="G43" s="115">
        <v>9003</v>
      </c>
      <c r="H43" s="105">
        <f t="shared" si="3"/>
        <v>4.1772737792177717E-2</v>
      </c>
      <c r="I43" s="104">
        <v>17376</v>
      </c>
      <c r="J43" s="140">
        <f t="shared" si="3"/>
        <v>-3.9787798408488118E-2</v>
      </c>
      <c r="K43" s="115">
        <v>47422</v>
      </c>
      <c r="L43" s="105">
        <f t="shared" si="2"/>
        <v>8.0227790432801926E-2</v>
      </c>
    </row>
    <row r="44" spans="2:12" ht="30" hidden="1" customHeight="1" outlineLevel="1">
      <c r="B44" s="55" t="s">
        <v>91</v>
      </c>
      <c r="C44" s="115">
        <v>4509</v>
      </c>
      <c r="D44" s="105">
        <f t="shared" si="3"/>
        <v>-7.412731006160167E-2</v>
      </c>
      <c r="E44" s="104">
        <v>15779</v>
      </c>
      <c r="F44" s="140">
        <f t="shared" si="3"/>
        <v>0.17037531523512839</v>
      </c>
      <c r="G44" s="115">
        <v>9245</v>
      </c>
      <c r="H44" s="105">
        <f t="shared" si="3"/>
        <v>-4.2762476703251173E-2</v>
      </c>
      <c r="I44" s="104">
        <v>12689</v>
      </c>
      <c r="J44" s="140">
        <f t="shared" si="3"/>
        <v>-0.22736406259514097</v>
      </c>
      <c r="K44" s="115">
        <v>42222</v>
      </c>
      <c r="L44" s="105">
        <f t="shared" si="2"/>
        <v>-4.9760313280669766E-2</v>
      </c>
    </row>
    <row r="45" spans="2:12" hidden="1" outlineLevel="1">
      <c r="B45" s="55" t="s">
        <v>92</v>
      </c>
      <c r="C45" s="115">
        <v>5069</v>
      </c>
      <c r="D45" s="105">
        <f t="shared" si="3"/>
        <v>-0.11950668751085636</v>
      </c>
      <c r="E45" s="104">
        <v>15549</v>
      </c>
      <c r="F45" s="140">
        <f t="shared" si="3"/>
        <v>-5.5001823264859584E-2</v>
      </c>
      <c r="G45" s="115">
        <v>9366</v>
      </c>
      <c r="H45" s="105">
        <f t="shared" si="3"/>
        <v>-9.6730639405921526E-2</v>
      </c>
      <c r="I45" s="104">
        <v>18096</v>
      </c>
      <c r="J45" s="140">
        <f t="shared" si="3"/>
        <v>6.7547637307533437E-2</v>
      </c>
      <c r="K45" s="115">
        <v>48080</v>
      </c>
      <c r="L45" s="105">
        <f t="shared" si="2"/>
        <v>-2.9294785084088781E-2</v>
      </c>
    </row>
    <row r="46" spans="2:12" ht="30" hidden="1" customHeight="1" outlineLevel="1">
      <c r="B46" s="55" t="s">
        <v>93</v>
      </c>
      <c r="C46" s="115">
        <v>5888</v>
      </c>
      <c r="D46" s="105">
        <f t="shared" si="3"/>
        <v>5.2180128663330994E-2</v>
      </c>
      <c r="E46" s="104">
        <v>19008</v>
      </c>
      <c r="F46" s="140">
        <f t="shared" si="3"/>
        <v>0.37919024814976066</v>
      </c>
      <c r="G46" s="115">
        <v>10472</v>
      </c>
      <c r="H46" s="105">
        <f t="shared" si="3"/>
        <v>0.26062357048272533</v>
      </c>
      <c r="I46" s="104">
        <v>13181</v>
      </c>
      <c r="J46" s="140">
        <f t="shared" si="3"/>
        <v>5.0613741431531967E-2</v>
      </c>
      <c r="K46" s="115">
        <v>48549</v>
      </c>
      <c r="L46" s="105">
        <f t="shared" si="2"/>
        <v>0.20675598419129537</v>
      </c>
    </row>
    <row r="47" spans="2:12" hidden="1" outlineLevel="1">
      <c r="B47" s="55" t="s">
        <v>94</v>
      </c>
      <c r="C47" s="115">
        <v>4866</v>
      </c>
      <c r="D47" s="105">
        <f t="shared" si="3"/>
        <v>-3.9857932123125495E-2</v>
      </c>
      <c r="E47" s="104">
        <v>17948</v>
      </c>
      <c r="F47" s="140">
        <f t="shared" si="3"/>
        <v>0.5464414957780459</v>
      </c>
      <c r="G47" s="115">
        <v>7670</v>
      </c>
      <c r="H47" s="105">
        <f t="shared" si="3"/>
        <v>4.595663439247244E-2</v>
      </c>
      <c r="I47" s="104">
        <v>12540</v>
      </c>
      <c r="J47" s="140">
        <f t="shared" si="3"/>
        <v>-0.15521422797089734</v>
      </c>
      <c r="K47" s="115">
        <v>43024</v>
      </c>
      <c r="L47" s="105">
        <f t="shared" si="2"/>
        <v>0.10741036266762771</v>
      </c>
    </row>
    <row r="48" spans="2:12" collapsed="1">
      <c r="B48" s="142">
        <v>2008</v>
      </c>
      <c r="C48" s="113">
        <v>56719</v>
      </c>
      <c r="D48" s="114">
        <f t="shared" si="3"/>
        <v>1.2356793588590431E-3</v>
      </c>
      <c r="E48" s="113">
        <v>186514</v>
      </c>
      <c r="F48" s="114">
        <f t="shared" si="3"/>
        <v>0.12908088213038238</v>
      </c>
      <c r="G48" s="113">
        <v>108083</v>
      </c>
      <c r="H48" s="114">
        <f t="shared" si="3"/>
        <v>-8.1216503927759032E-3</v>
      </c>
      <c r="I48" s="113">
        <v>149129</v>
      </c>
      <c r="J48" s="114">
        <f t="shared" si="3"/>
        <v>-8.4699470321428327E-2</v>
      </c>
      <c r="K48" s="113">
        <v>500445</v>
      </c>
      <c r="L48" s="114">
        <f t="shared" si="2"/>
        <v>1.3586180496904188E-2</v>
      </c>
    </row>
    <row r="49" spans="2:12" hidden="1" outlineLevel="1">
      <c r="B49" s="55" t="s">
        <v>83</v>
      </c>
      <c r="C49" s="115">
        <v>4567</v>
      </c>
      <c r="D49" s="105">
        <f t="shared" si="3"/>
        <v>-0.11165142968294106</v>
      </c>
      <c r="E49" s="104">
        <v>17079</v>
      </c>
      <c r="F49" s="140">
        <f t="shared" si="3"/>
        <v>6.3913287236030625E-2</v>
      </c>
      <c r="G49" s="115">
        <v>10068</v>
      </c>
      <c r="H49" s="105">
        <f t="shared" si="3"/>
        <v>0.26244514106583061</v>
      </c>
      <c r="I49" s="104">
        <v>9966</v>
      </c>
      <c r="J49" s="140">
        <f t="shared" si="3"/>
        <v>-0.39953003554859312</v>
      </c>
      <c r="K49" s="115">
        <v>41680</v>
      </c>
      <c r="L49" s="105">
        <f t="shared" si="2"/>
        <v>-8.9280251715247116E-2</v>
      </c>
    </row>
    <row r="50" spans="2:12" hidden="1" outlineLevel="1">
      <c r="B50" s="55" t="s">
        <v>84</v>
      </c>
      <c r="C50" s="115">
        <v>4599</v>
      </c>
      <c r="D50" s="105">
        <f t="shared" si="3"/>
        <v>-0.11404353689077251</v>
      </c>
      <c r="E50" s="104">
        <v>18357</v>
      </c>
      <c r="F50" s="140">
        <f t="shared" si="3"/>
        <v>0.15090909090909088</v>
      </c>
      <c r="G50" s="115">
        <v>10637</v>
      </c>
      <c r="H50" s="105">
        <f t="shared" si="3"/>
        <v>0.21900068760027502</v>
      </c>
      <c r="I50" s="104">
        <v>9676</v>
      </c>
      <c r="J50" s="140">
        <f t="shared" si="3"/>
        <v>-0.39240188383045527</v>
      </c>
      <c r="K50" s="115">
        <v>43269</v>
      </c>
      <c r="L50" s="105">
        <f t="shared" si="2"/>
        <v>-5.5096960167714926E-2</v>
      </c>
    </row>
    <row r="51" spans="2:12" hidden="1" outlineLevel="1">
      <c r="B51" s="55" t="s">
        <v>85</v>
      </c>
      <c r="C51" s="115">
        <v>4753</v>
      </c>
      <c r="D51" s="105">
        <f t="shared" si="3"/>
        <v>-5.6757293113713025E-2</v>
      </c>
      <c r="E51" s="104">
        <v>17374</v>
      </c>
      <c r="F51" s="140">
        <f t="shared" si="3"/>
        <v>0.22283220720720731</v>
      </c>
      <c r="G51" s="115">
        <v>10343</v>
      </c>
      <c r="H51" s="105">
        <f t="shared" si="3"/>
        <v>0.6588612670408982</v>
      </c>
      <c r="I51" s="104">
        <v>11163</v>
      </c>
      <c r="J51" s="140">
        <f t="shared" si="3"/>
        <v>-0.25979709568331011</v>
      </c>
      <c r="K51" s="115">
        <v>43633</v>
      </c>
      <c r="L51" s="105">
        <f t="shared" si="2"/>
        <v>7.5684737322190276E-2</v>
      </c>
    </row>
    <row r="52" spans="2:12" hidden="1" outlineLevel="1">
      <c r="B52" s="55" t="s">
        <v>86</v>
      </c>
      <c r="C52" s="115">
        <v>3720</v>
      </c>
      <c r="D52" s="105">
        <f t="shared" si="3"/>
        <v>-0.33583288698446701</v>
      </c>
      <c r="E52" s="104">
        <v>14708</v>
      </c>
      <c r="F52" s="140">
        <f t="shared" si="3"/>
        <v>7.2402479037550149E-2</v>
      </c>
      <c r="G52" s="115">
        <v>8868</v>
      </c>
      <c r="H52" s="105">
        <f t="shared" si="3"/>
        <v>0.39193219274839119</v>
      </c>
      <c r="I52" s="104">
        <v>9599</v>
      </c>
      <c r="J52" s="140">
        <f t="shared" si="3"/>
        <v>-0.22657320119249058</v>
      </c>
      <c r="K52" s="115">
        <v>36895</v>
      </c>
      <c r="L52" s="105">
        <f t="shared" si="2"/>
        <v>-3.1576460706598808E-2</v>
      </c>
    </row>
    <row r="53" spans="2:12" hidden="1" outlineLevel="1">
      <c r="B53" s="55" t="s">
        <v>87</v>
      </c>
      <c r="C53" s="115">
        <v>3581</v>
      </c>
      <c r="D53" s="105">
        <f t="shared" si="3"/>
        <v>-0.33027866093136338</v>
      </c>
      <c r="E53" s="104">
        <v>9538</v>
      </c>
      <c r="F53" s="140">
        <f t="shared" si="3"/>
        <v>-0.1942215088282504</v>
      </c>
      <c r="G53" s="115">
        <v>8130</v>
      </c>
      <c r="H53" s="105">
        <f t="shared" si="3"/>
        <v>0.45464304884594742</v>
      </c>
      <c r="I53" s="104">
        <v>5843</v>
      </c>
      <c r="J53" s="140">
        <f t="shared" si="3"/>
        <v>-0.42507133720358159</v>
      </c>
      <c r="K53" s="115">
        <v>27092</v>
      </c>
      <c r="L53" s="105">
        <f t="shared" si="2"/>
        <v>-0.1774350255040078</v>
      </c>
    </row>
    <row r="54" spans="2:12" hidden="1" outlineLevel="1">
      <c r="B54" s="55" t="s">
        <v>88</v>
      </c>
      <c r="C54" s="115">
        <v>5021</v>
      </c>
      <c r="D54" s="105">
        <f t="shared" si="3"/>
        <v>0.40094866071428581</v>
      </c>
      <c r="E54" s="104">
        <v>11641</v>
      </c>
      <c r="F54" s="140">
        <f t="shared" si="3"/>
        <v>-0.12677218513239819</v>
      </c>
      <c r="G54" s="115">
        <v>8683</v>
      </c>
      <c r="H54" s="105">
        <f t="shared" si="3"/>
        <v>0.24398280802292271</v>
      </c>
      <c r="I54" s="104">
        <v>16603</v>
      </c>
      <c r="J54" s="140">
        <f t="shared" si="3"/>
        <v>0.32855885412498997</v>
      </c>
      <c r="K54" s="115">
        <v>41948</v>
      </c>
      <c r="L54" s="105">
        <f t="shared" si="2"/>
        <v>0.15267091668498578</v>
      </c>
    </row>
    <row r="55" spans="2:12" hidden="1" outlineLevel="1">
      <c r="B55" s="55" t="s">
        <v>89</v>
      </c>
      <c r="C55" s="115">
        <v>4588</v>
      </c>
      <c r="D55" s="105">
        <f t="shared" si="3"/>
        <v>0.35259433962264142</v>
      </c>
      <c r="E55" s="104">
        <v>8537</v>
      </c>
      <c r="F55" s="140">
        <f t="shared" si="3"/>
        <v>-0.37476197451296323</v>
      </c>
      <c r="G55" s="115">
        <v>7930</v>
      </c>
      <c r="H55" s="105">
        <f t="shared" si="3"/>
        <v>-6.0092449922958369E-2</v>
      </c>
      <c r="I55" s="104">
        <v>21219</v>
      </c>
      <c r="J55" s="140">
        <f t="shared" si="3"/>
        <v>1.188428217821782</v>
      </c>
      <c r="K55" s="115">
        <v>42274</v>
      </c>
      <c r="L55" s="105">
        <f t="shared" si="2"/>
        <v>0.20168282213820743</v>
      </c>
    </row>
    <row r="56" spans="2:12" hidden="1" outlineLevel="1">
      <c r="B56" s="55" t="s">
        <v>90</v>
      </c>
      <c r="C56" s="115">
        <v>4529</v>
      </c>
      <c r="D56" s="105">
        <f t="shared" si="3"/>
        <v>0.55422100205902547</v>
      </c>
      <c r="E56" s="104">
        <v>12633</v>
      </c>
      <c r="F56" s="140">
        <f t="shared" si="3"/>
        <v>5.5441153175994629E-4</v>
      </c>
      <c r="G56" s="115">
        <v>8642</v>
      </c>
      <c r="H56" s="105">
        <f t="shared" si="3"/>
        <v>-2.8988764044943771E-2</v>
      </c>
      <c r="I56" s="104">
        <v>18096</v>
      </c>
      <c r="J56" s="140">
        <f t="shared" si="3"/>
        <v>0.78743579612801273</v>
      </c>
      <c r="K56" s="115">
        <v>43900</v>
      </c>
      <c r="L56" s="105">
        <f t="shared" si="2"/>
        <v>0.27010762643212582</v>
      </c>
    </row>
    <row r="57" spans="2:12" hidden="1" outlineLevel="1">
      <c r="B57" s="55" t="s">
        <v>91</v>
      </c>
      <c r="C57" s="115">
        <v>4870</v>
      </c>
      <c r="D57" s="105">
        <f t="shared" si="3"/>
        <v>0.97726349979699556</v>
      </c>
      <c r="E57" s="104">
        <v>13482</v>
      </c>
      <c r="F57" s="140">
        <f t="shared" si="3"/>
        <v>4.9672999065711654E-2</v>
      </c>
      <c r="G57" s="115">
        <v>9658</v>
      </c>
      <c r="H57" s="105">
        <f t="shared" si="3"/>
        <v>0.15789473684210531</v>
      </c>
      <c r="I57" s="104">
        <v>16423</v>
      </c>
      <c r="J57" s="140">
        <f t="shared" si="3"/>
        <v>0.21086780210867806</v>
      </c>
      <c r="K57" s="115">
        <v>44433</v>
      </c>
      <c r="L57" s="105">
        <f t="shared" si="2"/>
        <v>0.19408239499072866</v>
      </c>
    </row>
    <row r="58" spans="2:12" hidden="1" outlineLevel="1">
      <c r="B58" s="55" t="s">
        <v>92</v>
      </c>
      <c r="C58" s="115">
        <v>5757</v>
      </c>
      <c r="D58" s="105">
        <f t="shared" si="3"/>
        <v>0.48261653360803503</v>
      </c>
      <c r="E58" s="104">
        <v>16454</v>
      </c>
      <c r="F58" s="140">
        <f t="shared" si="3"/>
        <v>3.0887788985652476E-2</v>
      </c>
      <c r="G58" s="115">
        <v>10369</v>
      </c>
      <c r="H58" s="105">
        <f t="shared" si="3"/>
        <v>0.1021471088435375</v>
      </c>
      <c r="I58" s="104">
        <v>16951</v>
      </c>
      <c r="J58" s="140">
        <f t="shared" si="3"/>
        <v>0.1620621100980324</v>
      </c>
      <c r="K58" s="115">
        <v>49531</v>
      </c>
      <c r="L58" s="105">
        <f t="shared" si="2"/>
        <v>0.12983872807317676</v>
      </c>
    </row>
    <row r="59" spans="2:12" hidden="1" outlineLevel="1">
      <c r="B59" s="55" t="s">
        <v>93</v>
      </c>
      <c r="C59" s="115">
        <v>5596</v>
      </c>
      <c r="D59" s="105">
        <f t="shared" si="3"/>
        <v>0.65268753691671599</v>
      </c>
      <c r="E59" s="104">
        <v>13782</v>
      </c>
      <c r="F59" s="140">
        <f t="shared" si="3"/>
        <v>-0.12188595093978971</v>
      </c>
      <c r="G59" s="115">
        <v>8307</v>
      </c>
      <c r="H59" s="105">
        <f t="shared" si="3"/>
        <v>-0.14263597894519553</v>
      </c>
      <c r="I59" s="104">
        <v>12546</v>
      </c>
      <c r="J59" s="140">
        <f t="shared" si="3"/>
        <v>-0.13013936074325727</v>
      </c>
      <c r="K59" s="115">
        <v>40231</v>
      </c>
      <c r="L59" s="105">
        <f t="shared" si="2"/>
        <v>-6.8575926654782071E-2</v>
      </c>
    </row>
    <row r="60" spans="2:12" hidden="1" outlineLevel="1">
      <c r="B60" s="55" t="s">
        <v>94</v>
      </c>
      <c r="C60" s="115">
        <v>5068</v>
      </c>
      <c r="D60" s="105">
        <f t="shared" si="3"/>
        <v>0.89883851629823908</v>
      </c>
      <c r="E60" s="104">
        <v>11606</v>
      </c>
      <c r="F60" s="140">
        <f t="shared" si="3"/>
        <v>-0.13972277814839518</v>
      </c>
      <c r="G60" s="115">
        <v>7333</v>
      </c>
      <c r="H60" s="105">
        <f t="shared" si="3"/>
        <v>-9.5249845774213471E-2</v>
      </c>
      <c r="I60" s="104">
        <v>14844</v>
      </c>
      <c r="J60" s="140">
        <f t="shared" si="3"/>
        <v>0.5541828080829232</v>
      </c>
      <c r="K60" s="115">
        <v>38851</v>
      </c>
      <c r="L60" s="105">
        <f t="shared" si="2"/>
        <v>0.14889401466761298</v>
      </c>
    </row>
    <row r="61" spans="2:12" collapsed="1">
      <c r="B61" s="142">
        <v>2007</v>
      </c>
      <c r="C61" s="113">
        <v>56649</v>
      </c>
      <c r="D61" s="114">
        <f t="shared" si="3"/>
        <v>0.16537749434272775</v>
      </c>
      <c r="E61" s="113">
        <v>165191</v>
      </c>
      <c r="F61" s="114">
        <f t="shared" si="3"/>
        <v>-2.4644997490626763E-2</v>
      </c>
      <c r="G61" s="113">
        <v>108968</v>
      </c>
      <c r="H61" s="114">
        <f t="shared" si="3"/>
        <v>0.14998522521001312</v>
      </c>
      <c r="I61" s="113">
        <v>162929</v>
      </c>
      <c r="J61" s="114">
        <f t="shared" si="3"/>
        <v>5.3751827083521997E-2</v>
      </c>
      <c r="K61" s="113">
        <v>493737</v>
      </c>
      <c r="L61" s="114">
        <f t="shared" si="2"/>
        <v>5.6463157083892268E-2</v>
      </c>
    </row>
    <row r="62" spans="2:12" hidden="1" outlineLevel="1">
      <c r="B62" s="55" t="s">
        <v>83</v>
      </c>
      <c r="C62" s="115">
        <v>5141</v>
      </c>
      <c r="D62" s="115"/>
      <c r="E62" s="104">
        <v>16053</v>
      </c>
      <c r="F62" s="104"/>
      <c r="G62" s="115">
        <v>7975</v>
      </c>
      <c r="H62" s="115"/>
      <c r="I62" s="104">
        <v>16597</v>
      </c>
      <c r="J62" s="104"/>
      <c r="K62" s="115">
        <v>45766</v>
      </c>
      <c r="L62" s="115"/>
    </row>
    <row r="63" spans="2:12" hidden="1" outlineLevel="1">
      <c r="B63" s="55" t="s">
        <v>84</v>
      </c>
      <c r="C63" s="115">
        <v>5191</v>
      </c>
      <c r="D63" s="115"/>
      <c r="E63" s="104">
        <v>15950</v>
      </c>
      <c r="F63" s="104"/>
      <c r="G63" s="115">
        <v>8726</v>
      </c>
      <c r="H63" s="115"/>
      <c r="I63" s="104">
        <v>15925</v>
      </c>
      <c r="J63" s="104"/>
      <c r="K63" s="115">
        <v>45792</v>
      </c>
      <c r="L63" s="115"/>
    </row>
    <row r="64" spans="2:12" hidden="1" outlineLevel="1">
      <c r="B64" s="55" t="s">
        <v>85</v>
      </c>
      <c r="C64" s="115">
        <v>5039</v>
      </c>
      <c r="D64" s="115"/>
      <c r="E64" s="104">
        <v>14208</v>
      </c>
      <c r="F64" s="104"/>
      <c r="G64" s="115">
        <v>6235</v>
      </c>
      <c r="H64" s="115"/>
      <c r="I64" s="104">
        <v>15081</v>
      </c>
      <c r="J64" s="104"/>
      <c r="K64" s="115">
        <v>40563</v>
      </c>
      <c r="L64" s="115"/>
    </row>
    <row r="65" spans="2:12" hidden="1" outlineLevel="1">
      <c r="B65" s="55" t="s">
        <v>86</v>
      </c>
      <c r="C65" s="115">
        <v>5601</v>
      </c>
      <c r="D65" s="115"/>
      <c r="E65" s="104">
        <v>13715</v>
      </c>
      <c r="F65" s="104"/>
      <c r="G65" s="115">
        <v>6371</v>
      </c>
      <c r="H65" s="115"/>
      <c r="I65" s="104">
        <v>12411</v>
      </c>
      <c r="J65" s="104"/>
      <c r="K65" s="115">
        <v>38098</v>
      </c>
      <c r="L65" s="115"/>
    </row>
    <row r="66" spans="2:12" hidden="1" outlineLevel="1">
      <c r="B66" s="55" t="s">
        <v>87</v>
      </c>
      <c r="C66" s="115">
        <v>5347</v>
      </c>
      <c r="D66" s="115"/>
      <c r="E66" s="104">
        <v>11837</v>
      </c>
      <c r="F66" s="104"/>
      <c r="G66" s="115">
        <v>5589</v>
      </c>
      <c r="H66" s="115"/>
      <c r="I66" s="104">
        <v>10163</v>
      </c>
      <c r="J66" s="104"/>
      <c r="K66" s="115">
        <v>32936</v>
      </c>
      <c r="L66" s="115"/>
    </row>
    <row r="67" spans="2:12" hidden="1" outlineLevel="1">
      <c r="B67" s="55" t="s">
        <v>88</v>
      </c>
      <c r="C67" s="115">
        <v>3584</v>
      </c>
      <c r="D67" s="115"/>
      <c r="E67" s="104">
        <v>13331</v>
      </c>
      <c r="F67" s="104"/>
      <c r="G67" s="115">
        <v>6980</v>
      </c>
      <c r="H67" s="115"/>
      <c r="I67" s="104">
        <v>12497</v>
      </c>
      <c r="J67" s="104"/>
      <c r="K67" s="115">
        <v>36392</v>
      </c>
      <c r="L67" s="115"/>
    </row>
    <row r="68" spans="2:12" hidden="1" outlineLevel="1">
      <c r="B68" s="55" t="s">
        <v>89</v>
      </c>
      <c r="C68" s="115">
        <v>3392</v>
      </c>
      <c r="D68" s="115"/>
      <c r="E68" s="104">
        <v>13654</v>
      </c>
      <c r="F68" s="104"/>
      <c r="G68" s="115">
        <v>8437</v>
      </c>
      <c r="H68" s="115"/>
      <c r="I68" s="104">
        <v>9696</v>
      </c>
      <c r="J68" s="104"/>
      <c r="K68" s="115">
        <v>35179</v>
      </c>
      <c r="L68" s="115"/>
    </row>
    <row r="69" spans="2:12" hidden="1" outlineLevel="1">
      <c r="B69" s="55" t="s">
        <v>90</v>
      </c>
      <c r="C69" s="115">
        <v>2914</v>
      </c>
      <c r="D69" s="115"/>
      <c r="E69" s="104">
        <v>12626</v>
      </c>
      <c r="F69" s="104"/>
      <c r="G69" s="115">
        <v>8900</v>
      </c>
      <c r="H69" s="115"/>
      <c r="I69" s="104">
        <v>10124</v>
      </c>
      <c r="J69" s="104"/>
      <c r="K69" s="115">
        <v>34564</v>
      </c>
      <c r="L69" s="115"/>
    </row>
    <row r="70" spans="2:12" hidden="1" outlineLevel="1">
      <c r="B70" s="55" t="s">
        <v>91</v>
      </c>
      <c r="C70" s="115">
        <v>2463</v>
      </c>
      <c r="D70" s="115"/>
      <c r="E70" s="104">
        <v>12844</v>
      </c>
      <c r="F70" s="104"/>
      <c r="G70" s="115">
        <v>8341</v>
      </c>
      <c r="H70" s="115"/>
      <c r="I70" s="104">
        <v>13563</v>
      </c>
      <c r="J70" s="104"/>
      <c r="K70" s="115">
        <v>37211</v>
      </c>
      <c r="L70" s="115"/>
    </row>
    <row r="71" spans="2:12" hidden="1" outlineLevel="1">
      <c r="B71" s="55" t="s">
        <v>92</v>
      </c>
      <c r="C71" s="115">
        <v>3883</v>
      </c>
      <c r="D71" s="115"/>
      <c r="E71" s="104">
        <v>15961</v>
      </c>
      <c r="F71" s="104"/>
      <c r="G71" s="115">
        <v>9408</v>
      </c>
      <c r="H71" s="115"/>
      <c r="I71" s="104">
        <v>14587</v>
      </c>
      <c r="J71" s="104"/>
      <c r="K71" s="115">
        <v>43839</v>
      </c>
      <c r="L71" s="115"/>
    </row>
    <row r="72" spans="2:12" hidden="1" outlineLevel="1">
      <c r="B72" s="55" t="s">
        <v>93</v>
      </c>
      <c r="C72" s="115">
        <v>3386</v>
      </c>
      <c r="D72" s="115"/>
      <c r="E72" s="104">
        <v>15695</v>
      </c>
      <c r="F72" s="104"/>
      <c r="G72" s="115">
        <v>9689</v>
      </c>
      <c r="H72" s="115"/>
      <c r="I72" s="104">
        <v>14423</v>
      </c>
      <c r="J72" s="104"/>
      <c r="K72" s="115">
        <v>43193</v>
      </c>
      <c r="L72" s="115"/>
    </row>
    <row r="73" spans="2:12" hidden="1" outlineLevel="1">
      <c r="B73" s="55" t="s">
        <v>94</v>
      </c>
      <c r="C73" s="115">
        <v>2669</v>
      </c>
      <c r="D73" s="115"/>
      <c r="E73" s="104">
        <v>13491</v>
      </c>
      <c r="F73" s="104"/>
      <c r="G73" s="115">
        <v>8105</v>
      </c>
      <c r="H73" s="115"/>
      <c r="I73" s="104">
        <v>9551</v>
      </c>
      <c r="J73" s="104"/>
      <c r="K73" s="115">
        <v>33816</v>
      </c>
      <c r="L73" s="115"/>
    </row>
    <row r="74" spans="2:12" collapsed="1">
      <c r="B74" s="142">
        <v>2006</v>
      </c>
      <c r="C74" s="113">
        <v>48610</v>
      </c>
      <c r="D74" s="113"/>
      <c r="E74" s="113">
        <v>169365</v>
      </c>
      <c r="F74" s="113"/>
      <c r="G74" s="113">
        <v>94756</v>
      </c>
      <c r="H74" s="113"/>
      <c r="I74" s="113">
        <v>154618</v>
      </c>
      <c r="J74" s="113"/>
      <c r="K74" s="113">
        <v>467349</v>
      </c>
      <c r="L74" s="113"/>
    </row>
    <row r="75" spans="2:12" ht="15" customHeight="1">
      <c r="B75" s="348" t="s">
        <v>76</v>
      </c>
      <c r="C75" s="348"/>
      <c r="D75" s="348"/>
      <c r="E75" s="348"/>
      <c r="F75" s="348"/>
      <c r="G75" s="348"/>
      <c r="H75" s="348"/>
      <c r="I75" s="348"/>
      <c r="J75" s="348"/>
      <c r="K75" s="348"/>
      <c r="L75" s="348"/>
    </row>
  </sheetData>
  <mergeCells count="2">
    <mergeCell ref="B5:L5"/>
    <mergeCell ref="B75:L7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fitToHeight="5" orientation="landscape" r:id="rId1"/>
  <headerFooter scaleWithDoc="0" alignWithMargins="0">
    <oddHeader>&amp;RTurismo en Cifras SANTA CRUZ (acumulado junio 2010)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201">
    <tabColor rgb="FF000099"/>
  </sheetPr>
  <dimension ref="B1:G62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9" max="9" width="12.8554687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344" t="s">
        <v>260</v>
      </c>
      <c r="C5" s="344"/>
      <c r="D5" s="344"/>
      <c r="E5" s="344"/>
      <c r="F5" s="344"/>
      <c r="G5" s="344"/>
    </row>
    <row r="6" spans="2:7" ht="15" customHeight="1">
      <c r="B6" s="139"/>
      <c r="C6" s="120" t="s">
        <v>161</v>
      </c>
      <c r="D6" s="120" t="s">
        <v>160</v>
      </c>
      <c r="E6" s="120" t="s">
        <v>159</v>
      </c>
      <c r="F6" s="120" t="s">
        <v>259</v>
      </c>
      <c r="G6" s="230" t="s">
        <v>80</v>
      </c>
    </row>
    <row r="7" spans="2:7">
      <c r="B7" s="55" t="s">
        <v>93</v>
      </c>
      <c r="C7" s="57">
        <f>IFERROR('tablas pernocta cat ev anual'!C7/'tablas pernocta cat ev anual'!C20-1,"-")</f>
        <v>-0.28951219512195125</v>
      </c>
      <c r="D7" s="57">
        <f>IFERROR('tablas pernocta cat ev anual'!E7/'tablas pernocta cat ev anual'!E20-1,"-")</f>
        <v>-4.6089265827122472E-2</v>
      </c>
      <c r="E7" s="57">
        <f>IFERROR('tablas pernocta cat ev anual'!G7/'tablas pernocta cat ev anual'!G20-1,"-")</f>
        <v>6.4458838278311781E-2</v>
      </c>
      <c r="F7" s="57">
        <f>IFERROR('tablas pernocta cat ev anual'!I7/'tablas pernocta cat ev anual'!I20-1,"-")</f>
        <v>-0.19060951970708595</v>
      </c>
      <c r="G7" s="59">
        <f>IFERROR('tablas pernocta cat ev anual'!K7/'tablas pernocta cat ev anual'!K20-1,"-")</f>
        <v>-8.3104732753891075E-2</v>
      </c>
    </row>
    <row r="8" spans="2:7">
      <c r="B8" s="55" t="s">
        <v>94</v>
      </c>
      <c r="C8" s="57">
        <f>IFERROR('tablas pernocta cat ev anual'!C8/'tablas pernocta cat ev anual'!C21-1,"-")</f>
        <v>6.0344827586206851E-2</v>
      </c>
      <c r="D8" s="57">
        <f>IFERROR('tablas pernocta cat ev anual'!E8/'tablas pernocta cat ev anual'!E21-1,"-")</f>
        <v>-1.8181818181818188E-2</v>
      </c>
      <c r="E8" s="57">
        <f>IFERROR('tablas pernocta cat ev anual'!G8/'tablas pernocta cat ev anual'!G21-1,"-")</f>
        <v>0.3010765408730629</v>
      </c>
      <c r="F8" s="57">
        <f>IFERROR('tablas pernocta cat ev anual'!I8/'tablas pernocta cat ev anual'!I21-1,"-")</f>
        <v>-0.26593527153044427</v>
      </c>
      <c r="G8" s="59">
        <f>IFERROR('tablas pernocta cat ev anual'!K8/'tablas pernocta cat ev anual'!K21-1,"-")</f>
        <v>4.1892127770990495E-3</v>
      </c>
    </row>
    <row r="9" spans="2:7" ht="30" customHeight="1">
      <c r="B9" s="61" t="str">
        <f>actualizaciones!$A$2</f>
        <v xml:space="preserve">acumulado febrero 2011 </v>
      </c>
      <c r="C9" s="155">
        <v>-0.15529164161154541</v>
      </c>
      <c r="D9" s="155">
        <v>-3.4310327755223247E-2</v>
      </c>
      <c r="E9" s="155">
        <v>0.17542302357836337</v>
      </c>
      <c r="F9" s="155">
        <v>-0.22792239552198246</v>
      </c>
      <c r="G9" s="155">
        <v>-4.3586825968771725E-2</v>
      </c>
    </row>
    <row r="10" spans="2:7" outlineLevel="1">
      <c r="B10" s="55" t="s">
        <v>83</v>
      </c>
      <c r="C10" s="57">
        <f>IFERROR('tablas pernocta cat ev anual'!C10/'tablas pernocta cat ev anual'!C23-1,"-")</f>
        <v>-4.8603554588320663E-2</v>
      </c>
      <c r="D10" s="57">
        <f>IFERROR('tablas pernocta cat ev anual'!E10/'tablas pernocta cat ev anual'!E23-1,"-")</f>
        <v>7.7836543259155455E-3</v>
      </c>
      <c r="E10" s="57">
        <f>IFERROR('tablas pernocta cat ev anual'!G10/'tablas pernocta cat ev anual'!G23-1,"-")</f>
        <v>-5.9655875028299721E-2</v>
      </c>
      <c r="F10" s="57">
        <f>IFERROR('tablas pernocta cat ev anual'!I10/'tablas pernocta cat ev anual'!I23-1,"-")</f>
        <v>-0.4784983407079646</v>
      </c>
      <c r="G10" s="59">
        <f>IFERROR('tablas pernocta cat ev anual'!K10/'tablas pernocta cat ev anual'!K23-1,"-")</f>
        <v>-0.20800532209779354</v>
      </c>
    </row>
    <row r="11" spans="2:7" outlineLevel="1">
      <c r="B11" s="55" t="s">
        <v>84</v>
      </c>
      <c r="C11" s="57">
        <f>IFERROR('tablas pernocta cat ev anual'!C11/'tablas pernocta cat ev anual'!C24-1,"-")</f>
        <v>-8.633093525179858E-2</v>
      </c>
      <c r="D11" s="57">
        <f>IFERROR('tablas pernocta cat ev anual'!E11/'tablas pernocta cat ev anual'!E24-1,"-")</f>
        <v>0.12091575905756824</v>
      </c>
      <c r="E11" s="57">
        <f>IFERROR('tablas pernocta cat ev anual'!G11/'tablas pernocta cat ev anual'!G24-1,"-")</f>
        <v>7.0068359375E-2</v>
      </c>
      <c r="F11" s="57">
        <f>IFERROR('tablas pernocta cat ev anual'!I11/'tablas pernocta cat ev anual'!I24-1,"-")</f>
        <v>0.16270798933062358</v>
      </c>
      <c r="G11" s="59">
        <f>IFERROR('tablas pernocta cat ev anual'!K11/'tablas pernocta cat ev anual'!K24-1,"-")</f>
        <v>9.8000288766965094E-2</v>
      </c>
    </row>
    <row r="12" spans="2:7" outlineLevel="1">
      <c r="B12" s="55" t="s">
        <v>85</v>
      </c>
      <c r="C12" s="57">
        <f>IFERROR('tablas pernocta cat ev anual'!C12/'tablas pernocta cat ev anual'!C25-1,"-")</f>
        <v>-0.23184042152803919</v>
      </c>
      <c r="D12" s="57">
        <f>IFERROR('tablas pernocta cat ev anual'!E12/'tablas pernocta cat ev anual'!E25-1,"-")</f>
        <v>0.17897065673032131</v>
      </c>
      <c r="E12" s="57">
        <f>IFERROR('tablas pernocta cat ev anual'!G12/'tablas pernocta cat ev anual'!G25-1,"-")</f>
        <v>4.5914215971172956E-2</v>
      </c>
      <c r="F12" s="57">
        <f>IFERROR('tablas pernocta cat ev anual'!I12/'tablas pernocta cat ev anual'!I25-1,"-")</f>
        <v>-0.25082218811664114</v>
      </c>
      <c r="G12" s="59">
        <f>IFERROR('tablas pernocta cat ev anual'!K12/'tablas pernocta cat ev anual'!K25-1,"-")</f>
        <v>-3.3551950293406962E-2</v>
      </c>
    </row>
    <row r="13" spans="2:7" outlineLevel="1">
      <c r="B13" s="55" t="s">
        <v>86</v>
      </c>
      <c r="C13" s="57">
        <f>IFERROR('tablas pernocta cat ev anual'!C13/'tablas pernocta cat ev anual'!C26-1,"-")</f>
        <v>-0.194104134762634</v>
      </c>
      <c r="D13" s="57">
        <f>IFERROR('tablas pernocta cat ev anual'!E13/'tablas pernocta cat ev anual'!E26-1,"-")</f>
        <v>0.10860387247051984</v>
      </c>
      <c r="E13" s="57">
        <f>IFERROR('tablas pernocta cat ev anual'!G13/'tablas pernocta cat ev anual'!G26-1,"-")</f>
        <v>-7.4883378345200091E-2</v>
      </c>
      <c r="F13" s="57">
        <f>IFERROR('tablas pernocta cat ev anual'!I13/'tablas pernocta cat ev anual'!I26-1,"-")</f>
        <v>-0.35244109788681077</v>
      </c>
      <c r="G13" s="59">
        <f>IFERROR('tablas pernocta cat ev anual'!K13/'tablas pernocta cat ev anual'!K26-1,"-")</f>
        <v>-0.12656123119755613</v>
      </c>
    </row>
    <row r="14" spans="2:7" outlineLevel="1">
      <c r="B14" s="55" t="s">
        <v>87</v>
      </c>
      <c r="C14" s="57">
        <f>IFERROR('tablas pernocta cat ev anual'!C14/'tablas pernocta cat ev anual'!C27-1,"-")</f>
        <v>-0.23545816733067726</v>
      </c>
      <c r="D14" s="57">
        <f>IFERROR('tablas pernocta cat ev anual'!E14/'tablas pernocta cat ev anual'!E27-1,"-")</f>
        <v>-3.8198498748957421E-2</v>
      </c>
      <c r="E14" s="57">
        <f>IFERROR('tablas pernocta cat ev anual'!G14/'tablas pernocta cat ev anual'!G27-1,"-")</f>
        <v>5.3877831159917733E-2</v>
      </c>
      <c r="F14" s="57">
        <f>IFERROR('tablas pernocta cat ev anual'!I14/'tablas pernocta cat ev anual'!I27-1,"-")</f>
        <v>0.2469153311587009</v>
      </c>
      <c r="G14" s="59">
        <f>IFERROR('tablas pernocta cat ev anual'!K14/'tablas pernocta cat ev anual'!K27-1,"-")</f>
        <v>5.7753460531238199E-2</v>
      </c>
    </row>
    <row r="15" spans="2:7" outlineLevel="1">
      <c r="B15" s="55" t="s">
        <v>88</v>
      </c>
      <c r="C15" s="57">
        <f>IFERROR('tablas pernocta cat ev anual'!C15/'tablas pernocta cat ev anual'!C28-1,"-")</f>
        <v>-9.9636950383219069E-2</v>
      </c>
      <c r="D15" s="57">
        <f>IFERROR('tablas pernocta cat ev anual'!E15/'tablas pernocta cat ev anual'!E28-1,"-")</f>
        <v>-0.18626570915619389</v>
      </c>
      <c r="E15" s="57">
        <f>IFERROR('tablas pernocta cat ev anual'!G15/'tablas pernocta cat ev anual'!G28-1,"-")</f>
        <v>-0.15058257345491388</v>
      </c>
      <c r="F15" s="57">
        <f>IFERROR('tablas pernocta cat ev anual'!I15/'tablas pernocta cat ev anual'!I28-1,"-")</f>
        <v>-0.15427066348927632</v>
      </c>
      <c r="G15" s="59">
        <f>IFERROR('tablas pernocta cat ev anual'!K15/'tablas pernocta cat ev anual'!K28-1,"-")</f>
        <v>-0.15869405722670582</v>
      </c>
    </row>
    <row r="16" spans="2:7" outlineLevel="1">
      <c r="B16" s="55" t="s">
        <v>89</v>
      </c>
      <c r="C16" s="57">
        <f>IFERROR('tablas pernocta cat ev anual'!C16/'tablas pernocta cat ev anual'!C29-1,"-")</f>
        <v>-0.1435424354243543</v>
      </c>
      <c r="D16" s="57">
        <f>IFERROR('tablas pernocta cat ev anual'!E16/'tablas pernocta cat ev anual'!E29-1,"-")</f>
        <v>5.4784857747472326E-2</v>
      </c>
      <c r="E16" s="57">
        <f>IFERROR('tablas pernocta cat ev anual'!G16/'tablas pernocta cat ev anual'!G29-1,"-")</f>
        <v>0.16600736598008448</v>
      </c>
      <c r="F16" s="57">
        <f>IFERROR('tablas pernocta cat ev anual'!I16/'tablas pernocta cat ev anual'!I29-1,"-")</f>
        <v>-0.34212454212454213</v>
      </c>
      <c r="G16" s="59">
        <f>IFERROR('tablas pernocta cat ev anual'!K16/'tablas pernocta cat ev anual'!K29-1,"-")</f>
        <v>-7.0279695395345509E-2</v>
      </c>
    </row>
    <row r="17" spans="2:7" outlineLevel="1">
      <c r="B17" s="55" t="s">
        <v>90</v>
      </c>
      <c r="C17" s="57">
        <f>IFERROR('tablas pernocta cat ev anual'!C17/'tablas pernocta cat ev anual'!C30-1,"-")</f>
        <v>-0.15625</v>
      </c>
      <c r="D17" s="57">
        <f>IFERROR('tablas pernocta cat ev anual'!E17/'tablas pernocta cat ev anual'!E30-1,"-")</f>
        <v>-0.17663987297806882</v>
      </c>
      <c r="E17" s="57">
        <f>IFERROR('tablas pernocta cat ev anual'!G17/'tablas pernocta cat ev anual'!G30-1,"-")</f>
        <v>-7.5433833077558687E-2</v>
      </c>
      <c r="F17" s="57">
        <f>IFERROR('tablas pernocta cat ev anual'!I17/'tablas pernocta cat ev anual'!I30-1,"-")</f>
        <v>-0.22230863237418064</v>
      </c>
      <c r="G17" s="59">
        <f>IFERROR('tablas pernocta cat ev anual'!K17/'tablas pernocta cat ev anual'!K30-1,"-")</f>
        <v>-0.16008095285491519</v>
      </c>
    </row>
    <row r="18" spans="2:7" outlineLevel="1">
      <c r="B18" s="55" t="s">
        <v>91</v>
      </c>
      <c r="C18" s="57">
        <f>IFERROR('tablas pernocta cat ev anual'!C18/'tablas pernocta cat ev anual'!C31-1,"-")</f>
        <v>-0.21947726459004657</v>
      </c>
      <c r="D18" s="57">
        <f>IFERROR('tablas pernocta cat ev anual'!E18/'tablas pernocta cat ev anual'!E31-1,"-")</f>
        <v>-0.16186978959904719</v>
      </c>
      <c r="E18" s="57">
        <f>IFERROR('tablas pernocta cat ev anual'!G18/'tablas pernocta cat ev anual'!G31-1,"-")</f>
        <v>0.14760941057424737</v>
      </c>
      <c r="F18" s="57">
        <f>IFERROR('tablas pernocta cat ev anual'!I18/'tablas pernocta cat ev anual'!I31-1,"-")</f>
        <v>-0.1335246082542485</v>
      </c>
      <c r="G18" s="59">
        <f>IFERROR('tablas pernocta cat ev anual'!K18/'tablas pernocta cat ev anual'!K31-1,"-")</f>
        <v>-7.6649797231625127E-2</v>
      </c>
    </row>
    <row r="19" spans="2:7" outlineLevel="1">
      <c r="B19" s="55" t="s">
        <v>92</v>
      </c>
      <c r="C19" s="57">
        <f>IFERROR('tablas pernocta cat ev anual'!C19/'tablas pernocta cat ev anual'!C32-1,"-")</f>
        <v>-0.15858747993579458</v>
      </c>
      <c r="D19" s="57">
        <f>IFERROR('tablas pernocta cat ev anual'!E19/'tablas pernocta cat ev anual'!E32-1,"-")</f>
        <v>-0.3987571568216729</v>
      </c>
      <c r="E19" s="57">
        <f>IFERROR('tablas pernocta cat ev anual'!G19/'tablas pernocta cat ev anual'!G32-1,"-")</f>
        <v>-9.177554080102801E-2</v>
      </c>
      <c r="F19" s="57">
        <f>IFERROR('tablas pernocta cat ev anual'!I19/'tablas pernocta cat ev anual'!I32-1,"-")</f>
        <v>-0.11497623622206488</v>
      </c>
      <c r="G19" s="59">
        <f>IFERROR('tablas pernocta cat ev anual'!K19/'tablas pernocta cat ev anual'!K32-1,"-")</f>
        <v>-0.22362535457124155</v>
      </c>
    </row>
    <row r="20" spans="2:7" outlineLevel="1">
      <c r="B20" s="55" t="s">
        <v>93</v>
      </c>
      <c r="C20" s="57">
        <f>IFERROR('tablas pernocta cat ev anual'!C20/'tablas pernocta cat ev anual'!C33-1,"-")</f>
        <v>0.20552778594531018</v>
      </c>
      <c r="D20" s="57">
        <f>IFERROR('tablas pernocta cat ev anual'!E20/'tablas pernocta cat ev anual'!E33-1,"-")</f>
        <v>-3.2731189923765336E-2</v>
      </c>
      <c r="E20" s="57">
        <f>IFERROR('tablas pernocta cat ev anual'!G20/'tablas pernocta cat ev anual'!G33-1,"-")</f>
        <v>3.1132177097920932E-2</v>
      </c>
      <c r="F20" s="57">
        <f>IFERROR('tablas pernocta cat ev anual'!I20/'tablas pernocta cat ev anual'!I33-1,"-")</f>
        <v>-0.36051236140761656</v>
      </c>
      <c r="G20" s="59">
        <f>IFERROR('tablas pernocta cat ev anual'!K20/'tablas pernocta cat ev anual'!K33-1,"-")</f>
        <v>-0.11819825325287092</v>
      </c>
    </row>
    <row r="21" spans="2:7" outlineLevel="1">
      <c r="B21" s="55" t="s">
        <v>94</v>
      </c>
      <c r="C21" s="57">
        <f>IFERROR('tablas pernocta cat ev anual'!C21/'tablas pernocta cat ev anual'!C34-1,"-")</f>
        <v>-7.7034358047016305E-2</v>
      </c>
      <c r="D21" s="57">
        <f>IFERROR('tablas pernocta cat ev anual'!E21/'tablas pernocta cat ev anual'!E34-1,"-")</f>
        <v>-0.25545851528384278</v>
      </c>
      <c r="E21" s="57">
        <f>IFERROR('tablas pernocta cat ev anual'!G21/'tablas pernocta cat ev anual'!G34-1,"-")</f>
        <v>0.18273401427172242</v>
      </c>
      <c r="F21" s="57">
        <f>IFERROR('tablas pernocta cat ev anual'!I21/'tablas pernocta cat ev anual'!I34-1,"-")</f>
        <v>-0.21537402083154</v>
      </c>
      <c r="G21" s="59">
        <f>IFERROR('tablas pernocta cat ev anual'!K21/'tablas pernocta cat ev anual'!K34-1,"-")</f>
        <v>-0.13141696230934841</v>
      </c>
    </row>
    <row r="22" spans="2:7" ht="30" customHeight="1">
      <c r="B22" s="141">
        <v>2010</v>
      </c>
      <c r="C22" s="68">
        <f>IFERROR('tablas pernocta cat ev anual'!C22/'tablas pernocta cat ev anual'!C35-1,"-")</f>
        <v>-0.11316299346088643</v>
      </c>
      <c r="D22" s="68">
        <f>IFERROR('tablas pernocta cat ev anual'!E22/'tablas pernocta cat ev anual'!E35-1,"-")</f>
        <v>-8.9884537719404189E-2</v>
      </c>
      <c r="E22" s="68">
        <f>IFERROR('tablas pernocta cat ev anual'!G22/'tablas pernocta cat ev anual'!G35-1,"-")</f>
        <v>1.4849187935034758E-2</v>
      </c>
      <c r="F22" s="68">
        <f>IFERROR('tablas pernocta cat ev anual'!I22/'tablas pernocta cat ev anual'!I35-1,"-")</f>
        <v>-0.21690238421114882</v>
      </c>
      <c r="G22" s="68">
        <f>IFERROR('tablas pernocta cat ev anual'!K22/'tablas pernocta cat ev anual'!K35-1,"-")</f>
        <v>-0.10538612110879586</v>
      </c>
    </row>
    <row r="23" spans="2:7" ht="15" hidden="1" customHeight="1" outlineLevel="1">
      <c r="B23" s="55" t="s">
        <v>83</v>
      </c>
      <c r="C23" s="57">
        <f>IFERROR('tablas pernocta cat ev anual'!C23/'tablas pernocta cat ev anual'!C36-1,"-")</f>
        <v>-0.39219576719576721</v>
      </c>
      <c r="D23" s="57">
        <f>IFERROR('tablas pernocta cat ev anual'!E23/'tablas pernocta cat ev anual'!E36-1,"-")</f>
        <v>-0.36394795303078387</v>
      </c>
      <c r="E23" s="57">
        <f>IFERROR('tablas pernocta cat ev anual'!G23/'tablas pernocta cat ev anual'!G36-1,"-")</f>
        <v>0.20683060109289619</v>
      </c>
      <c r="F23" s="57">
        <f>IFERROR('tablas pernocta cat ev anual'!I23/'tablas pernocta cat ev anual'!I36-1,"-")</f>
        <v>0.37008619873070003</v>
      </c>
      <c r="G23" s="59">
        <f>IFERROR('tablas pernocta cat ev anual'!K23/'tablas pernocta cat ev anual'!K36-1,"-")</f>
        <v>-5.4810312303500308E-2</v>
      </c>
    </row>
    <row r="24" spans="2:7" ht="15" hidden="1" customHeight="1" outlineLevel="1">
      <c r="B24" s="55" t="s">
        <v>84</v>
      </c>
      <c r="C24" s="57">
        <f>IFERROR('tablas pernocta cat ev anual'!C24/'tablas pernocta cat ev anual'!C37-1,"-")</f>
        <v>-0.42599434905455336</v>
      </c>
      <c r="D24" s="57">
        <f>IFERROR('tablas pernocta cat ev anual'!E24/'tablas pernocta cat ev anual'!E37-1,"-")</f>
        <v>-0.45595259689219425</v>
      </c>
      <c r="E24" s="57">
        <f>IFERROR('tablas pernocta cat ev anual'!G24/'tablas pernocta cat ev anual'!G37-1,"-")</f>
        <v>-0.13804713804713808</v>
      </c>
      <c r="F24" s="57">
        <f>IFERROR('tablas pernocta cat ev anual'!I24/'tablas pernocta cat ev anual'!I37-1,"-")</f>
        <v>-0.33268350567892868</v>
      </c>
      <c r="G24" s="59">
        <f>IFERROR('tablas pernocta cat ev anual'!K24/'tablas pernocta cat ev anual'!K37-1,"-")</f>
        <v>-0.34725036520427877</v>
      </c>
    </row>
    <row r="25" spans="2:7" ht="15" hidden="1" customHeight="1" outlineLevel="1">
      <c r="B25" s="55" t="s">
        <v>85</v>
      </c>
      <c r="C25" s="57">
        <f>IFERROR('tablas pernocta cat ev anual'!C25/'tablas pernocta cat ev anual'!C38-1,"-")</f>
        <v>-0.46592964824120608</v>
      </c>
      <c r="D25" s="57">
        <f>IFERROR('tablas pernocta cat ev anual'!E25/'tablas pernocta cat ev anual'!E38-1,"-")</f>
        <v>-0.49815929410389759</v>
      </c>
      <c r="E25" s="57">
        <f>IFERROR('tablas pernocta cat ev anual'!G25/'tablas pernocta cat ev anual'!G38-1,"-")</f>
        <v>-0.16951443189497051</v>
      </c>
      <c r="F25" s="57">
        <f>IFERROR('tablas pernocta cat ev anual'!I25/'tablas pernocta cat ev anual'!I38-1,"-")</f>
        <v>-0.14483922377425706</v>
      </c>
      <c r="G25" s="59">
        <f>IFERROR('tablas pernocta cat ev anual'!K25/'tablas pernocta cat ev anual'!K38-1,"-")</f>
        <v>-0.32806049079185418</v>
      </c>
    </row>
    <row r="26" spans="2:7" ht="15" hidden="1" customHeight="1" outlineLevel="1">
      <c r="B26" s="55" t="s">
        <v>86</v>
      </c>
      <c r="C26" s="57">
        <f>IFERROR('tablas pernocta cat ev anual'!C26/'tablas pernocta cat ev anual'!C39-1,"-")</f>
        <v>-0.35649174673564921</v>
      </c>
      <c r="D26" s="57">
        <f>IFERROR('tablas pernocta cat ev anual'!E26/'tablas pernocta cat ev anual'!E39-1,"-")</f>
        <v>-0.4131567706108501</v>
      </c>
      <c r="E26" s="57">
        <f>IFERROR('tablas pernocta cat ev anual'!G26/'tablas pernocta cat ev anual'!G39-1,"-")</f>
        <v>-8.6464057418414231E-2</v>
      </c>
      <c r="F26" s="57">
        <f>IFERROR('tablas pernocta cat ev anual'!I26/'tablas pernocta cat ev anual'!I39-1,"-")</f>
        <v>-0.12987424706752615</v>
      </c>
      <c r="G26" s="59">
        <f>IFERROR('tablas pernocta cat ev anual'!K26/'tablas pernocta cat ev anual'!K39-1,"-")</f>
        <v>-0.24259020618556704</v>
      </c>
    </row>
    <row r="27" spans="2:7" ht="15" hidden="1" customHeight="1" outlineLevel="1">
      <c r="B27" s="55" t="s">
        <v>87</v>
      </c>
      <c r="C27" s="57">
        <f>IFERROR('tablas pernocta cat ev anual'!C27/'tablas pernocta cat ev anual'!C40-1,"-")</f>
        <v>-0.43557454463683387</v>
      </c>
      <c r="D27" s="57">
        <f>IFERROR('tablas pernocta cat ev anual'!E27/'tablas pernocta cat ev anual'!E40-1,"-")</f>
        <v>-0.39881668672282389</v>
      </c>
      <c r="E27" s="57">
        <f>IFERROR('tablas pernocta cat ev anual'!G27/'tablas pernocta cat ev anual'!G40-1,"-")</f>
        <v>-0.30503219651800617</v>
      </c>
      <c r="F27" s="57">
        <f>IFERROR('tablas pernocta cat ev anual'!I27/'tablas pernocta cat ev anual'!I40-1,"-")</f>
        <v>-0.22380008806693086</v>
      </c>
      <c r="G27" s="59">
        <f>IFERROR('tablas pernocta cat ev anual'!K27/'tablas pernocta cat ev anual'!K40-1,"-")</f>
        <v>-0.32942393928941016</v>
      </c>
    </row>
    <row r="28" spans="2:7" ht="15" hidden="1" customHeight="1" outlineLevel="1">
      <c r="B28" s="55" t="s">
        <v>88</v>
      </c>
      <c r="C28" s="57">
        <f>IFERROR('tablas pernocta cat ev anual'!C28/'tablas pernocta cat ev anual'!C41-1,"-")</f>
        <v>-0.51817298347910601</v>
      </c>
      <c r="D28" s="57">
        <f>IFERROR('tablas pernocta cat ev anual'!E28/'tablas pernocta cat ev anual'!E41-1,"-")</f>
        <v>-0.45492354740061158</v>
      </c>
      <c r="E28" s="57">
        <f>IFERROR('tablas pernocta cat ev anual'!G28/'tablas pernocta cat ev anual'!G41-1,"-")</f>
        <v>-5.3804673457160002E-2</v>
      </c>
      <c r="F28" s="57">
        <f>IFERROR('tablas pernocta cat ev anual'!I28/'tablas pernocta cat ev anual'!I41-1,"-")</f>
        <v>-0.35779299234796613</v>
      </c>
      <c r="G28" s="59">
        <f>IFERROR('tablas pernocta cat ev anual'!K28/'tablas pernocta cat ev anual'!K41-1,"-")</f>
        <v>-0.35486924624304816</v>
      </c>
    </row>
    <row r="29" spans="2:7" ht="15" hidden="1" customHeight="1" outlineLevel="1">
      <c r="B29" s="55" t="s">
        <v>89</v>
      </c>
      <c r="C29" s="57">
        <f>IFERROR('tablas pernocta cat ev anual'!C29/'tablas pernocta cat ev anual'!C42-1,"-")</f>
        <v>-0.36444652908067543</v>
      </c>
      <c r="D29" s="57">
        <f>IFERROR('tablas pernocta cat ev anual'!E29/'tablas pernocta cat ev anual'!E42-1,"-")</f>
        <v>-0.39729327570325235</v>
      </c>
      <c r="E29" s="57">
        <f>IFERROR('tablas pernocta cat ev anual'!G29/'tablas pernocta cat ev anual'!G42-1,"-")</f>
        <v>-0.22799073294018535</v>
      </c>
      <c r="F29" s="57">
        <f>IFERROR('tablas pernocta cat ev anual'!I29/'tablas pernocta cat ev anual'!I42-1,"-")</f>
        <v>-0.15164698570540713</v>
      </c>
      <c r="G29" s="59">
        <f>IFERROR('tablas pernocta cat ev anual'!K29/'tablas pernocta cat ev anual'!K42-1,"-")</f>
        <v>-0.28193990188062146</v>
      </c>
    </row>
    <row r="30" spans="2:7" ht="15" hidden="1" customHeight="1" outlineLevel="1">
      <c r="B30" s="55" t="s">
        <v>90</v>
      </c>
      <c r="C30" s="57">
        <f>IFERROR('tablas pernocta cat ev anual'!C30/'tablas pernocta cat ev anual'!C43-1,"-")</f>
        <v>-0.40550458715596327</v>
      </c>
      <c r="D30" s="57">
        <f>IFERROR('tablas pernocta cat ev anual'!E30/'tablas pernocta cat ev anual'!E43-1,"-")</f>
        <v>-0.39597194749145836</v>
      </c>
      <c r="E30" s="57">
        <f>IFERROR('tablas pernocta cat ev anual'!G30/'tablas pernocta cat ev anual'!G43-1,"-")</f>
        <v>-5.9091413973120122E-2</v>
      </c>
      <c r="F30" s="57">
        <f>IFERROR('tablas pernocta cat ev anual'!I30/'tablas pernocta cat ev anual'!I43-1,"-")</f>
        <v>-0.48198664825046045</v>
      </c>
      <c r="G30" s="59">
        <f>IFERROR('tablas pernocta cat ev anual'!K30/'tablas pernocta cat ev anual'!K43-1,"-")</f>
        <v>-0.36440892412804182</v>
      </c>
    </row>
    <row r="31" spans="2:7" ht="15" hidden="1" customHeight="1" outlineLevel="1">
      <c r="B31" s="55" t="s">
        <v>91</v>
      </c>
      <c r="C31" s="57">
        <f>IFERROR('tablas pernocta cat ev anual'!C31/'tablas pernocta cat ev anual'!C44-1,"-")</f>
        <v>-0.38057218895542244</v>
      </c>
      <c r="D31" s="57">
        <f>IFERROR('tablas pernocta cat ev anual'!E31/'tablas pernocta cat ev anual'!E44-1,"-")</f>
        <v>-0.36142974839977182</v>
      </c>
      <c r="E31" s="57">
        <f>IFERROR('tablas pernocta cat ev anual'!G31/'tablas pernocta cat ev anual'!G44-1,"-")</f>
        <v>-0.144835045970795</v>
      </c>
      <c r="F31" s="57">
        <f>IFERROR('tablas pernocta cat ev anual'!I31/'tablas pernocta cat ev anual'!I44-1,"-")</f>
        <v>-0.28583812751201831</v>
      </c>
      <c r="G31" s="59">
        <f>IFERROR('tablas pernocta cat ev anual'!K31/'tablas pernocta cat ev anual'!K44-1,"-")</f>
        <v>-0.29333049121311161</v>
      </c>
    </row>
    <row r="32" spans="2:7" ht="15" hidden="1" customHeight="1" outlineLevel="1">
      <c r="B32" s="55" t="s">
        <v>92</v>
      </c>
      <c r="C32" s="57">
        <f>IFERROR('tablas pernocta cat ev anual'!C32/'tablas pernocta cat ev anual'!C45-1,"-")</f>
        <v>-0.38548037088183074</v>
      </c>
      <c r="D32" s="57">
        <f>IFERROR('tablas pernocta cat ev anual'!E32/'tablas pernocta cat ev anual'!E45-1,"-")</f>
        <v>-7.8911827127146394E-2</v>
      </c>
      <c r="E32" s="57">
        <f>IFERROR('tablas pernocta cat ev anual'!G32/'tablas pernocta cat ev anual'!G45-1,"-")</f>
        <v>-2.989536621823663E-3</v>
      </c>
      <c r="F32" s="57">
        <f>IFERROR('tablas pernocta cat ev anual'!I32/'tablas pernocta cat ev anual'!I45-1,"-")</f>
        <v>-0.45352564102564108</v>
      </c>
      <c r="G32" s="59">
        <f>IFERROR('tablas pernocta cat ev anual'!K32/'tablas pernocta cat ev anual'!K45-1,"-")</f>
        <v>-0.23743760399334446</v>
      </c>
    </row>
    <row r="33" spans="2:7" ht="15" hidden="1" customHeight="1" outlineLevel="1">
      <c r="B33" s="55" t="s">
        <v>93</v>
      </c>
      <c r="C33" s="57">
        <f>IFERROR('tablas pernocta cat ev anual'!C33/'tablas pernocta cat ev anual'!C46-1,"-")</f>
        <v>-0.42238451086956519</v>
      </c>
      <c r="D33" s="57">
        <f>IFERROR('tablas pernocta cat ev anual'!E33/'tablas pernocta cat ev anual'!E46-1,"-")</f>
        <v>-0.36510942760942766</v>
      </c>
      <c r="E33" s="57">
        <f>IFERROR('tablas pernocta cat ev anual'!G33/'tablas pernocta cat ev anual'!G46-1,"-")</f>
        <v>-0.11354087089381204</v>
      </c>
      <c r="F33" s="57">
        <f>IFERROR('tablas pernocta cat ev anual'!I33/'tablas pernocta cat ev anual'!I46-1,"-")</f>
        <v>0.10166148243684092</v>
      </c>
      <c r="G33" s="59">
        <f>IFERROR('tablas pernocta cat ev anual'!K33/'tablas pernocta cat ev anual'!K46-1,"-")</f>
        <v>-0.1910646975220911</v>
      </c>
    </row>
    <row r="34" spans="2:7" ht="15" hidden="1" customHeight="1" outlineLevel="1">
      <c r="B34" s="55" t="s">
        <v>94</v>
      </c>
      <c r="C34" s="57">
        <f>IFERROR('tablas pernocta cat ev anual'!C34/'tablas pernocta cat ev anual'!C47-1,"-")</f>
        <v>-0.43177147554459516</v>
      </c>
      <c r="D34" s="57">
        <f>IFERROR('tablas pernocta cat ev anual'!E34/'tablas pernocta cat ev anual'!E47-1,"-")</f>
        <v>-0.36204591040784484</v>
      </c>
      <c r="E34" s="57">
        <f>IFERROR('tablas pernocta cat ev anual'!G34/'tablas pernocta cat ev anual'!G47-1,"-")</f>
        <v>-6.8187744458930943E-2</v>
      </c>
      <c r="F34" s="57">
        <f>IFERROR('tablas pernocta cat ev anual'!I34/'tablas pernocta cat ev anual'!I47-1,"-")</f>
        <v>-7.3604465709728895E-2</v>
      </c>
      <c r="G34" s="59">
        <f>IFERROR('tablas pernocta cat ev anual'!K34/'tablas pernocta cat ev anual'!K47-1,"-")</f>
        <v>-0.23347433990330979</v>
      </c>
    </row>
    <row r="35" spans="2:7" collapsed="1">
      <c r="B35" s="142">
        <v>2009</v>
      </c>
      <c r="C35" s="71">
        <f>IFERROR('tablas pernocta cat ev anual'!C35/'tablas pernocta cat ev anual'!C48-1,"-")</f>
        <v>-0.41762019781730986</v>
      </c>
      <c r="D35" s="71">
        <f>IFERROR('tablas pernocta cat ev anual'!E35/'tablas pernocta cat ev anual'!E48-1,"-")</f>
        <v>-0.37869543305060205</v>
      </c>
      <c r="E35" s="71">
        <f>IFERROR('tablas pernocta cat ev anual'!G35/'tablas pernocta cat ev anual'!G48-1,"-")</f>
        <v>-0.10277286899882498</v>
      </c>
      <c r="F35" s="71">
        <f>IFERROR('tablas pernocta cat ev anual'!I35/'tablas pernocta cat ev anual'!I48-1,"-")</f>
        <v>-0.20631131436541517</v>
      </c>
      <c r="G35" s="71">
        <f>IFERROR('tablas pernocta cat ev anual'!K35/'tablas pernocta cat ev anual'!K48-1,"-")</f>
        <v>-0.27214579024668051</v>
      </c>
    </row>
    <row r="36" spans="2:7" ht="15" hidden="1" customHeight="1" outlineLevel="1">
      <c r="B36" s="55" t="s">
        <v>83</v>
      </c>
      <c r="C36" s="57">
        <f>IFERROR('tablas pernocta cat ev anual'!C36/'tablas pernocta cat ev anual'!C49-1,"-")</f>
        <v>-6.7878257061528835E-3</v>
      </c>
      <c r="D36" s="57">
        <f>IFERROR('tablas pernocta cat ev anual'!E36/'tablas pernocta cat ev anual'!E49-1,"-")</f>
        <v>-7.752210316763275E-2</v>
      </c>
      <c r="E36" s="57">
        <f>IFERROR('tablas pernocta cat ev anual'!G36/'tablas pernocta cat ev anual'!G49-1,"-")</f>
        <v>-0.2729439809296782</v>
      </c>
      <c r="F36" s="57">
        <f>IFERROR('tablas pernocta cat ev anual'!I36/'tablas pernocta cat ev anual'!I49-1,"-")</f>
        <v>5.930162552679108E-2</v>
      </c>
      <c r="G36" s="59">
        <f>IFERROR('tablas pernocta cat ev anual'!K36/'tablas pernocta cat ev anual'!K49-1,"-")</f>
        <v>-8.4261036468330164E-2</v>
      </c>
    </row>
    <row r="37" spans="2:7" ht="15" hidden="1" customHeight="1" outlineLevel="1">
      <c r="B37" s="55" t="s">
        <v>84</v>
      </c>
      <c r="C37" s="57">
        <f>IFERROR('tablas pernocta cat ev anual'!C37/'tablas pernocta cat ev anual'!C50-1,"-")</f>
        <v>4.3487714720580328E-4</v>
      </c>
      <c r="D37" s="57">
        <f>IFERROR('tablas pernocta cat ev anual'!E37/'tablas pernocta cat ev anual'!E50-1,"-")</f>
        <v>-9.9035790161791093E-2</v>
      </c>
      <c r="E37" s="57">
        <f>IFERROR('tablas pernocta cat ev anual'!G37/'tablas pernocta cat ev anual'!G50-1,"-")</f>
        <v>-0.10651499482936921</v>
      </c>
      <c r="F37" s="57">
        <f>IFERROR('tablas pernocta cat ev anual'!I37/'tablas pernocta cat ev anual'!I50-1,"-")</f>
        <v>0.21930549813972711</v>
      </c>
      <c r="G37" s="59">
        <f>IFERROR('tablas pernocta cat ev anual'!K37/'tablas pernocta cat ev anual'!K50-1,"-")</f>
        <v>-1.911299082483997E-2</v>
      </c>
    </row>
    <row r="38" spans="2:7" ht="15" hidden="1" customHeight="1" outlineLevel="1">
      <c r="B38" s="55" t="s">
        <v>85</v>
      </c>
      <c r="C38" s="57">
        <f>IFERROR('tablas pernocta cat ev anual'!C38/'tablas pernocta cat ev anual'!C51-1,"-")</f>
        <v>4.670734273090682E-2</v>
      </c>
      <c r="D38" s="57">
        <f>IFERROR('tablas pernocta cat ev anual'!E38/'tablas pernocta cat ev anual'!E51-1,"-")</f>
        <v>-1.5022447335098388E-2</v>
      </c>
      <c r="E38" s="57">
        <f>IFERROR('tablas pernocta cat ev anual'!G38/'tablas pernocta cat ev anual'!G51-1,"-")</f>
        <v>1.5469399593928124E-3</v>
      </c>
      <c r="F38" s="57">
        <f>IFERROR('tablas pernocta cat ev anual'!I38/'tablas pernocta cat ev anual'!I51-1,"-")</f>
        <v>-4.4432500223954174E-2</v>
      </c>
      <c r="G38" s="59">
        <f>IFERROR('tablas pernocta cat ev anual'!K38/'tablas pernocta cat ev anual'!K51-1,"-")</f>
        <v>-1.1894666880572058E-2</v>
      </c>
    </row>
    <row r="39" spans="2:7" ht="15" hidden="1" customHeight="1" outlineLevel="1">
      <c r="B39" s="55" t="s">
        <v>86</v>
      </c>
      <c r="C39" s="57">
        <f>IFERROR('tablas pernocta cat ev anual'!C39/'tablas pernocta cat ev anual'!C52-1,"-")</f>
        <v>9.1129032258064457E-2</v>
      </c>
      <c r="D39" s="57">
        <f>IFERROR('tablas pernocta cat ev anual'!E39/'tablas pernocta cat ev anual'!E52-1,"-")</f>
        <v>-0.20417459885776446</v>
      </c>
      <c r="E39" s="57">
        <f>IFERROR('tablas pernocta cat ev anual'!G39/'tablas pernocta cat ev anual'!G52-1,"-")</f>
        <v>5.5254848894903397E-3</v>
      </c>
      <c r="F39" s="57">
        <f>IFERROR('tablas pernocta cat ev anual'!I39/'tablas pernocta cat ev anual'!I52-1,"-")</f>
        <v>-1.4168142514845328E-2</v>
      </c>
      <c r="G39" s="59">
        <f>IFERROR('tablas pernocta cat ev anual'!K39/'tablas pernocta cat ev anual'!K52-1,"-")</f>
        <v>-7.4562948909066229E-2</v>
      </c>
    </row>
    <row r="40" spans="2:7" ht="15" hidden="1" customHeight="1" outlineLevel="1">
      <c r="B40" s="55" t="s">
        <v>87</v>
      </c>
      <c r="C40" s="57">
        <f>IFERROR('tablas pernocta cat ev anual'!C40/'tablas pernocta cat ev anual'!C53-1,"-")</f>
        <v>0.24183189053337051</v>
      </c>
      <c r="D40" s="57">
        <f>IFERROR('tablas pernocta cat ev anual'!E40/'tablas pernocta cat ev anual'!E53-1,"-")</f>
        <v>4.5502201719437974E-2</v>
      </c>
      <c r="E40" s="57">
        <f>IFERROR('tablas pernocta cat ev anual'!G40/'tablas pernocta cat ev anual'!G53-1,"-")</f>
        <v>3.1488314883148849E-2</v>
      </c>
      <c r="F40" s="57">
        <f>IFERROR('tablas pernocta cat ev anual'!I40/'tablas pernocta cat ev anual'!I53-1,"-")</f>
        <v>0.55468081465000862</v>
      </c>
      <c r="G40" s="59">
        <f>IFERROR('tablas pernocta cat ev anual'!K40/'tablas pernocta cat ev anual'!K53-1,"-")</f>
        <v>0.17706333973128596</v>
      </c>
    </row>
    <row r="41" spans="2:7" ht="15" hidden="1" customHeight="1" outlineLevel="1">
      <c r="B41" s="55" t="s">
        <v>88</v>
      </c>
      <c r="C41" s="57">
        <f>IFERROR('tablas pernocta cat ev anual'!C41/'tablas pernocta cat ev anual'!C54-1,"-")</f>
        <v>2.4696275642302368E-2</v>
      </c>
      <c r="D41" s="57">
        <f>IFERROR('tablas pernocta cat ev anual'!E41/'tablas pernocta cat ev anual'!E54-1,"-")</f>
        <v>0.4045185121553132</v>
      </c>
      <c r="E41" s="57">
        <f>IFERROR('tablas pernocta cat ev anual'!G41/'tablas pernocta cat ev anual'!G54-1,"-")</f>
        <v>-3.8926638258666379E-2</v>
      </c>
      <c r="F41" s="57">
        <f>IFERROR('tablas pernocta cat ev anual'!I41/'tablas pernocta cat ev anual'!I54-1,"-")</f>
        <v>-0.2522435704390773</v>
      </c>
      <c r="G41" s="59">
        <f>IFERROR('tablas pernocta cat ev anual'!K41/'tablas pernocta cat ev anual'!K54-1,"-")</f>
        <v>7.318584914656201E-3</v>
      </c>
    </row>
    <row r="42" spans="2:7" ht="15" hidden="1" customHeight="1" outlineLevel="1">
      <c r="B42" s="55" t="s">
        <v>89</v>
      </c>
      <c r="C42" s="57">
        <f>IFERROR('tablas pernocta cat ev anual'!C42/'tablas pernocta cat ev anual'!C55-1,"-")</f>
        <v>-7.061900610287708E-2</v>
      </c>
      <c r="D42" s="57">
        <f>IFERROR('tablas pernocta cat ev anual'!E42/'tablas pernocta cat ev anual'!E55-1,"-")</f>
        <v>0.65315684666744755</v>
      </c>
      <c r="E42" s="57">
        <f>IFERROR('tablas pernocta cat ev anual'!G42/'tablas pernocta cat ev anual'!G55-1,"-")</f>
        <v>0.19747793190416152</v>
      </c>
      <c r="F42" s="57">
        <f>IFERROR('tablas pernocta cat ev anual'!I42/'tablas pernocta cat ev anual'!I55-1,"-")</f>
        <v>-0.46920213016636036</v>
      </c>
      <c r="G42" s="59">
        <f>IFERROR('tablas pernocta cat ev anual'!K42/'tablas pernocta cat ev anual'!K55-1,"-")</f>
        <v>-7.4230023182097704E-2</v>
      </c>
    </row>
    <row r="43" spans="2:7" ht="15" hidden="1" customHeight="1" outlineLevel="1">
      <c r="B43" s="55" t="s">
        <v>90</v>
      </c>
      <c r="C43" s="57">
        <f>IFERROR('tablas pernocta cat ev anual'!C43/'tablas pernocta cat ev anual'!C56-1,"-")</f>
        <v>-3.7315080591742156E-2</v>
      </c>
      <c r="D43" s="57">
        <f>IFERROR('tablas pernocta cat ev anual'!E43/'tablas pernocta cat ev anual'!E56-1,"-")</f>
        <v>0.32058893374495367</v>
      </c>
      <c r="E43" s="57">
        <f>IFERROR('tablas pernocta cat ev anual'!G43/'tablas pernocta cat ev anual'!G56-1,"-")</f>
        <v>4.1772737792177717E-2</v>
      </c>
      <c r="F43" s="57">
        <f>IFERROR('tablas pernocta cat ev anual'!I43/'tablas pernocta cat ev anual'!I56-1,"-")</f>
        <v>-3.9787798408488118E-2</v>
      </c>
      <c r="G43" s="59">
        <f>IFERROR('tablas pernocta cat ev anual'!K43/'tablas pernocta cat ev anual'!K56-1,"-")</f>
        <v>8.0227790432801926E-2</v>
      </c>
    </row>
    <row r="44" spans="2:7" ht="30" hidden="1" customHeight="1" outlineLevel="1">
      <c r="B44" s="55" t="s">
        <v>91</v>
      </c>
      <c r="C44" s="57">
        <f>IFERROR('tablas pernocta cat ev anual'!C44/'tablas pernocta cat ev anual'!C57-1,"-")</f>
        <v>-7.412731006160167E-2</v>
      </c>
      <c r="D44" s="57">
        <f>IFERROR('tablas pernocta cat ev anual'!E44/'tablas pernocta cat ev anual'!E57-1,"-")</f>
        <v>0.17037531523512839</v>
      </c>
      <c r="E44" s="57">
        <f>IFERROR('tablas pernocta cat ev anual'!G44/'tablas pernocta cat ev anual'!G57-1,"-")</f>
        <v>-4.2762476703251173E-2</v>
      </c>
      <c r="F44" s="57">
        <f>IFERROR('tablas pernocta cat ev anual'!I44/'tablas pernocta cat ev anual'!I57-1,"-")</f>
        <v>-0.22736406259514097</v>
      </c>
      <c r="G44" s="59">
        <f>IFERROR('tablas pernocta cat ev anual'!K44/'tablas pernocta cat ev anual'!K57-1,"-")</f>
        <v>-4.9760313280669766E-2</v>
      </c>
    </row>
    <row r="45" spans="2:7" ht="15" hidden="1" customHeight="1" outlineLevel="1">
      <c r="B45" s="55" t="s">
        <v>92</v>
      </c>
      <c r="C45" s="57">
        <f>IFERROR('tablas pernocta cat ev anual'!C45/'tablas pernocta cat ev anual'!C58-1,"-")</f>
        <v>-0.11950668751085636</v>
      </c>
      <c r="D45" s="57">
        <f>IFERROR('tablas pernocta cat ev anual'!E45/'tablas pernocta cat ev anual'!E58-1,"-")</f>
        <v>-5.5001823264859584E-2</v>
      </c>
      <c r="E45" s="57">
        <f>IFERROR('tablas pernocta cat ev anual'!G45/'tablas pernocta cat ev anual'!G58-1,"-")</f>
        <v>-9.6730639405921526E-2</v>
      </c>
      <c r="F45" s="57">
        <f>IFERROR('tablas pernocta cat ev anual'!I45/'tablas pernocta cat ev anual'!I58-1,"-")</f>
        <v>6.7547637307533437E-2</v>
      </c>
      <c r="G45" s="59">
        <f>IFERROR('tablas pernocta cat ev anual'!K45/'tablas pernocta cat ev anual'!K58-1,"-")</f>
        <v>-2.9294785084088781E-2</v>
      </c>
    </row>
    <row r="46" spans="2:7" ht="30" hidden="1" customHeight="1" outlineLevel="1">
      <c r="B46" s="55" t="s">
        <v>93</v>
      </c>
      <c r="C46" s="57">
        <f>IFERROR('tablas pernocta cat ev anual'!C46/'tablas pernocta cat ev anual'!C59-1,"-")</f>
        <v>5.2180128663330994E-2</v>
      </c>
      <c r="D46" s="57">
        <f>IFERROR('tablas pernocta cat ev anual'!E46/'tablas pernocta cat ev anual'!E59-1,"-")</f>
        <v>0.37919024814976066</v>
      </c>
      <c r="E46" s="57">
        <f>IFERROR('tablas pernocta cat ev anual'!G46/'tablas pernocta cat ev anual'!G59-1,"-")</f>
        <v>0.26062357048272533</v>
      </c>
      <c r="F46" s="57">
        <f>IFERROR('tablas pernocta cat ev anual'!I46/'tablas pernocta cat ev anual'!I59-1,"-")</f>
        <v>5.0613741431531967E-2</v>
      </c>
      <c r="G46" s="59">
        <f>IFERROR('tablas pernocta cat ev anual'!K46/'tablas pernocta cat ev anual'!K59-1,"-")</f>
        <v>0.20675598419129537</v>
      </c>
    </row>
    <row r="47" spans="2:7" ht="15" hidden="1" customHeight="1" outlineLevel="1">
      <c r="B47" s="55" t="s">
        <v>94</v>
      </c>
      <c r="C47" s="57">
        <f>IFERROR('tablas pernocta cat ev anual'!C47/'tablas pernocta cat ev anual'!C60-1,"-")</f>
        <v>-3.9857932123125495E-2</v>
      </c>
      <c r="D47" s="57">
        <f>IFERROR('tablas pernocta cat ev anual'!E47/'tablas pernocta cat ev anual'!E60-1,"-")</f>
        <v>0.5464414957780459</v>
      </c>
      <c r="E47" s="57">
        <f>IFERROR('tablas pernocta cat ev anual'!G47/'tablas pernocta cat ev anual'!G60-1,"-")</f>
        <v>4.595663439247244E-2</v>
      </c>
      <c r="F47" s="57">
        <f>IFERROR('tablas pernocta cat ev anual'!I47/'tablas pernocta cat ev anual'!I60-1,"-")</f>
        <v>-0.15521422797089734</v>
      </c>
      <c r="G47" s="59">
        <f>IFERROR('tablas pernocta cat ev anual'!K47/'tablas pernocta cat ev anual'!K60-1,"-")</f>
        <v>0.10741036266762771</v>
      </c>
    </row>
    <row r="48" spans="2:7" collapsed="1">
      <c r="B48" s="142">
        <v>2008</v>
      </c>
      <c r="C48" s="71">
        <f>IFERROR('tablas pernocta cat ev anual'!C48/'tablas pernocta cat ev anual'!C61-1,"-")</f>
        <v>1.2356793588590431E-3</v>
      </c>
      <c r="D48" s="71">
        <f>IFERROR('tablas pernocta cat ev anual'!E48/'tablas pernocta cat ev anual'!E61-1,"-")</f>
        <v>0.12908088213038238</v>
      </c>
      <c r="E48" s="71">
        <f>IFERROR('tablas pernocta cat ev anual'!G48/'tablas pernocta cat ev anual'!G61-1,"-")</f>
        <v>-8.1216503927759032E-3</v>
      </c>
      <c r="F48" s="71">
        <f>IFERROR('tablas pernocta cat ev anual'!I48/'tablas pernocta cat ev anual'!I61-1,"-")</f>
        <v>-8.4699470321428327E-2</v>
      </c>
      <c r="G48" s="71">
        <f>IFERROR('tablas pernocta cat ev anual'!K48/'tablas pernocta cat ev anual'!K61-1,"-")</f>
        <v>1.3586180496904188E-2</v>
      </c>
    </row>
    <row r="49" spans="2:7" ht="15" hidden="1" customHeight="1" outlineLevel="1">
      <c r="B49" s="55" t="s">
        <v>83</v>
      </c>
      <c r="C49" s="57">
        <f>IFERROR('tablas pernocta cat ev anual'!C49/'tablas pernocta cat ev anual'!C62-1,"-")</f>
        <v>-0.11165142968294106</v>
      </c>
      <c r="D49" s="57">
        <f>IFERROR('tablas pernocta cat ev anual'!E49/'tablas pernocta cat ev anual'!E62-1,"-")</f>
        <v>6.3913287236030625E-2</v>
      </c>
      <c r="E49" s="57">
        <f>IFERROR('tablas pernocta cat ev anual'!G49/'tablas pernocta cat ev anual'!G62-1,"-")</f>
        <v>0.26244514106583061</v>
      </c>
      <c r="F49" s="57">
        <f>IFERROR('tablas pernocta cat ev anual'!I49/'tablas pernocta cat ev anual'!I62-1,"-")</f>
        <v>-0.39953003554859312</v>
      </c>
      <c r="G49" s="59">
        <f>IFERROR('tablas pernocta cat ev anual'!K49/'tablas pernocta cat ev anual'!K62-1,"-")</f>
        <v>-8.9280251715247116E-2</v>
      </c>
    </row>
    <row r="50" spans="2:7" ht="15" hidden="1" customHeight="1" outlineLevel="1">
      <c r="B50" s="55" t="s">
        <v>84</v>
      </c>
      <c r="C50" s="57">
        <f>IFERROR('tablas pernocta cat ev anual'!C50/'tablas pernocta cat ev anual'!C63-1,"-")</f>
        <v>-0.11404353689077251</v>
      </c>
      <c r="D50" s="57">
        <f>IFERROR('tablas pernocta cat ev anual'!E50/'tablas pernocta cat ev anual'!E63-1,"-")</f>
        <v>0.15090909090909088</v>
      </c>
      <c r="E50" s="57">
        <f>IFERROR('tablas pernocta cat ev anual'!G50/'tablas pernocta cat ev anual'!G63-1,"-")</f>
        <v>0.21900068760027502</v>
      </c>
      <c r="F50" s="57">
        <f>IFERROR('tablas pernocta cat ev anual'!I50/'tablas pernocta cat ev anual'!I63-1,"-")</f>
        <v>-0.39240188383045527</v>
      </c>
      <c r="G50" s="59">
        <f>IFERROR('tablas pernocta cat ev anual'!K50/'tablas pernocta cat ev anual'!K63-1,"-")</f>
        <v>-5.5096960167714926E-2</v>
      </c>
    </row>
    <row r="51" spans="2:7" ht="15" hidden="1" customHeight="1" outlineLevel="1">
      <c r="B51" s="55" t="s">
        <v>85</v>
      </c>
      <c r="C51" s="57">
        <f>IFERROR('tablas pernocta cat ev anual'!C51/'tablas pernocta cat ev anual'!C64-1,"-")</f>
        <v>-5.6757293113713025E-2</v>
      </c>
      <c r="D51" s="57">
        <f>IFERROR('tablas pernocta cat ev anual'!E51/'tablas pernocta cat ev anual'!E64-1,"-")</f>
        <v>0.22283220720720731</v>
      </c>
      <c r="E51" s="57">
        <f>IFERROR('tablas pernocta cat ev anual'!G51/'tablas pernocta cat ev anual'!G64-1,"-")</f>
        <v>0.6588612670408982</v>
      </c>
      <c r="F51" s="57">
        <f>IFERROR('tablas pernocta cat ev anual'!I51/'tablas pernocta cat ev anual'!I64-1,"-")</f>
        <v>-0.25979709568331011</v>
      </c>
      <c r="G51" s="59">
        <f>IFERROR('tablas pernocta cat ev anual'!K51/'tablas pernocta cat ev anual'!K64-1,"-")</f>
        <v>7.5684737322190276E-2</v>
      </c>
    </row>
    <row r="52" spans="2:7" ht="15" hidden="1" customHeight="1" outlineLevel="1">
      <c r="B52" s="55" t="s">
        <v>86</v>
      </c>
      <c r="C52" s="57">
        <f>IFERROR('tablas pernocta cat ev anual'!C52/'tablas pernocta cat ev anual'!C65-1,"-")</f>
        <v>-0.33583288698446701</v>
      </c>
      <c r="D52" s="57">
        <f>IFERROR('tablas pernocta cat ev anual'!E52/'tablas pernocta cat ev anual'!E65-1,"-")</f>
        <v>7.2402479037550149E-2</v>
      </c>
      <c r="E52" s="57">
        <f>IFERROR('tablas pernocta cat ev anual'!G52/'tablas pernocta cat ev anual'!G65-1,"-")</f>
        <v>0.39193219274839119</v>
      </c>
      <c r="F52" s="57">
        <f>IFERROR('tablas pernocta cat ev anual'!I52/'tablas pernocta cat ev anual'!I65-1,"-")</f>
        <v>-0.22657320119249058</v>
      </c>
      <c r="G52" s="59">
        <f>IFERROR('tablas pernocta cat ev anual'!K52/'tablas pernocta cat ev anual'!K65-1,"-")</f>
        <v>-3.1576460706598808E-2</v>
      </c>
    </row>
    <row r="53" spans="2:7" ht="15" hidden="1" customHeight="1" outlineLevel="1">
      <c r="B53" s="55" t="s">
        <v>87</v>
      </c>
      <c r="C53" s="57">
        <f>IFERROR('tablas pernocta cat ev anual'!C53/'tablas pernocta cat ev anual'!C66-1,"-")</f>
        <v>-0.33027866093136338</v>
      </c>
      <c r="D53" s="57">
        <f>IFERROR('tablas pernocta cat ev anual'!E53/'tablas pernocta cat ev anual'!E66-1,"-")</f>
        <v>-0.1942215088282504</v>
      </c>
      <c r="E53" s="57">
        <f>IFERROR('tablas pernocta cat ev anual'!G53/'tablas pernocta cat ev anual'!G66-1,"-")</f>
        <v>0.45464304884594742</v>
      </c>
      <c r="F53" s="57">
        <f>IFERROR('tablas pernocta cat ev anual'!I53/'tablas pernocta cat ev anual'!I66-1,"-")</f>
        <v>-0.42507133720358159</v>
      </c>
      <c r="G53" s="59">
        <f>IFERROR('tablas pernocta cat ev anual'!K53/'tablas pernocta cat ev anual'!K66-1,"-")</f>
        <v>-0.1774350255040078</v>
      </c>
    </row>
    <row r="54" spans="2:7" ht="15" hidden="1" customHeight="1" outlineLevel="1">
      <c r="B54" s="55" t="s">
        <v>88</v>
      </c>
      <c r="C54" s="57">
        <f>IFERROR('tablas pernocta cat ev anual'!C54/'tablas pernocta cat ev anual'!C67-1,"-")</f>
        <v>0.40094866071428581</v>
      </c>
      <c r="D54" s="57">
        <f>IFERROR('tablas pernocta cat ev anual'!E54/'tablas pernocta cat ev anual'!E67-1,"-")</f>
        <v>-0.12677218513239819</v>
      </c>
      <c r="E54" s="57">
        <f>IFERROR('tablas pernocta cat ev anual'!G54/'tablas pernocta cat ev anual'!G67-1,"-")</f>
        <v>0.24398280802292271</v>
      </c>
      <c r="F54" s="57">
        <f>IFERROR('tablas pernocta cat ev anual'!I54/'tablas pernocta cat ev anual'!I67-1,"-")</f>
        <v>0.32855885412498997</v>
      </c>
      <c r="G54" s="59">
        <f>IFERROR('tablas pernocta cat ev anual'!K54/'tablas pernocta cat ev anual'!K67-1,"-")</f>
        <v>0.15267091668498578</v>
      </c>
    </row>
    <row r="55" spans="2:7" ht="15" hidden="1" customHeight="1" outlineLevel="1">
      <c r="B55" s="55" t="s">
        <v>89</v>
      </c>
      <c r="C55" s="57">
        <f>IFERROR('tablas pernocta cat ev anual'!C55/'tablas pernocta cat ev anual'!C68-1,"-")</f>
        <v>0.35259433962264142</v>
      </c>
      <c r="D55" s="57">
        <f>IFERROR('tablas pernocta cat ev anual'!E55/'tablas pernocta cat ev anual'!E68-1,"-")</f>
        <v>-0.37476197451296323</v>
      </c>
      <c r="E55" s="57">
        <f>IFERROR('tablas pernocta cat ev anual'!G55/'tablas pernocta cat ev anual'!G68-1,"-")</f>
        <v>-6.0092449922958369E-2</v>
      </c>
      <c r="F55" s="57">
        <f>IFERROR('tablas pernocta cat ev anual'!I55/'tablas pernocta cat ev anual'!I68-1,"-")</f>
        <v>1.188428217821782</v>
      </c>
      <c r="G55" s="59">
        <f>IFERROR('tablas pernocta cat ev anual'!K55/'tablas pernocta cat ev anual'!K68-1,"-")</f>
        <v>0.20168282213820743</v>
      </c>
    </row>
    <row r="56" spans="2:7" ht="15" hidden="1" customHeight="1" outlineLevel="1">
      <c r="B56" s="55" t="s">
        <v>90</v>
      </c>
      <c r="C56" s="57">
        <f>IFERROR('tablas pernocta cat ev anual'!C56/'tablas pernocta cat ev anual'!C69-1,"-")</f>
        <v>0.55422100205902547</v>
      </c>
      <c r="D56" s="57">
        <f>IFERROR('tablas pernocta cat ev anual'!E56/'tablas pernocta cat ev anual'!E69-1,"-")</f>
        <v>5.5441153175994629E-4</v>
      </c>
      <c r="E56" s="57">
        <f>IFERROR('tablas pernocta cat ev anual'!G56/'tablas pernocta cat ev anual'!G69-1,"-")</f>
        <v>-2.8988764044943771E-2</v>
      </c>
      <c r="F56" s="57">
        <f>IFERROR('tablas pernocta cat ev anual'!I56/'tablas pernocta cat ev anual'!I69-1,"-")</f>
        <v>0.78743579612801273</v>
      </c>
      <c r="G56" s="59">
        <f>IFERROR('tablas pernocta cat ev anual'!K56/'tablas pernocta cat ev anual'!K69-1,"-")</f>
        <v>0.27010762643212582</v>
      </c>
    </row>
    <row r="57" spans="2:7" ht="15" hidden="1" customHeight="1" outlineLevel="1">
      <c r="B57" s="55" t="s">
        <v>91</v>
      </c>
      <c r="C57" s="57">
        <f>IFERROR('tablas pernocta cat ev anual'!C57/'tablas pernocta cat ev anual'!C70-1,"-")</f>
        <v>0.97726349979699556</v>
      </c>
      <c r="D57" s="57">
        <f>IFERROR('tablas pernocta cat ev anual'!E57/'tablas pernocta cat ev anual'!E70-1,"-")</f>
        <v>4.9672999065711654E-2</v>
      </c>
      <c r="E57" s="57">
        <f>IFERROR('tablas pernocta cat ev anual'!G57/'tablas pernocta cat ev anual'!G70-1,"-")</f>
        <v>0.15789473684210531</v>
      </c>
      <c r="F57" s="57">
        <f>IFERROR('tablas pernocta cat ev anual'!I57/'tablas pernocta cat ev anual'!I70-1,"-")</f>
        <v>0.21086780210867806</v>
      </c>
      <c r="G57" s="59">
        <f>IFERROR('tablas pernocta cat ev anual'!K57/'tablas pernocta cat ev anual'!K70-1,"-")</f>
        <v>0.19408239499072866</v>
      </c>
    </row>
    <row r="58" spans="2:7" ht="15" hidden="1" customHeight="1" outlineLevel="1">
      <c r="B58" s="55" t="s">
        <v>92</v>
      </c>
      <c r="C58" s="57">
        <f>IFERROR('tablas pernocta cat ev anual'!C58/'tablas pernocta cat ev anual'!C71-1,"-")</f>
        <v>0.48261653360803503</v>
      </c>
      <c r="D58" s="57">
        <f>IFERROR('tablas pernocta cat ev anual'!E58/'tablas pernocta cat ev anual'!E71-1,"-")</f>
        <v>3.0887788985652476E-2</v>
      </c>
      <c r="E58" s="57">
        <f>IFERROR('tablas pernocta cat ev anual'!G58/'tablas pernocta cat ev anual'!G71-1,"-")</f>
        <v>0.1021471088435375</v>
      </c>
      <c r="F58" s="57">
        <f>IFERROR('tablas pernocta cat ev anual'!I58/'tablas pernocta cat ev anual'!I71-1,"-")</f>
        <v>0.1620621100980324</v>
      </c>
      <c r="G58" s="59">
        <f>IFERROR('tablas pernocta cat ev anual'!K58/'tablas pernocta cat ev anual'!K71-1,"-")</f>
        <v>0.12983872807317676</v>
      </c>
    </row>
    <row r="59" spans="2:7" ht="15" hidden="1" customHeight="1" outlineLevel="1">
      <c r="B59" s="55" t="s">
        <v>93</v>
      </c>
      <c r="C59" s="57">
        <f>IFERROR('tablas pernocta cat ev anual'!C59/'tablas pernocta cat ev anual'!C72-1,"-")</f>
        <v>0.65268753691671599</v>
      </c>
      <c r="D59" s="57">
        <f>IFERROR('tablas pernocta cat ev anual'!E59/'tablas pernocta cat ev anual'!E72-1,"-")</f>
        <v>-0.12188595093978971</v>
      </c>
      <c r="E59" s="57">
        <f>IFERROR('tablas pernocta cat ev anual'!G59/'tablas pernocta cat ev anual'!G72-1,"-")</f>
        <v>-0.14263597894519553</v>
      </c>
      <c r="F59" s="57">
        <f>IFERROR('tablas pernocta cat ev anual'!I59/'tablas pernocta cat ev anual'!I72-1,"-")</f>
        <v>-0.13013936074325727</v>
      </c>
      <c r="G59" s="59">
        <f>IFERROR('tablas pernocta cat ev anual'!K59/'tablas pernocta cat ev anual'!K72-1,"-")</f>
        <v>-6.8575926654782071E-2</v>
      </c>
    </row>
    <row r="60" spans="2:7" ht="15" hidden="1" customHeight="1" outlineLevel="1">
      <c r="B60" s="55" t="s">
        <v>94</v>
      </c>
      <c r="C60" s="57">
        <f>IFERROR('tablas pernocta cat ev anual'!C60/'tablas pernocta cat ev anual'!C73-1,"-")</f>
        <v>0.89883851629823908</v>
      </c>
      <c r="D60" s="57">
        <f>IFERROR('tablas pernocta cat ev anual'!E60/'tablas pernocta cat ev anual'!E73-1,"-")</f>
        <v>-0.13972277814839518</v>
      </c>
      <c r="E60" s="57">
        <f>IFERROR('tablas pernocta cat ev anual'!G60/'tablas pernocta cat ev anual'!G73-1,"-")</f>
        <v>-9.5249845774213471E-2</v>
      </c>
      <c r="F60" s="57">
        <f>IFERROR('tablas pernocta cat ev anual'!I60/'tablas pernocta cat ev anual'!I73-1,"-")</f>
        <v>0.5541828080829232</v>
      </c>
      <c r="G60" s="59">
        <f>IFERROR('tablas pernocta cat ev anual'!K60/'tablas pernocta cat ev anual'!K73-1,"-")</f>
        <v>0.14889401466761298</v>
      </c>
    </row>
    <row r="61" spans="2:7" collapsed="1">
      <c r="B61" s="142">
        <v>2007</v>
      </c>
      <c r="C61" s="71">
        <f>IFERROR('tablas pernocta cat ev anual'!C61/'tablas pernocta cat ev anual'!C74-1,"-")</f>
        <v>0.16537749434272775</v>
      </c>
      <c r="D61" s="71">
        <f>IFERROR('tablas pernocta cat ev anual'!E61/'tablas pernocta cat ev anual'!E74-1,"-")</f>
        <v>-2.4644997490626763E-2</v>
      </c>
      <c r="E61" s="71">
        <f>IFERROR('tablas pernocta cat ev anual'!G61/'tablas pernocta cat ev anual'!G74-1,"-")</f>
        <v>0.14998522521001312</v>
      </c>
      <c r="F61" s="71">
        <f>IFERROR('tablas pernocta cat ev anual'!I61/'tablas pernocta cat ev anual'!I74-1,"-")</f>
        <v>5.3751827083521997E-2</v>
      </c>
      <c r="G61" s="71">
        <f>IFERROR('tablas pernocta cat ev anual'!K61/'tablas pernocta cat ev anual'!K74-1,"-")</f>
        <v>5.6463157083892268E-2</v>
      </c>
    </row>
    <row r="62" spans="2:7" ht="15" customHeight="1">
      <c r="B62" s="355" t="s">
        <v>76</v>
      </c>
      <c r="C62" s="355"/>
      <c r="D62" s="355"/>
      <c r="E62" s="355"/>
      <c r="F62" s="355"/>
      <c r="G62" s="355"/>
    </row>
  </sheetData>
  <mergeCells count="2">
    <mergeCell ref="B5:G5"/>
    <mergeCell ref="B62:G62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fitToHeight="6" orientation="landscape" r:id="rId1"/>
  <headerFooter scaleWithDoc="0" alignWithMargins="0">
    <oddHeader>&amp;RTurismo en Cifras SANTA CRUZ (acumulado junio 2010)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5">
    <tabColor rgb="FF000099"/>
    <pageSetUpPr autoPageBreaks="0" fitToPage="1"/>
  </sheetPr>
  <dimension ref="B1:K21"/>
  <sheetViews>
    <sheetView showGridLines="0" showRowColHeaders="0" showOutlineSymbols="0" zoomScaleNormal="100" workbookViewId="0">
      <selection activeCell="K14" sqref="K14"/>
    </sheetView>
  </sheetViews>
  <sheetFormatPr baseColWidth="10" defaultRowHeight="12.75"/>
  <cols>
    <col min="1" max="1" width="15.7109375" style="11" customWidth="1"/>
    <col min="2" max="2" width="24.7109375" style="11" customWidth="1"/>
    <col min="3" max="3" width="11.140625" style="11" customWidth="1"/>
    <col min="4" max="4" width="10.7109375" style="11" customWidth="1"/>
    <col min="5" max="5" width="11.140625" style="11" customWidth="1"/>
    <col min="6" max="7" width="10.7109375" style="11" customWidth="1"/>
    <col min="8" max="14" width="11.42578125" style="11"/>
    <col min="15" max="15" width="13.85546875" style="11" customWidth="1"/>
    <col min="16" max="257" width="11.42578125" style="11"/>
    <col min="258" max="258" width="34.28515625" style="11" customWidth="1"/>
    <col min="259" max="259" width="12.5703125" style="11" customWidth="1"/>
    <col min="260" max="260" width="10.5703125" style="11" customWidth="1"/>
    <col min="261" max="261" width="12.5703125" style="11" customWidth="1"/>
    <col min="262" max="262" width="10.5703125" style="11" customWidth="1"/>
    <col min="263" max="263" width="10.7109375" style="11" customWidth="1"/>
    <col min="264" max="270" width="11.42578125" style="11"/>
    <col min="271" max="271" width="13.85546875" style="11" customWidth="1"/>
    <col min="272" max="513" width="11.42578125" style="11"/>
    <col min="514" max="514" width="34.28515625" style="11" customWidth="1"/>
    <col min="515" max="515" width="12.5703125" style="11" customWidth="1"/>
    <col min="516" max="516" width="10.5703125" style="11" customWidth="1"/>
    <col min="517" max="517" width="12.5703125" style="11" customWidth="1"/>
    <col min="518" max="518" width="10.5703125" style="11" customWidth="1"/>
    <col min="519" max="519" width="10.7109375" style="11" customWidth="1"/>
    <col min="520" max="526" width="11.42578125" style="11"/>
    <col min="527" max="527" width="13.85546875" style="11" customWidth="1"/>
    <col min="528" max="769" width="11.42578125" style="11"/>
    <col min="770" max="770" width="34.28515625" style="11" customWidth="1"/>
    <col min="771" max="771" width="12.5703125" style="11" customWidth="1"/>
    <col min="772" max="772" width="10.5703125" style="11" customWidth="1"/>
    <col min="773" max="773" width="12.5703125" style="11" customWidth="1"/>
    <col min="774" max="774" width="10.5703125" style="11" customWidth="1"/>
    <col min="775" max="775" width="10.7109375" style="11" customWidth="1"/>
    <col min="776" max="782" width="11.42578125" style="11"/>
    <col min="783" max="783" width="13.85546875" style="11" customWidth="1"/>
    <col min="784" max="1025" width="11.42578125" style="11"/>
    <col min="1026" max="1026" width="34.28515625" style="11" customWidth="1"/>
    <col min="1027" max="1027" width="12.5703125" style="11" customWidth="1"/>
    <col min="1028" max="1028" width="10.5703125" style="11" customWidth="1"/>
    <col min="1029" max="1029" width="12.5703125" style="11" customWidth="1"/>
    <col min="1030" max="1030" width="10.5703125" style="11" customWidth="1"/>
    <col min="1031" max="1031" width="10.7109375" style="11" customWidth="1"/>
    <col min="1032" max="1038" width="11.42578125" style="11"/>
    <col min="1039" max="1039" width="13.85546875" style="11" customWidth="1"/>
    <col min="1040" max="1281" width="11.42578125" style="11"/>
    <col min="1282" max="1282" width="34.28515625" style="11" customWidth="1"/>
    <col min="1283" max="1283" width="12.5703125" style="11" customWidth="1"/>
    <col min="1284" max="1284" width="10.5703125" style="11" customWidth="1"/>
    <col min="1285" max="1285" width="12.5703125" style="11" customWidth="1"/>
    <col min="1286" max="1286" width="10.5703125" style="11" customWidth="1"/>
    <col min="1287" max="1287" width="10.7109375" style="11" customWidth="1"/>
    <col min="1288" max="1294" width="11.42578125" style="11"/>
    <col min="1295" max="1295" width="13.85546875" style="11" customWidth="1"/>
    <col min="1296" max="1537" width="11.42578125" style="11"/>
    <col min="1538" max="1538" width="34.28515625" style="11" customWidth="1"/>
    <col min="1539" max="1539" width="12.5703125" style="11" customWidth="1"/>
    <col min="1540" max="1540" width="10.5703125" style="11" customWidth="1"/>
    <col min="1541" max="1541" width="12.5703125" style="11" customWidth="1"/>
    <col min="1542" max="1542" width="10.5703125" style="11" customWidth="1"/>
    <col min="1543" max="1543" width="10.7109375" style="11" customWidth="1"/>
    <col min="1544" max="1550" width="11.42578125" style="11"/>
    <col min="1551" max="1551" width="13.85546875" style="11" customWidth="1"/>
    <col min="1552" max="1793" width="11.42578125" style="11"/>
    <col min="1794" max="1794" width="34.28515625" style="11" customWidth="1"/>
    <col min="1795" max="1795" width="12.5703125" style="11" customWidth="1"/>
    <col min="1796" max="1796" width="10.5703125" style="11" customWidth="1"/>
    <col min="1797" max="1797" width="12.5703125" style="11" customWidth="1"/>
    <col min="1798" max="1798" width="10.5703125" style="11" customWidth="1"/>
    <col min="1799" max="1799" width="10.7109375" style="11" customWidth="1"/>
    <col min="1800" max="1806" width="11.42578125" style="11"/>
    <col min="1807" max="1807" width="13.85546875" style="11" customWidth="1"/>
    <col min="1808" max="2049" width="11.42578125" style="11"/>
    <col min="2050" max="2050" width="34.28515625" style="11" customWidth="1"/>
    <col min="2051" max="2051" width="12.5703125" style="11" customWidth="1"/>
    <col min="2052" max="2052" width="10.5703125" style="11" customWidth="1"/>
    <col min="2053" max="2053" width="12.5703125" style="11" customWidth="1"/>
    <col min="2054" max="2054" width="10.5703125" style="11" customWidth="1"/>
    <col min="2055" max="2055" width="10.7109375" style="11" customWidth="1"/>
    <col min="2056" max="2062" width="11.42578125" style="11"/>
    <col min="2063" max="2063" width="13.85546875" style="11" customWidth="1"/>
    <col min="2064" max="2305" width="11.42578125" style="11"/>
    <col min="2306" max="2306" width="34.28515625" style="11" customWidth="1"/>
    <col min="2307" max="2307" width="12.5703125" style="11" customWidth="1"/>
    <col min="2308" max="2308" width="10.5703125" style="11" customWidth="1"/>
    <col min="2309" max="2309" width="12.5703125" style="11" customWidth="1"/>
    <col min="2310" max="2310" width="10.5703125" style="11" customWidth="1"/>
    <col min="2311" max="2311" width="10.7109375" style="11" customWidth="1"/>
    <col min="2312" max="2318" width="11.42578125" style="11"/>
    <col min="2319" max="2319" width="13.85546875" style="11" customWidth="1"/>
    <col min="2320" max="2561" width="11.42578125" style="11"/>
    <col min="2562" max="2562" width="34.28515625" style="11" customWidth="1"/>
    <col min="2563" max="2563" width="12.5703125" style="11" customWidth="1"/>
    <col min="2564" max="2564" width="10.5703125" style="11" customWidth="1"/>
    <col min="2565" max="2565" width="12.5703125" style="11" customWidth="1"/>
    <col min="2566" max="2566" width="10.5703125" style="11" customWidth="1"/>
    <col min="2567" max="2567" width="10.7109375" style="11" customWidth="1"/>
    <col min="2568" max="2574" width="11.42578125" style="11"/>
    <col min="2575" max="2575" width="13.85546875" style="11" customWidth="1"/>
    <col min="2576" max="2817" width="11.42578125" style="11"/>
    <col min="2818" max="2818" width="34.28515625" style="11" customWidth="1"/>
    <col min="2819" max="2819" width="12.5703125" style="11" customWidth="1"/>
    <col min="2820" max="2820" width="10.5703125" style="11" customWidth="1"/>
    <col min="2821" max="2821" width="12.5703125" style="11" customWidth="1"/>
    <col min="2822" max="2822" width="10.5703125" style="11" customWidth="1"/>
    <col min="2823" max="2823" width="10.7109375" style="11" customWidth="1"/>
    <col min="2824" max="2830" width="11.42578125" style="11"/>
    <col min="2831" max="2831" width="13.85546875" style="11" customWidth="1"/>
    <col min="2832" max="3073" width="11.42578125" style="11"/>
    <col min="3074" max="3074" width="34.28515625" style="11" customWidth="1"/>
    <col min="3075" max="3075" width="12.5703125" style="11" customWidth="1"/>
    <col min="3076" max="3076" width="10.5703125" style="11" customWidth="1"/>
    <col min="3077" max="3077" width="12.5703125" style="11" customWidth="1"/>
    <col min="3078" max="3078" width="10.5703125" style="11" customWidth="1"/>
    <col min="3079" max="3079" width="10.7109375" style="11" customWidth="1"/>
    <col min="3080" max="3086" width="11.42578125" style="11"/>
    <col min="3087" max="3087" width="13.85546875" style="11" customWidth="1"/>
    <col min="3088" max="3329" width="11.42578125" style="11"/>
    <col min="3330" max="3330" width="34.28515625" style="11" customWidth="1"/>
    <col min="3331" max="3331" width="12.5703125" style="11" customWidth="1"/>
    <col min="3332" max="3332" width="10.5703125" style="11" customWidth="1"/>
    <col min="3333" max="3333" width="12.5703125" style="11" customWidth="1"/>
    <col min="3334" max="3334" width="10.5703125" style="11" customWidth="1"/>
    <col min="3335" max="3335" width="10.7109375" style="11" customWidth="1"/>
    <col min="3336" max="3342" width="11.42578125" style="11"/>
    <col min="3343" max="3343" width="13.85546875" style="11" customWidth="1"/>
    <col min="3344" max="3585" width="11.42578125" style="11"/>
    <col min="3586" max="3586" width="34.28515625" style="11" customWidth="1"/>
    <col min="3587" max="3587" width="12.5703125" style="11" customWidth="1"/>
    <col min="3588" max="3588" width="10.5703125" style="11" customWidth="1"/>
    <col min="3589" max="3589" width="12.5703125" style="11" customWidth="1"/>
    <col min="3590" max="3590" width="10.5703125" style="11" customWidth="1"/>
    <col min="3591" max="3591" width="10.7109375" style="11" customWidth="1"/>
    <col min="3592" max="3598" width="11.42578125" style="11"/>
    <col min="3599" max="3599" width="13.85546875" style="11" customWidth="1"/>
    <col min="3600" max="3841" width="11.42578125" style="11"/>
    <col min="3842" max="3842" width="34.28515625" style="11" customWidth="1"/>
    <col min="3843" max="3843" width="12.5703125" style="11" customWidth="1"/>
    <col min="3844" max="3844" width="10.5703125" style="11" customWidth="1"/>
    <col min="3845" max="3845" width="12.5703125" style="11" customWidth="1"/>
    <col min="3846" max="3846" width="10.5703125" style="11" customWidth="1"/>
    <col min="3847" max="3847" width="10.7109375" style="11" customWidth="1"/>
    <col min="3848" max="3854" width="11.42578125" style="11"/>
    <col min="3855" max="3855" width="13.85546875" style="11" customWidth="1"/>
    <col min="3856" max="4097" width="11.42578125" style="11"/>
    <col min="4098" max="4098" width="34.28515625" style="11" customWidth="1"/>
    <col min="4099" max="4099" width="12.5703125" style="11" customWidth="1"/>
    <col min="4100" max="4100" width="10.5703125" style="11" customWidth="1"/>
    <col min="4101" max="4101" width="12.5703125" style="11" customWidth="1"/>
    <col min="4102" max="4102" width="10.5703125" style="11" customWidth="1"/>
    <col min="4103" max="4103" width="10.7109375" style="11" customWidth="1"/>
    <col min="4104" max="4110" width="11.42578125" style="11"/>
    <col min="4111" max="4111" width="13.85546875" style="11" customWidth="1"/>
    <col min="4112" max="4353" width="11.42578125" style="11"/>
    <col min="4354" max="4354" width="34.28515625" style="11" customWidth="1"/>
    <col min="4355" max="4355" width="12.5703125" style="11" customWidth="1"/>
    <col min="4356" max="4356" width="10.5703125" style="11" customWidth="1"/>
    <col min="4357" max="4357" width="12.5703125" style="11" customWidth="1"/>
    <col min="4358" max="4358" width="10.5703125" style="11" customWidth="1"/>
    <col min="4359" max="4359" width="10.7109375" style="11" customWidth="1"/>
    <col min="4360" max="4366" width="11.42578125" style="11"/>
    <col min="4367" max="4367" width="13.85546875" style="11" customWidth="1"/>
    <col min="4368" max="4609" width="11.42578125" style="11"/>
    <col min="4610" max="4610" width="34.28515625" style="11" customWidth="1"/>
    <col min="4611" max="4611" width="12.5703125" style="11" customWidth="1"/>
    <col min="4612" max="4612" width="10.5703125" style="11" customWidth="1"/>
    <col min="4613" max="4613" width="12.5703125" style="11" customWidth="1"/>
    <col min="4614" max="4614" width="10.5703125" style="11" customWidth="1"/>
    <col min="4615" max="4615" width="10.7109375" style="11" customWidth="1"/>
    <col min="4616" max="4622" width="11.42578125" style="11"/>
    <col min="4623" max="4623" width="13.85546875" style="11" customWidth="1"/>
    <col min="4624" max="4865" width="11.42578125" style="11"/>
    <col min="4866" max="4866" width="34.28515625" style="11" customWidth="1"/>
    <col min="4867" max="4867" width="12.5703125" style="11" customWidth="1"/>
    <col min="4868" max="4868" width="10.5703125" style="11" customWidth="1"/>
    <col min="4869" max="4869" width="12.5703125" style="11" customWidth="1"/>
    <col min="4870" max="4870" width="10.5703125" style="11" customWidth="1"/>
    <col min="4871" max="4871" width="10.7109375" style="11" customWidth="1"/>
    <col min="4872" max="4878" width="11.42578125" style="11"/>
    <col min="4879" max="4879" width="13.85546875" style="11" customWidth="1"/>
    <col min="4880" max="5121" width="11.42578125" style="11"/>
    <col min="5122" max="5122" width="34.28515625" style="11" customWidth="1"/>
    <col min="5123" max="5123" width="12.5703125" style="11" customWidth="1"/>
    <col min="5124" max="5124" width="10.5703125" style="11" customWidth="1"/>
    <col min="5125" max="5125" width="12.5703125" style="11" customWidth="1"/>
    <col min="5126" max="5126" width="10.5703125" style="11" customWidth="1"/>
    <col min="5127" max="5127" width="10.7109375" style="11" customWidth="1"/>
    <col min="5128" max="5134" width="11.42578125" style="11"/>
    <col min="5135" max="5135" width="13.85546875" style="11" customWidth="1"/>
    <col min="5136" max="5377" width="11.42578125" style="11"/>
    <col min="5378" max="5378" width="34.28515625" style="11" customWidth="1"/>
    <col min="5379" max="5379" width="12.5703125" style="11" customWidth="1"/>
    <col min="5380" max="5380" width="10.5703125" style="11" customWidth="1"/>
    <col min="5381" max="5381" width="12.5703125" style="11" customWidth="1"/>
    <col min="5382" max="5382" width="10.5703125" style="11" customWidth="1"/>
    <col min="5383" max="5383" width="10.7109375" style="11" customWidth="1"/>
    <col min="5384" max="5390" width="11.42578125" style="11"/>
    <col min="5391" max="5391" width="13.85546875" style="11" customWidth="1"/>
    <col min="5392" max="5633" width="11.42578125" style="11"/>
    <col min="5634" max="5634" width="34.28515625" style="11" customWidth="1"/>
    <col min="5635" max="5635" width="12.5703125" style="11" customWidth="1"/>
    <col min="5636" max="5636" width="10.5703125" style="11" customWidth="1"/>
    <col min="5637" max="5637" width="12.5703125" style="11" customWidth="1"/>
    <col min="5638" max="5638" width="10.5703125" style="11" customWidth="1"/>
    <col min="5639" max="5639" width="10.7109375" style="11" customWidth="1"/>
    <col min="5640" max="5646" width="11.42578125" style="11"/>
    <col min="5647" max="5647" width="13.85546875" style="11" customWidth="1"/>
    <col min="5648" max="5889" width="11.42578125" style="11"/>
    <col min="5890" max="5890" width="34.28515625" style="11" customWidth="1"/>
    <col min="5891" max="5891" width="12.5703125" style="11" customWidth="1"/>
    <col min="5892" max="5892" width="10.5703125" style="11" customWidth="1"/>
    <col min="5893" max="5893" width="12.5703125" style="11" customWidth="1"/>
    <col min="5894" max="5894" width="10.5703125" style="11" customWidth="1"/>
    <col min="5895" max="5895" width="10.7109375" style="11" customWidth="1"/>
    <col min="5896" max="5902" width="11.42578125" style="11"/>
    <col min="5903" max="5903" width="13.85546875" style="11" customWidth="1"/>
    <col min="5904" max="6145" width="11.42578125" style="11"/>
    <col min="6146" max="6146" width="34.28515625" style="11" customWidth="1"/>
    <col min="6147" max="6147" width="12.5703125" style="11" customWidth="1"/>
    <col min="6148" max="6148" width="10.5703125" style="11" customWidth="1"/>
    <col min="6149" max="6149" width="12.5703125" style="11" customWidth="1"/>
    <col min="6150" max="6150" width="10.5703125" style="11" customWidth="1"/>
    <col min="6151" max="6151" width="10.7109375" style="11" customWidth="1"/>
    <col min="6152" max="6158" width="11.42578125" style="11"/>
    <col min="6159" max="6159" width="13.85546875" style="11" customWidth="1"/>
    <col min="6160" max="6401" width="11.42578125" style="11"/>
    <col min="6402" max="6402" width="34.28515625" style="11" customWidth="1"/>
    <col min="6403" max="6403" width="12.5703125" style="11" customWidth="1"/>
    <col min="6404" max="6404" width="10.5703125" style="11" customWidth="1"/>
    <col min="6405" max="6405" width="12.5703125" style="11" customWidth="1"/>
    <col min="6406" max="6406" width="10.5703125" style="11" customWidth="1"/>
    <col min="6407" max="6407" width="10.7109375" style="11" customWidth="1"/>
    <col min="6408" max="6414" width="11.42578125" style="11"/>
    <col min="6415" max="6415" width="13.85546875" style="11" customWidth="1"/>
    <col min="6416" max="6657" width="11.42578125" style="11"/>
    <col min="6658" max="6658" width="34.28515625" style="11" customWidth="1"/>
    <col min="6659" max="6659" width="12.5703125" style="11" customWidth="1"/>
    <col min="6660" max="6660" width="10.5703125" style="11" customWidth="1"/>
    <col min="6661" max="6661" width="12.5703125" style="11" customWidth="1"/>
    <col min="6662" max="6662" width="10.5703125" style="11" customWidth="1"/>
    <col min="6663" max="6663" width="10.7109375" style="11" customWidth="1"/>
    <col min="6664" max="6670" width="11.42578125" style="11"/>
    <col min="6671" max="6671" width="13.85546875" style="11" customWidth="1"/>
    <col min="6672" max="6913" width="11.42578125" style="11"/>
    <col min="6914" max="6914" width="34.28515625" style="11" customWidth="1"/>
    <col min="6915" max="6915" width="12.5703125" style="11" customWidth="1"/>
    <col min="6916" max="6916" width="10.5703125" style="11" customWidth="1"/>
    <col min="6917" max="6917" width="12.5703125" style="11" customWidth="1"/>
    <col min="6918" max="6918" width="10.5703125" style="11" customWidth="1"/>
    <col min="6919" max="6919" width="10.7109375" style="11" customWidth="1"/>
    <col min="6920" max="6926" width="11.42578125" style="11"/>
    <col min="6927" max="6927" width="13.85546875" style="11" customWidth="1"/>
    <col min="6928" max="7169" width="11.42578125" style="11"/>
    <col min="7170" max="7170" width="34.28515625" style="11" customWidth="1"/>
    <col min="7171" max="7171" width="12.5703125" style="11" customWidth="1"/>
    <col min="7172" max="7172" width="10.5703125" style="11" customWidth="1"/>
    <col min="7173" max="7173" width="12.5703125" style="11" customWidth="1"/>
    <col min="7174" max="7174" width="10.5703125" style="11" customWidth="1"/>
    <col min="7175" max="7175" width="10.7109375" style="11" customWidth="1"/>
    <col min="7176" max="7182" width="11.42578125" style="11"/>
    <col min="7183" max="7183" width="13.85546875" style="11" customWidth="1"/>
    <col min="7184" max="7425" width="11.42578125" style="11"/>
    <col min="7426" max="7426" width="34.28515625" style="11" customWidth="1"/>
    <col min="7427" max="7427" width="12.5703125" style="11" customWidth="1"/>
    <col min="7428" max="7428" width="10.5703125" style="11" customWidth="1"/>
    <col min="7429" max="7429" width="12.5703125" style="11" customWidth="1"/>
    <col min="7430" max="7430" width="10.5703125" style="11" customWidth="1"/>
    <col min="7431" max="7431" width="10.7109375" style="11" customWidth="1"/>
    <col min="7432" max="7438" width="11.42578125" style="11"/>
    <col min="7439" max="7439" width="13.85546875" style="11" customWidth="1"/>
    <col min="7440" max="7681" width="11.42578125" style="11"/>
    <col min="7682" max="7682" width="34.28515625" style="11" customWidth="1"/>
    <col min="7683" max="7683" width="12.5703125" style="11" customWidth="1"/>
    <col min="7684" max="7684" width="10.5703125" style="11" customWidth="1"/>
    <col min="7685" max="7685" width="12.5703125" style="11" customWidth="1"/>
    <col min="7686" max="7686" width="10.5703125" style="11" customWidth="1"/>
    <col min="7687" max="7687" width="10.7109375" style="11" customWidth="1"/>
    <col min="7688" max="7694" width="11.42578125" style="11"/>
    <col min="7695" max="7695" width="13.85546875" style="11" customWidth="1"/>
    <col min="7696" max="7937" width="11.42578125" style="11"/>
    <col min="7938" max="7938" width="34.28515625" style="11" customWidth="1"/>
    <col min="7939" max="7939" width="12.5703125" style="11" customWidth="1"/>
    <col min="7940" max="7940" width="10.5703125" style="11" customWidth="1"/>
    <col min="7941" max="7941" width="12.5703125" style="11" customWidth="1"/>
    <col min="7942" max="7942" width="10.5703125" style="11" customWidth="1"/>
    <col min="7943" max="7943" width="10.7109375" style="11" customWidth="1"/>
    <col min="7944" max="7950" width="11.42578125" style="11"/>
    <col min="7951" max="7951" width="13.85546875" style="11" customWidth="1"/>
    <col min="7952" max="8193" width="11.42578125" style="11"/>
    <col min="8194" max="8194" width="34.28515625" style="11" customWidth="1"/>
    <col min="8195" max="8195" width="12.5703125" style="11" customWidth="1"/>
    <col min="8196" max="8196" width="10.5703125" style="11" customWidth="1"/>
    <col min="8197" max="8197" width="12.5703125" style="11" customWidth="1"/>
    <col min="8198" max="8198" width="10.5703125" style="11" customWidth="1"/>
    <col min="8199" max="8199" width="10.7109375" style="11" customWidth="1"/>
    <col min="8200" max="8206" width="11.42578125" style="11"/>
    <col min="8207" max="8207" width="13.85546875" style="11" customWidth="1"/>
    <col min="8208" max="8449" width="11.42578125" style="11"/>
    <col min="8450" max="8450" width="34.28515625" style="11" customWidth="1"/>
    <col min="8451" max="8451" width="12.5703125" style="11" customWidth="1"/>
    <col min="8452" max="8452" width="10.5703125" style="11" customWidth="1"/>
    <col min="8453" max="8453" width="12.5703125" style="11" customWidth="1"/>
    <col min="8454" max="8454" width="10.5703125" style="11" customWidth="1"/>
    <col min="8455" max="8455" width="10.7109375" style="11" customWidth="1"/>
    <col min="8456" max="8462" width="11.42578125" style="11"/>
    <col min="8463" max="8463" width="13.85546875" style="11" customWidth="1"/>
    <col min="8464" max="8705" width="11.42578125" style="11"/>
    <col min="8706" max="8706" width="34.28515625" style="11" customWidth="1"/>
    <col min="8707" max="8707" width="12.5703125" style="11" customWidth="1"/>
    <col min="8708" max="8708" width="10.5703125" style="11" customWidth="1"/>
    <col min="8709" max="8709" width="12.5703125" style="11" customWidth="1"/>
    <col min="8710" max="8710" width="10.5703125" style="11" customWidth="1"/>
    <col min="8711" max="8711" width="10.7109375" style="11" customWidth="1"/>
    <col min="8712" max="8718" width="11.42578125" style="11"/>
    <col min="8719" max="8719" width="13.85546875" style="11" customWidth="1"/>
    <col min="8720" max="8961" width="11.42578125" style="11"/>
    <col min="8962" max="8962" width="34.28515625" style="11" customWidth="1"/>
    <col min="8963" max="8963" width="12.5703125" style="11" customWidth="1"/>
    <col min="8964" max="8964" width="10.5703125" style="11" customWidth="1"/>
    <col min="8965" max="8965" width="12.5703125" style="11" customWidth="1"/>
    <col min="8966" max="8966" width="10.5703125" style="11" customWidth="1"/>
    <col min="8967" max="8967" width="10.7109375" style="11" customWidth="1"/>
    <col min="8968" max="8974" width="11.42578125" style="11"/>
    <col min="8975" max="8975" width="13.85546875" style="11" customWidth="1"/>
    <col min="8976" max="9217" width="11.42578125" style="11"/>
    <col min="9218" max="9218" width="34.28515625" style="11" customWidth="1"/>
    <col min="9219" max="9219" width="12.5703125" style="11" customWidth="1"/>
    <col min="9220" max="9220" width="10.5703125" style="11" customWidth="1"/>
    <col min="9221" max="9221" width="12.5703125" style="11" customWidth="1"/>
    <col min="9222" max="9222" width="10.5703125" style="11" customWidth="1"/>
    <col min="9223" max="9223" width="10.7109375" style="11" customWidth="1"/>
    <col min="9224" max="9230" width="11.42578125" style="11"/>
    <col min="9231" max="9231" width="13.85546875" style="11" customWidth="1"/>
    <col min="9232" max="9473" width="11.42578125" style="11"/>
    <col min="9474" max="9474" width="34.28515625" style="11" customWidth="1"/>
    <col min="9475" max="9475" width="12.5703125" style="11" customWidth="1"/>
    <col min="9476" max="9476" width="10.5703125" style="11" customWidth="1"/>
    <col min="9477" max="9477" width="12.5703125" style="11" customWidth="1"/>
    <col min="9478" max="9478" width="10.5703125" style="11" customWidth="1"/>
    <col min="9479" max="9479" width="10.7109375" style="11" customWidth="1"/>
    <col min="9480" max="9486" width="11.42578125" style="11"/>
    <col min="9487" max="9487" width="13.85546875" style="11" customWidth="1"/>
    <col min="9488" max="9729" width="11.42578125" style="11"/>
    <col min="9730" max="9730" width="34.28515625" style="11" customWidth="1"/>
    <col min="9731" max="9731" width="12.5703125" style="11" customWidth="1"/>
    <col min="9732" max="9732" width="10.5703125" style="11" customWidth="1"/>
    <col min="9733" max="9733" width="12.5703125" style="11" customWidth="1"/>
    <col min="9734" max="9734" width="10.5703125" style="11" customWidth="1"/>
    <col min="9735" max="9735" width="10.7109375" style="11" customWidth="1"/>
    <col min="9736" max="9742" width="11.42578125" style="11"/>
    <col min="9743" max="9743" width="13.85546875" style="11" customWidth="1"/>
    <col min="9744" max="9985" width="11.42578125" style="11"/>
    <col min="9986" max="9986" width="34.28515625" style="11" customWidth="1"/>
    <col min="9987" max="9987" width="12.5703125" style="11" customWidth="1"/>
    <col min="9988" max="9988" width="10.5703125" style="11" customWidth="1"/>
    <col min="9989" max="9989" width="12.5703125" style="11" customWidth="1"/>
    <col min="9990" max="9990" width="10.5703125" style="11" customWidth="1"/>
    <col min="9991" max="9991" width="10.7109375" style="11" customWidth="1"/>
    <col min="9992" max="9998" width="11.42578125" style="11"/>
    <col min="9999" max="9999" width="13.85546875" style="11" customWidth="1"/>
    <col min="10000" max="10241" width="11.42578125" style="11"/>
    <col min="10242" max="10242" width="34.28515625" style="11" customWidth="1"/>
    <col min="10243" max="10243" width="12.5703125" style="11" customWidth="1"/>
    <col min="10244" max="10244" width="10.5703125" style="11" customWidth="1"/>
    <col min="10245" max="10245" width="12.5703125" style="11" customWidth="1"/>
    <col min="10246" max="10246" width="10.5703125" style="11" customWidth="1"/>
    <col min="10247" max="10247" width="10.7109375" style="11" customWidth="1"/>
    <col min="10248" max="10254" width="11.42578125" style="11"/>
    <col min="10255" max="10255" width="13.85546875" style="11" customWidth="1"/>
    <col min="10256" max="10497" width="11.42578125" style="11"/>
    <col min="10498" max="10498" width="34.28515625" style="11" customWidth="1"/>
    <col min="10499" max="10499" width="12.5703125" style="11" customWidth="1"/>
    <col min="10500" max="10500" width="10.5703125" style="11" customWidth="1"/>
    <col min="10501" max="10501" width="12.5703125" style="11" customWidth="1"/>
    <col min="10502" max="10502" width="10.5703125" style="11" customWidth="1"/>
    <col min="10503" max="10503" width="10.7109375" style="11" customWidth="1"/>
    <col min="10504" max="10510" width="11.42578125" style="11"/>
    <col min="10511" max="10511" width="13.85546875" style="11" customWidth="1"/>
    <col min="10512" max="10753" width="11.42578125" style="11"/>
    <col min="10754" max="10754" width="34.28515625" style="11" customWidth="1"/>
    <col min="10755" max="10755" width="12.5703125" style="11" customWidth="1"/>
    <col min="10756" max="10756" width="10.5703125" style="11" customWidth="1"/>
    <col min="10757" max="10757" width="12.5703125" style="11" customWidth="1"/>
    <col min="10758" max="10758" width="10.5703125" style="11" customWidth="1"/>
    <col min="10759" max="10759" width="10.7109375" style="11" customWidth="1"/>
    <col min="10760" max="10766" width="11.42578125" style="11"/>
    <col min="10767" max="10767" width="13.85546875" style="11" customWidth="1"/>
    <col min="10768" max="11009" width="11.42578125" style="11"/>
    <col min="11010" max="11010" width="34.28515625" style="11" customWidth="1"/>
    <col min="11011" max="11011" width="12.5703125" style="11" customWidth="1"/>
    <col min="11012" max="11012" width="10.5703125" style="11" customWidth="1"/>
    <col min="11013" max="11013" width="12.5703125" style="11" customWidth="1"/>
    <col min="11014" max="11014" width="10.5703125" style="11" customWidth="1"/>
    <col min="11015" max="11015" width="10.7109375" style="11" customWidth="1"/>
    <col min="11016" max="11022" width="11.42578125" style="11"/>
    <col min="11023" max="11023" width="13.85546875" style="11" customWidth="1"/>
    <col min="11024" max="11265" width="11.42578125" style="11"/>
    <col min="11266" max="11266" width="34.28515625" style="11" customWidth="1"/>
    <col min="11267" max="11267" width="12.5703125" style="11" customWidth="1"/>
    <col min="11268" max="11268" width="10.5703125" style="11" customWidth="1"/>
    <col min="11269" max="11269" width="12.5703125" style="11" customWidth="1"/>
    <col min="11270" max="11270" width="10.5703125" style="11" customWidth="1"/>
    <col min="11271" max="11271" width="10.7109375" style="11" customWidth="1"/>
    <col min="11272" max="11278" width="11.42578125" style="11"/>
    <col min="11279" max="11279" width="13.85546875" style="11" customWidth="1"/>
    <col min="11280" max="11521" width="11.42578125" style="11"/>
    <col min="11522" max="11522" width="34.28515625" style="11" customWidth="1"/>
    <col min="11523" max="11523" width="12.5703125" style="11" customWidth="1"/>
    <col min="11524" max="11524" width="10.5703125" style="11" customWidth="1"/>
    <col min="11525" max="11525" width="12.5703125" style="11" customWidth="1"/>
    <col min="11526" max="11526" width="10.5703125" style="11" customWidth="1"/>
    <col min="11527" max="11527" width="10.7109375" style="11" customWidth="1"/>
    <col min="11528" max="11534" width="11.42578125" style="11"/>
    <col min="11535" max="11535" width="13.85546875" style="11" customWidth="1"/>
    <col min="11536" max="11777" width="11.42578125" style="11"/>
    <col min="11778" max="11778" width="34.28515625" style="11" customWidth="1"/>
    <col min="11779" max="11779" width="12.5703125" style="11" customWidth="1"/>
    <col min="11780" max="11780" width="10.5703125" style="11" customWidth="1"/>
    <col min="11781" max="11781" width="12.5703125" style="11" customWidth="1"/>
    <col min="11782" max="11782" width="10.5703125" style="11" customWidth="1"/>
    <col min="11783" max="11783" width="10.7109375" style="11" customWidth="1"/>
    <col min="11784" max="11790" width="11.42578125" style="11"/>
    <col min="11791" max="11791" width="13.85546875" style="11" customWidth="1"/>
    <col min="11792" max="12033" width="11.42578125" style="11"/>
    <col min="12034" max="12034" width="34.28515625" style="11" customWidth="1"/>
    <col min="12035" max="12035" width="12.5703125" style="11" customWidth="1"/>
    <col min="12036" max="12036" width="10.5703125" style="11" customWidth="1"/>
    <col min="12037" max="12037" width="12.5703125" style="11" customWidth="1"/>
    <col min="12038" max="12038" width="10.5703125" style="11" customWidth="1"/>
    <col min="12039" max="12039" width="10.7109375" style="11" customWidth="1"/>
    <col min="12040" max="12046" width="11.42578125" style="11"/>
    <col min="12047" max="12047" width="13.85546875" style="11" customWidth="1"/>
    <col min="12048" max="12289" width="11.42578125" style="11"/>
    <col min="12290" max="12290" width="34.28515625" style="11" customWidth="1"/>
    <col min="12291" max="12291" width="12.5703125" style="11" customWidth="1"/>
    <col min="12292" max="12292" width="10.5703125" style="11" customWidth="1"/>
    <col min="12293" max="12293" width="12.5703125" style="11" customWidth="1"/>
    <col min="12294" max="12294" width="10.5703125" style="11" customWidth="1"/>
    <col min="12295" max="12295" width="10.7109375" style="11" customWidth="1"/>
    <col min="12296" max="12302" width="11.42578125" style="11"/>
    <col min="12303" max="12303" width="13.85546875" style="11" customWidth="1"/>
    <col min="12304" max="12545" width="11.42578125" style="11"/>
    <col min="12546" max="12546" width="34.28515625" style="11" customWidth="1"/>
    <col min="12547" max="12547" width="12.5703125" style="11" customWidth="1"/>
    <col min="12548" max="12548" width="10.5703125" style="11" customWidth="1"/>
    <col min="12549" max="12549" width="12.5703125" style="11" customWidth="1"/>
    <col min="12550" max="12550" width="10.5703125" style="11" customWidth="1"/>
    <col min="12551" max="12551" width="10.7109375" style="11" customWidth="1"/>
    <col min="12552" max="12558" width="11.42578125" style="11"/>
    <col min="12559" max="12559" width="13.85546875" style="11" customWidth="1"/>
    <col min="12560" max="12801" width="11.42578125" style="11"/>
    <col min="12802" max="12802" width="34.28515625" style="11" customWidth="1"/>
    <col min="12803" max="12803" width="12.5703125" style="11" customWidth="1"/>
    <col min="12804" max="12804" width="10.5703125" style="11" customWidth="1"/>
    <col min="12805" max="12805" width="12.5703125" style="11" customWidth="1"/>
    <col min="12806" max="12806" width="10.5703125" style="11" customWidth="1"/>
    <col min="12807" max="12807" width="10.7109375" style="11" customWidth="1"/>
    <col min="12808" max="12814" width="11.42578125" style="11"/>
    <col min="12815" max="12815" width="13.85546875" style="11" customWidth="1"/>
    <col min="12816" max="13057" width="11.42578125" style="11"/>
    <col min="13058" max="13058" width="34.28515625" style="11" customWidth="1"/>
    <col min="13059" max="13059" width="12.5703125" style="11" customWidth="1"/>
    <col min="13060" max="13060" width="10.5703125" style="11" customWidth="1"/>
    <col min="13061" max="13061" width="12.5703125" style="11" customWidth="1"/>
    <col min="13062" max="13062" width="10.5703125" style="11" customWidth="1"/>
    <col min="13063" max="13063" width="10.7109375" style="11" customWidth="1"/>
    <col min="13064" max="13070" width="11.42578125" style="11"/>
    <col min="13071" max="13071" width="13.85546875" style="11" customWidth="1"/>
    <col min="13072" max="13313" width="11.42578125" style="11"/>
    <col min="13314" max="13314" width="34.28515625" style="11" customWidth="1"/>
    <col min="13315" max="13315" width="12.5703125" style="11" customWidth="1"/>
    <col min="13316" max="13316" width="10.5703125" style="11" customWidth="1"/>
    <col min="13317" max="13317" width="12.5703125" style="11" customWidth="1"/>
    <col min="13318" max="13318" width="10.5703125" style="11" customWidth="1"/>
    <col min="13319" max="13319" width="10.7109375" style="11" customWidth="1"/>
    <col min="13320" max="13326" width="11.42578125" style="11"/>
    <col min="13327" max="13327" width="13.85546875" style="11" customWidth="1"/>
    <col min="13328" max="13569" width="11.42578125" style="11"/>
    <col min="13570" max="13570" width="34.28515625" style="11" customWidth="1"/>
    <col min="13571" max="13571" width="12.5703125" style="11" customWidth="1"/>
    <col min="13572" max="13572" width="10.5703125" style="11" customWidth="1"/>
    <col min="13573" max="13573" width="12.5703125" style="11" customWidth="1"/>
    <col min="13574" max="13574" width="10.5703125" style="11" customWidth="1"/>
    <col min="13575" max="13575" width="10.7109375" style="11" customWidth="1"/>
    <col min="13576" max="13582" width="11.42578125" style="11"/>
    <col min="13583" max="13583" width="13.85546875" style="11" customWidth="1"/>
    <col min="13584" max="13825" width="11.42578125" style="11"/>
    <col min="13826" max="13826" width="34.28515625" style="11" customWidth="1"/>
    <col min="13827" max="13827" width="12.5703125" style="11" customWidth="1"/>
    <col min="13828" max="13828" width="10.5703125" style="11" customWidth="1"/>
    <col min="13829" max="13829" width="12.5703125" style="11" customWidth="1"/>
    <col min="13830" max="13830" width="10.5703125" style="11" customWidth="1"/>
    <col min="13831" max="13831" width="10.7109375" style="11" customWidth="1"/>
    <col min="13832" max="13838" width="11.42578125" style="11"/>
    <col min="13839" max="13839" width="13.85546875" style="11" customWidth="1"/>
    <col min="13840" max="14081" width="11.42578125" style="11"/>
    <col min="14082" max="14082" width="34.28515625" style="11" customWidth="1"/>
    <col min="14083" max="14083" width="12.5703125" style="11" customWidth="1"/>
    <col min="14084" max="14084" width="10.5703125" style="11" customWidth="1"/>
    <col min="14085" max="14085" width="12.5703125" style="11" customWidth="1"/>
    <col min="14086" max="14086" width="10.5703125" style="11" customWidth="1"/>
    <col min="14087" max="14087" width="10.7109375" style="11" customWidth="1"/>
    <col min="14088" max="14094" width="11.42578125" style="11"/>
    <col min="14095" max="14095" width="13.85546875" style="11" customWidth="1"/>
    <col min="14096" max="14337" width="11.42578125" style="11"/>
    <col min="14338" max="14338" width="34.28515625" style="11" customWidth="1"/>
    <col min="14339" max="14339" width="12.5703125" style="11" customWidth="1"/>
    <col min="14340" max="14340" width="10.5703125" style="11" customWidth="1"/>
    <col min="14341" max="14341" width="12.5703125" style="11" customWidth="1"/>
    <col min="14342" max="14342" width="10.5703125" style="11" customWidth="1"/>
    <col min="14343" max="14343" width="10.7109375" style="11" customWidth="1"/>
    <col min="14344" max="14350" width="11.42578125" style="11"/>
    <col min="14351" max="14351" width="13.85546875" style="11" customWidth="1"/>
    <col min="14352" max="14593" width="11.42578125" style="11"/>
    <col min="14594" max="14594" width="34.28515625" style="11" customWidth="1"/>
    <col min="14595" max="14595" width="12.5703125" style="11" customWidth="1"/>
    <col min="14596" max="14596" width="10.5703125" style="11" customWidth="1"/>
    <col min="14597" max="14597" width="12.5703125" style="11" customWidth="1"/>
    <col min="14598" max="14598" width="10.5703125" style="11" customWidth="1"/>
    <col min="14599" max="14599" width="10.7109375" style="11" customWidth="1"/>
    <col min="14600" max="14606" width="11.42578125" style="11"/>
    <col min="14607" max="14607" width="13.85546875" style="11" customWidth="1"/>
    <col min="14608" max="14849" width="11.42578125" style="11"/>
    <col min="14850" max="14850" width="34.28515625" style="11" customWidth="1"/>
    <col min="14851" max="14851" width="12.5703125" style="11" customWidth="1"/>
    <col min="14852" max="14852" width="10.5703125" style="11" customWidth="1"/>
    <col min="14853" max="14853" width="12.5703125" style="11" customWidth="1"/>
    <col min="14854" max="14854" width="10.5703125" style="11" customWidth="1"/>
    <col min="14855" max="14855" width="10.7109375" style="11" customWidth="1"/>
    <col min="14856" max="14862" width="11.42578125" style="11"/>
    <col min="14863" max="14863" width="13.85546875" style="11" customWidth="1"/>
    <col min="14864" max="15105" width="11.42578125" style="11"/>
    <col min="15106" max="15106" width="34.28515625" style="11" customWidth="1"/>
    <col min="15107" max="15107" width="12.5703125" style="11" customWidth="1"/>
    <col min="15108" max="15108" width="10.5703125" style="11" customWidth="1"/>
    <col min="15109" max="15109" width="12.5703125" style="11" customWidth="1"/>
    <col min="15110" max="15110" width="10.5703125" style="11" customWidth="1"/>
    <col min="15111" max="15111" width="10.7109375" style="11" customWidth="1"/>
    <col min="15112" max="15118" width="11.42578125" style="11"/>
    <col min="15119" max="15119" width="13.85546875" style="11" customWidth="1"/>
    <col min="15120" max="15361" width="11.42578125" style="11"/>
    <col min="15362" max="15362" width="34.28515625" style="11" customWidth="1"/>
    <col min="15363" max="15363" width="12.5703125" style="11" customWidth="1"/>
    <col min="15364" max="15364" width="10.5703125" style="11" customWidth="1"/>
    <col min="15365" max="15365" width="12.5703125" style="11" customWidth="1"/>
    <col min="15366" max="15366" width="10.5703125" style="11" customWidth="1"/>
    <col min="15367" max="15367" width="10.7109375" style="11" customWidth="1"/>
    <col min="15368" max="15374" width="11.42578125" style="11"/>
    <col min="15375" max="15375" width="13.85546875" style="11" customWidth="1"/>
    <col min="15376" max="15617" width="11.42578125" style="11"/>
    <col min="15618" max="15618" width="34.28515625" style="11" customWidth="1"/>
    <col min="15619" max="15619" width="12.5703125" style="11" customWidth="1"/>
    <col min="15620" max="15620" width="10.5703125" style="11" customWidth="1"/>
    <col min="15621" max="15621" width="12.5703125" style="11" customWidth="1"/>
    <col min="15622" max="15622" width="10.5703125" style="11" customWidth="1"/>
    <col min="15623" max="15623" width="10.7109375" style="11" customWidth="1"/>
    <col min="15624" max="15630" width="11.42578125" style="11"/>
    <col min="15631" max="15631" width="13.85546875" style="11" customWidth="1"/>
    <col min="15632" max="15873" width="11.42578125" style="11"/>
    <col min="15874" max="15874" width="34.28515625" style="11" customWidth="1"/>
    <col min="15875" max="15875" width="12.5703125" style="11" customWidth="1"/>
    <col min="15876" max="15876" width="10.5703125" style="11" customWidth="1"/>
    <col min="15877" max="15877" width="12.5703125" style="11" customWidth="1"/>
    <col min="15878" max="15878" width="10.5703125" style="11" customWidth="1"/>
    <col min="15879" max="15879" width="10.7109375" style="11" customWidth="1"/>
    <col min="15880" max="15886" width="11.42578125" style="11"/>
    <col min="15887" max="15887" width="13.85546875" style="11" customWidth="1"/>
    <col min="15888" max="16129" width="11.42578125" style="11"/>
    <col min="16130" max="16130" width="34.28515625" style="11" customWidth="1"/>
    <col min="16131" max="16131" width="12.5703125" style="11" customWidth="1"/>
    <col min="16132" max="16132" width="10.5703125" style="11" customWidth="1"/>
    <col min="16133" max="16133" width="12.5703125" style="11" customWidth="1"/>
    <col min="16134" max="16134" width="10.5703125" style="11" customWidth="1"/>
    <col min="16135" max="16135" width="10.7109375" style="11" customWidth="1"/>
    <col min="16136" max="16142" width="11.42578125" style="11"/>
    <col min="16143" max="16143" width="13.85546875" style="11" customWidth="1"/>
    <col min="16144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352" t="s">
        <v>261</v>
      </c>
      <c r="C5" s="352"/>
      <c r="D5" s="352"/>
      <c r="E5" s="352"/>
      <c r="F5" s="352"/>
      <c r="G5" s="352"/>
    </row>
    <row r="6" spans="2:7" ht="30" customHeight="1">
      <c r="B6" s="38" t="s">
        <v>70</v>
      </c>
      <c r="C6" s="40" t="str">
        <f>actualizaciones!A3</f>
        <v>acumulado febrero 2010</v>
      </c>
      <c r="D6" s="39" t="s">
        <v>71</v>
      </c>
      <c r="E6" s="40" t="str">
        <f>actualizaciones!A2</f>
        <v xml:space="preserve">acumulado febrero 2011 </v>
      </c>
      <c r="F6" s="39" t="s">
        <v>71</v>
      </c>
      <c r="G6" s="41" t="s">
        <v>72</v>
      </c>
    </row>
    <row r="7" spans="2:7" ht="15" customHeight="1">
      <c r="B7" s="42" t="s">
        <v>262</v>
      </c>
      <c r="C7" s="43">
        <v>63276</v>
      </c>
      <c r="D7" s="44">
        <v>1</v>
      </c>
      <c r="E7" s="43">
        <v>60518</v>
      </c>
      <c r="F7" s="44">
        <v>1</v>
      </c>
      <c r="G7" s="44">
        <v>-4.3586825968771732E-2</v>
      </c>
    </row>
    <row r="8" spans="2:7" ht="15" customHeight="1">
      <c r="B8" s="45" t="s">
        <v>263</v>
      </c>
      <c r="C8" s="46">
        <v>63276</v>
      </c>
      <c r="D8" s="47">
        <v>1</v>
      </c>
      <c r="E8" s="46">
        <v>60518</v>
      </c>
      <c r="F8" s="47">
        <v>1</v>
      </c>
      <c r="G8" s="48">
        <v>-4.3586825968771732E-2</v>
      </c>
    </row>
    <row r="9" spans="2:7" ht="15" customHeight="1">
      <c r="B9" s="45" t="s">
        <v>264</v>
      </c>
      <c r="C9" s="46">
        <v>0</v>
      </c>
      <c r="D9" s="47">
        <v>0</v>
      </c>
      <c r="E9" s="46">
        <v>0</v>
      </c>
      <c r="F9" s="47">
        <v>0</v>
      </c>
      <c r="G9" s="48" t="s">
        <v>64</v>
      </c>
    </row>
    <row r="10" spans="2:7" ht="15" customHeight="1">
      <c r="B10" s="333" t="s">
        <v>67</v>
      </c>
      <c r="C10" s="333"/>
      <c r="D10" s="333"/>
      <c r="E10" s="333"/>
      <c r="F10" s="333"/>
      <c r="G10" s="333"/>
    </row>
    <row r="21" spans="2:11">
      <c r="B21" s="50"/>
      <c r="C21" s="50"/>
      <c r="D21" s="50"/>
      <c r="E21" s="50"/>
      <c r="F21" s="50"/>
      <c r="G21" s="50"/>
      <c r="H21" s="50"/>
      <c r="I21" s="50"/>
      <c r="J21" s="50"/>
      <c r="K21" s="50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SANTA CRUZ (acumulado junio 2010)</oddHeader>
    <oddFooter>&amp;CTurismo de Tenerife&amp;R&amp;P</oddFooter>
  </headerFooter>
  <colBreaks count="1" manualBreakCount="1">
    <brk id="7" min="4" max="45" man="1"/>
  </colBreaks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12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D3" sqref="D3"/>
    </sheetView>
  </sheetViews>
  <sheetFormatPr baseColWidth="10" defaultRowHeight="12.75"/>
  <cols>
    <col min="1" max="1" width="15.7109375" style="11" customWidth="1"/>
    <col min="2" max="2" width="24.7109375" style="11" customWidth="1"/>
    <col min="3" max="3" width="11.140625" style="11" customWidth="1"/>
    <col min="4" max="4" width="10.7109375" style="11" customWidth="1"/>
    <col min="5" max="5" width="11.140625" style="11" customWidth="1"/>
    <col min="6" max="8" width="10.7109375" style="11" customWidth="1"/>
    <col min="9" max="15" width="11.42578125" style="11"/>
    <col min="16" max="16" width="13.85546875" style="11" customWidth="1"/>
    <col min="17" max="257" width="11.42578125" style="11"/>
    <col min="258" max="258" width="28.85546875" style="11" customWidth="1"/>
    <col min="259" max="263" width="11.7109375" style="11" customWidth="1"/>
    <col min="264" max="264" width="10.7109375" style="11" customWidth="1"/>
    <col min="265" max="271" width="11.42578125" style="11"/>
    <col min="272" max="272" width="13.85546875" style="11" customWidth="1"/>
    <col min="273" max="513" width="11.42578125" style="11"/>
    <col min="514" max="514" width="28.85546875" style="11" customWidth="1"/>
    <col min="515" max="519" width="11.7109375" style="11" customWidth="1"/>
    <col min="520" max="520" width="10.7109375" style="11" customWidth="1"/>
    <col min="521" max="527" width="11.42578125" style="11"/>
    <col min="528" max="528" width="13.85546875" style="11" customWidth="1"/>
    <col min="529" max="769" width="11.42578125" style="11"/>
    <col min="770" max="770" width="28.85546875" style="11" customWidth="1"/>
    <col min="771" max="775" width="11.7109375" style="11" customWidth="1"/>
    <col min="776" max="776" width="10.7109375" style="11" customWidth="1"/>
    <col min="777" max="783" width="11.42578125" style="11"/>
    <col min="784" max="784" width="13.85546875" style="11" customWidth="1"/>
    <col min="785" max="1025" width="11.42578125" style="11"/>
    <col min="1026" max="1026" width="28.85546875" style="11" customWidth="1"/>
    <col min="1027" max="1031" width="11.7109375" style="11" customWidth="1"/>
    <col min="1032" max="1032" width="10.7109375" style="11" customWidth="1"/>
    <col min="1033" max="1039" width="11.42578125" style="11"/>
    <col min="1040" max="1040" width="13.85546875" style="11" customWidth="1"/>
    <col min="1041" max="1281" width="11.42578125" style="11"/>
    <col min="1282" max="1282" width="28.85546875" style="11" customWidth="1"/>
    <col min="1283" max="1287" width="11.7109375" style="11" customWidth="1"/>
    <col min="1288" max="1288" width="10.7109375" style="11" customWidth="1"/>
    <col min="1289" max="1295" width="11.42578125" style="11"/>
    <col min="1296" max="1296" width="13.85546875" style="11" customWidth="1"/>
    <col min="1297" max="1537" width="11.42578125" style="11"/>
    <col min="1538" max="1538" width="28.85546875" style="11" customWidth="1"/>
    <col min="1539" max="1543" width="11.7109375" style="11" customWidth="1"/>
    <col min="1544" max="1544" width="10.7109375" style="11" customWidth="1"/>
    <col min="1545" max="1551" width="11.42578125" style="11"/>
    <col min="1552" max="1552" width="13.85546875" style="11" customWidth="1"/>
    <col min="1553" max="1793" width="11.42578125" style="11"/>
    <col min="1794" max="1794" width="28.85546875" style="11" customWidth="1"/>
    <col min="1795" max="1799" width="11.7109375" style="11" customWidth="1"/>
    <col min="1800" max="1800" width="10.7109375" style="11" customWidth="1"/>
    <col min="1801" max="1807" width="11.42578125" style="11"/>
    <col min="1808" max="1808" width="13.85546875" style="11" customWidth="1"/>
    <col min="1809" max="2049" width="11.42578125" style="11"/>
    <col min="2050" max="2050" width="28.85546875" style="11" customWidth="1"/>
    <col min="2051" max="2055" width="11.7109375" style="11" customWidth="1"/>
    <col min="2056" max="2056" width="10.7109375" style="11" customWidth="1"/>
    <col min="2057" max="2063" width="11.42578125" style="11"/>
    <col min="2064" max="2064" width="13.85546875" style="11" customWidth="1"/>
    <col min="2065" max="2305" width="11.42578125" style="11"/>
    <col min="2306" max="2306" width="28.85546875" style="11" customWidth="1"/>
    <col min="2307" max="2311" width="11.7109375" style="11" customWidth="1"/>
    <col min="2312" max="2312" width="10.7109375" style="11" customWidth="1"/>
    <col min="2313" max="2319" width="11.42578125" style="11"/>
    <col min="2320" max="2320" width="13.85546875" style="11" customWidth="1"/>
    <col min="2321" max="2561" width="11.42578125" style="11"/>
    <col min="2562" max="2562" width="28.85546875" style="11" customWidth="1"/>
    <col min="2563" max="2567" width="11.7109375" style="11" customWidth="1"/>
    <col min="2568" max="2568" width="10.7109375" style="11" customWidth="1"/>
    <col min="2569" max="2575" width="11.42578125" style="11"/>
    <col min="2576" max="2576" width="13.85546875" style="11" customWidth="1"/>
    <col min="2577" max="2817" width="11.42578125" style="11"/>
    <col min="2818" max="2818" width="28.85546875" style="11" customWidth="1"/>
    <col min="2819" max="2823" width="11.7109375" style="11" customWidth="1"/>
    <col min="2824" max="2824" width="10.7109375" style="11" customWidth="1"/>
    <col min="2825" max="2831" width="11.42578125" style="11"/>
    <col min="2832" max="2832" width="13.85546875" style="11" customWidth="1"/>
    <col min="2833" max="3073" width="11.42578125" style="11"/>
    <col min="3074" max="3074" width="28.85546875" style="11" customWidth="1"/>
    <col min="3075" max="3079" width="11.7109375" style="11" customWidth="1"/>
    <col min="3080" max="3080" width="10.7109375" style="11" customWidth="1"/>
    <col min="3081" max="3087" width="11.42578125" style="11"/>
    <col min="3088" max="3088" width="13.85546875" style="11" customWidth="1"/>
    <col min="3089" max="3329" width="11.42578125" style="11"/>
    <col min="3330" max="3330" width="28.85546875" style="11" customWidth="1"/>
    <col min="3331" max="3335" width="11.7109375" style="11" customWidth="1"/>
    <col min="3336" max="3336" width="10.7109375" style="11" customWidth="1"/>
    <col min="3337" max="3343" width="11.42578125" style="11"/>
    <col min="3344" max="3344" width="13.85546875" style="11" customWidth="1"/>
    <col min="3345" max="3585" width="11.42578125" style="11"/>
    <col min="3586" max="3586" width="28.85546875" style="11" customWidth="1"/>
    <col min="3587" max="3591" width="11.7109375" style="11" customWidth="1"/>
    <col min="3592" max="3592" width="10.7109375" style="11" customWidth="1"/>
    <col min="3593" max="3599" width="11.42578125" style="11"/>
    <col min="3600" max="3600" width="13.85546875" style="11" customWidth="1"/>
    <col min="3601" max="3841" width="11.42578125" style="11"/>
    <col min="3842" max="3842" width="28.85546875" style="11" customWidth="1"/>
    <col min="3843" max="3847" width="11.7109375" style="11" customWidth="1"/>
    <col min="3848" max="3848" width="10.7109375" style="11" customWidth="1"/>
    <col min="3849" max="3855" width="11.42578125" style="11"/>
    <col min="3856" max="3856" width="13.85546875" style="11" customWidth="1"/>
    <col min="3857" max="4097" width="11.42578125" style="11"/>
    <col min="4098" max="4098" width="28.85546875" style="11" customWidth="1"/>
    <col min="4099" max="4103" width="11.7109375" style="11" customWidth="1"/>
    <col min="4104" max="4104" width="10.7109375" style="11" customWidth="1"/>
    <col min="4105" max="4111" width="11.42578125" style="11"/>
    <col min="4112" max="4112" width="13.85546875" style="11" customWidth="1"/>
    <col min="4113" max="4353" width="11.42578125" style="11"/>
    <col min="4354" max="4354" width="28.85546875" style="11" customWidth="1"/>
    <col min="4355" max="4359" width="11.7109375" style="11" customWidth="1"/>
    <col min="4360" max="4360" width="10.7109375" style="11" customWidth="1"/>
    <col min="4361" max="4367" width="11.42578125" style="11"/>
    <col min="4368" max="4368" width="13.85546875" style="11" customWidth="1"/>
    <col min="4369" max="4609" width="11.42578125" style="11"/>
    <col min="4610" max="4610" width="28.85546875" style="11" customWidth="1"/>
    <col min="4611" max="4615" width="11.7109375" style="11" customWidth="1"/>
    <col min="4616" max="4616" width="10.7109375" style="11" customWidth="1"/>
    <col min="4617" max="4623" width="11.42578125" style="11"/>
    <col min="4624" max="4624" width="13.85546875" style="11" customWidth="1"/>
    <col min="4625" max="4865" width="11.42578125" style="11"/>
    <col min="4866" max="4866" width="28.85546875" style="11" customWidth="1"/>
    <col min="4867" max="4871" width="11.7109375" style="11" customWidth="1"/>
    <col min="4872" max="4872" width="10.7109375" style="11" customWidth="1"/>
    <col min="4873" max="4879" width="11.42578125" style="11"/>
    <col min="4880" max="4880" width="13.85546875" style="11" customWidth="1"/>
    <col min="4881" max="5121" width="11.42578125" style="11"/>
    <col min="5122" max="5122" width="28.85546875" style="11" customWidth="1"/>
    <col min="5123" max="5127" width="11.7109375" style="11" customWidth="1"/>
    <col min="5128" max="5128" width="10.7109375" style="11" customWidth="1"/>
    <col min="5129" max="5135" width="11.42578125" style="11"/>
    <col min="5136" max="5136" width="13.85546875" style="11" customWidth="1"/>
    <col min="5137" max="5377" width="11.42578125" style="11"/>
    <col min="5378" max="5378" width="28.85546875" style="11" customWidth="1"/>
    <col min="5379" max="5383" width="11.7109375" style="11" customWidth="1"/>
    <col min="5384" max="5384" width="10.7109375" style="11" customWidth="1"/>
    <col min="5385" max="5391" width="11.42578125" style="11"/>
    <col min="5392" max="5392" width="13.85546875" style="11" customWidth="1"/>
    <col min="5393" max="5633" width="11.42578125" style="11"/>
    <col min="5634" max="5634" width="28.85546875" style="11" customWidth="1"/>
    <col min="5635" max="5639" width="11.7109375" style="11" customWidth="1"/>
    <col min="5640" max="5640" width="10.7109375" style="11" customWidth="1"/>
    <col min="5641" max="5647" width="11.42578125" style="11"/>
    <col min="5648" max="5648" width="13.85546875" style="11" customWidth="1"/>
    <col min="5649" max="5889" width="11.42578125" style="11"/>
    <col min="5890" max="5890" width="28.85546875" style="11" customWidth="1"/>
    <col min="5891" max="5895" width="11.7109375" style="11" customWidth="1"/>
    <col min="5896" max="5896" width="10.7109375" style="11" customWidth="1"/>
    <col min="5897" max="5903" width="11.42578125" style="11"/>
    <col min="5904" max="5904" width="13.85546875" style="11" customWidth="1"/>
    <col min="5905" max="6145" width="11.42578125" style="11"/>
    <col min="6146" max="6146" width="28.85546875" style="11" customWidth="1"/>
    <col min="6147" max="6151" width="11.7109375" style="11" customWidth="1"/>
    <col min="6152" max="6152" width="10.7109375" style="11" customWidth="1"/>
    <col min="6153" max="6159" width="11.42578125" style="11"/>
    <col min="6160" max="6160" width="13.85546875" style="11" customWidth="1"/>
    <col min="6161" max="6401" width="11.42578125" style="11"/>
    <col min="6402" max="6402" width="28.85546875" style="11" customWidth="1"/>
    <col min="6403" max="6407" width="11.7109375" style="11" customWidth="1"/>
    <col min="6408" max="6408" width="10.7109375" style="11" customWidth="1"/>
    <col min="6409" max="6415" width="11.42578125" style="11"/>
    <col min="6416" max="6416" width="13.85546875" style="11" customWidth="1"/>
    <col min="6417" max="6657" width="11.42578125" style="11"/>
    <col min="6658" max="6658" width="28.85546875" style="11" customWidth="1"/>
    <col min="6659" max="6663" width="11.7109375" style="11" customWidth="1"/>
    <col min="6664" max="6664" width="10.7109375" style="11" customWidth="1"/>
    <col min="6665" max="6671" width="11.42578125" style="11"/>
    <col min="6672" max="6672" width="13.85546875" style="11" customWidth="1"/>
    <col min="6673" max="6913" width="11.42578125" style="11"/>
    <col min="6914" max="6914" width="28.85546875" style="11" customWidth="1"/>
    <col min="6915" max="6919" width="11.7109375" style="11" customWidth="1"/>
    <col min="6920" max="6920" width="10.7109375" style="11" customWidth="1"/>
    <col min="6921" max="6927" width="11.42578125" style="11"/>
    <col min="6928" max="6928" width="13.85546875" style="11" customWidth="1"/>
    <col min="6929" max="7169" width="11.42578125" style="11"/>
    <col min="7170" max="7170" width="28.85546875" style="11" customWidth="1"/>
    <col min="7171" max="7175" width="11.7109375" style="11" customWidth="1"/>
    <col min="7176" max="7176" width="10.7109375" style="11" customWidth="1"/>
    <col min="7177" max="7183" width="11.42578125" style="11"/>
    <col min="7184" max="7184" width="13.85546875" style="11" customWidth="1"/>
    <col min="7185" max="7425" width="11.42578125" style="11"/>
    <col min="7426" max="7426" width="28.85546875" style="11" customWidth="1"/>
    <col min="7427" max="7431" width="11.7109375" style="11" customWidth="1"/>
    <col min="7432" max="7432" width="10.7109375" style="11" customWidth="1"/>
    <col min="7433" max="7439" width="11.42578125" style="11"/>
    <col min="7440" max="7440" width="13.85546875" style="11" customWidth="1"/>
    <col min="7441" max="7681" width="11.42578125" style="11"/>
    <col min="7682" max="7682" width="28.85546875" style="11" customWidth="1"/>
    <col min="7683" max="7687" width="11.7109375" style="11" customWidth="1"/>
    <col min="7688" max="7688" width="10.7109375" style="11" customWidth="1"/>
    <col min="7689" max="7695" width="11.42578125" style="11"/>
    <col min="7696" max="7696" width="13.85546875" style="11" customWidth="1"/>
    <col min="7697" max="7937" width="11.42578125" style="11"/>
    <col min="7938" max="7938" width="28.85546875" style="11" customWidth="1"/>
    <col min="7939" max="7943" width="11.7109375" style="11" customWidth="1"/>
    <col min="7944" max="7944" width="10.7109375" style="11" customWidth="1"/>
    <col min="7945" max="7951" width="11.42578125" style="11"/>
    <col min="7952" max="7952" width="13.85546875" style="11" customWidth="1"/>
    <col min="7953" max="8193" width="11.42578125" style="11"/>
    <col min="8194" max="8194" width="28.85546875" style="11" customWidth="1"/>
    <col min="8195" max="8199" width="11.7109375" style="11" customWidth="1"/>
    <col min="8200" max="8200" width="10.7109375" style="11" customWidth="1"/>
    <col min="8201" max="8207" width="11.42578125" style="11"/>
    <col min="8208" max="8208" width="13.85546875" style="11" customWidth="1"/>
    <col min="8209" max="8449" width="11.42578125" style="11"/>
    <col min="8450" max="8450" width="28.85546875" style="11" customWidth="1"/>
    <col min="8451" max="8455" width="11.7109375" style="11" customWidth="1"/>
    <col min="8456" max="8456" width="10.7109375" style="11" customWidth="1"/>
    <col min="8457" max="8463" width="11.42578125" style="11"/>
    <col min="8464" max="8464" width="13.85546875" style="11" customWidth="1"/>
    <col min="8465" max="8705" width="11.42578125" style="11"/>
    <col min="8706" max="8706" width="28.85546875" style="11" customWidth="1"/>
    <col min="8707" max="8711" width="11.7109375" style="11" customWidth="1"/>
    <col min="8712" max="8712" width="10.7109375" style="11" customWidth="1"/>
    <col min="8713" max="8719" width="11.42578125" style="11"/>
    <col min="8720" max="8720" width="13.85546875" style="11" customWidth="1"/>
    <col min="8721" max="8961" width="11.42578125" style="11"/>
    <col min="8962" max="8962" width="28.85546875" style="11" customWidth="1"/>
    <col min="8963" max="8967" width="11.7109375" style="11" customWidth="1"/>
    <col min="8968" max="8968" width="10.7109375" style="11" customWidth="1"/>
    <col min="8969" max="8975" width="11.42578125" style="11"/>
    <col min="8976" max="8976" width="13.85546875" style="11" customWidth="1"/>
    <col min="8977" max="9217" width="11.42578125" style="11"/>
    <col min="9218" max="9218" width="28.85546875" style="11" customWidth="1"/>
    <col min="9219" max="9223" width="11.7109375" style="11" customWidth="1"/>
    <col min="9224" max="9224" width="10.7109375" style="11" customWidth="1"/>
    <col min="9225" max="9231" width="11.42578125" style="11"/>
    <col min="9232" max="9232" width="13.85546875" style="11" customWidth="1"/>
    <col min="9233" max="9473" width="11.42578125" style="11"/>
    <col min="9474" max="9474" width="28.85546875" style="11" customWidth="1"/>
    <col min="9475" max="9479" width="11.7109375" style="11" customWidth="1"/>
    <col min="9480" max="9480" width="10.7109375" style="11" customWidth="1"/>
    <col min="9481" max="9487" width="11.42578125" style="11"/>
    <col min="9488" max="9488" width="13.85546875" style="11" customWidth="1"/>
    <col min="9489" max="9729" width="11.42578125" style="11"/>
    <col min="9730" max="9730" width="28.85546875" style="11" customWidth="1"/>
    <col min="9731" max="9735" width="11.7109375" style="11" customWidth="1"/>
    <col min="9736" max="9736" width="10.7109375" style="11" customWidth="1"/>
    <col min="9737" max="9743" width="11.42578125" style="11"/>
    <col min="9744" max="9744" width="13.85546875" style="11" customWidth="1"/>
    <col min="9745" max="9985" width="11.42578125" style="11"/>
    <col min="9986" max="9986" width="28.85546875" style="11" customWidth="1"/>
    <col min="9987" max="9991" width="11.7109375" style="11" customWidth="1"/>
    <col min="9992" max="9992" width="10.7109375" style="11" customWidth="1"/>
    <col min="9993" max="9999" width="11.42578125" style="11"/>
    <col min="10000" max="10000" width="13.85546875" style="11" customWidth="1"/>
    <col min="10001" max="10241" width="11.42578125" style="11"/>
    <col min="10242" max="10242" width="28.85546875" style="11" customWidth="1"/>
    <col min="10243" max="10247" width="11.7109375" style="11" customWidth="1"/>
    <col min="10248" max="10248" width="10.7109375" style="11" customWidth="1"/>
    <col min="10249" max="10255" width="11.42578125" style="11"/>
    <col min="10256" max="10256" width="13.85546875" style="11" customWidth="1"/>
    <col min="10257" max="10497" width="11.42578125" style="11"/>
    <col min="10498" max="10498" width="28.85546875" style="11" customWidth="1"/>
    <col min="10499" max="10503" width="11.7109375" style="11" customWidth="1"/>
    <col min="10504" max="10504" width="10.7109375" style="11" customWidth="1"/>
    <col min="10505" max="10511" width="11.42578125" style="11"/>
    <col min="10512" max="10512" width="13.85546875" style="11" customWidth="1"/>
    <col min="10513" max="10753" width="11.42578125" style="11"/>
    <col min="10754" max="10754" width="28.85546875" style="11" customWidth="1"/>
    <col min="10755" max="10759" width="11.7109375" style="11" customWidth="1"/>
    <col min="10760" max="10760" width="10.7109375" style="11" customWidth="1"/>
    <col min="10761" max="10767" width="11.42578125" style="11"/>
    <col min="10768" max="10768" width="13.85546875" style="11" customWidth="1"/>
    <col min="10769" max="11009" width="11.42578125" style="11"/>
    <col min="11010" max="11010" width="28.85546875" style="11" customWidth="1"/>
    <col min="11011" max="11015" width="11.7109375" style="11" customWidth="1"/>
    <col min="11016" max="11016" width="10.7109375" style="11" customWidth="1"/>
    <col min="11017" max="11023" width="11.42578125" style="11"/>
    <col min="11024" max="11024" width="13.85546875" style="11" customWidth="1"/>
    <col min="11025" max="11265" width="11.42578125" style="11"/>
    <col min="11266" max="11266" width="28.85546875" style="11" customWidth="1"/>
    <col min="11267" max="11271" width="11.7109375" style="11" customWidth="1"/>
    <col min="11272" max="11272" width="10.7109375" style="11" customWidth="1"/>
    <col min="11273" max="11279" width="11.42578125" style="11"/>
    <col min="11280" max="11280" width="13.85546875" style="11" customWidth="1"/>
    <col min="11281" max="11521" width="11.42578125" style="11"/>
    <col min="11522" max="11522" width="28.85546875" style="11" customWidth="1"/>
    <col min="11523" max="11527" width="11.7109375" style="11" customWidth="1"/>
    <col min="11528" max="11528" width="10.7109375" style="11" customWidth="1"/>
    <col min="11529" max="11535" width="11.42578125" style="11"/>
    <col min="11536" max="11536" width="13.85546875" style="11" customWidth="1"/>
    <col min="11537" max="11777" width="11.42578125" style="11"/>
    <col min="11778" max="11778" width="28.85546875" style="11" customWidth="1"/>
    <col min="11779" max="11783" width="11.7109375" style="11" customWidth="1"/>
    <col min="11784" max="11784" width="10.7109375" style="11" customWidth="1"/>
    <col min="11785" max="11791" width="11.42578125" style="11"/>
    <col min="11792" max="11792" width="13.85546875" style="11" customWidth="1"/>
    <col min="11793" max="12033" width="11.42578125" style="11"/>
    <col min="12034" max="12034" width="28.85546875" style="11" customWidth="1"/>
    <col min="12035" max="12039" width="11.7109375" style="11" customWidth="1"/>
    <col min="12040" max="12040" width="10.7109375" style="11" customWidth="1"/>
    <col min="12041" max="12047" width="11.42578125" style="11"/>
    <col min="12048" max="12048" width="13.85546875" style="11" customWidth="1"/>
    <col min="12049" max="12289" width="11.42578125" style="11"/>
    <col min="12290" max="12290" width="28.85546875" style="11" customWidth="1"/>
    <col min="12291" max="12295" width="11.7109375" style="11" customWidth="1"/>
    <col min="12296" max="12296" width="10.7109375" style="11" customWidth="1"/>
    <col min="12297" max="12303" width="11.42578125" style="11"/>
    <col min="12304" max="12304" width="13.85546875" style="11" customWidth="1"/>
    <col min="12305" max="12545" width="11.42578125" style="11"/>
    <col min="12546" max="12546" width="28.85546875" style="11" customWidth="1"/>
    <col min="12547" max="12551" width="11.7109375" style="11" customWidth="1"/>
    <col min="12552" max="12552" width="10.7109375" style="11" customWidth="1"/>
    <col min="12553" max="12559" width="11.42578125" style="11"/>
    <col min="12560" max="12560" width="13.85546875" style="11" customWidth="1"/>
    <col min="12561" max="12801" width="11.42578125" style="11"/>
    <col min="12802" max="12802" width="28.85546875" style="11" customWidth="1"/>
    <col min="12803" max="12807" width="11.7109375" style="11" customWidth="1"/>
    <col min="12808" max="12808" width="10.7109375" style="11" customWidth="1"/>
    <col min="12809" max="12815" width="11.42578125" style="11"/>
    <col min="12816" max="12816" width="13.85546875" style="11" customWidth="1"/>
    <col min="12817" max="13057" width="11.42578125" style="11"/>
    <col min="13058" max="13058" width="28.85546875" style="11" customWidth="1"/>
    <col min="13059" max="13063" width="11.7109375" style="11" customWidth="1"/>
    <col min="13064" max="13064" width="10.7109375" style="11" customWidth="1"/>
    <col min="13065" max="13071" width="11.42578125" style="11"/>
    <col min="13072" max="13072" width="13.85546875" style="11" customWidth="1"/>
    <col min="13073" max="13313" width="11.42578125" style="11"/>
    <col min="13314" max="13314" width="28.85546875" style="11" customWidth="1"/>
    <col min="13315" max="13319" width="11.7109375" style="11" customWidth="1"/>
    <col min="13320" max="13320" width="10.7109375" style="11" customWidth="1"/>
    <col min="13321" max="13327" width="11.42578125" style="11"/>
    <col min="13328" max="13328" width="13.85546875" style="11" customWidth="1"/>
    <col min="13329" max="13569" width="11.42578125" style="11"/>
    <col min="13570" max="13570" width="28.85546875" style="11" customWidth="1"/>
    <col min="13571" max="13575" width="11.7109375" style="11" customWidth="1"/>
    <col min="13576" max="13576" width="10.7109375" style="11" customWidth="1"/>
    <col min="13577" max="13583" width="11.42578125" style="11"/>
    <col min="13584" max="13584" width="13.85546875" style="11" customWidth="1"/>
    <col min="13585" max="13825" width="11.42578125" style="11"/>
    <col min="13826" max="13826" width="28.85546875" style="11" customWidth="1"/>
    <col min="13827" max="13831" width="11.7109375" style="11" customWidth="1"/>
    <col min="13832" max="13832" width="10.7109375" style="11" customWidth="1"/>
    <col min="13833" max="13839" width="11.42578125" style="11"/>
    <col min="13840" max="13840" width="13.85546875" style="11" customWidth="1"/>
    <col min="13841" max="14081" width="11.42578125" style="11"/>
    <col min="14082" max="14082" width="28.85546875" style="11" customWidth="1"/>
    <col min="14083" max="14087" width="11.7109375" style="11" customWidth="1"/>
    <col min="14088" max="14088" width="10.7109375" style="11" customWidth="1"/>
    <col min="14089" max="14095" width="11.42578125" style="11"/>
    <col min="14096" max="14096" width="13.85546875" style="11" customWidth="1"/>
    <col min="14097" max="14337" width="11.42578125" style="11"/>
    <col min="14338" max="14338" width="28.85546875" style="11" customWidth="1"/>
    <col min="14339" max="14343" width="11.7109375" style="11" customWidth="1"/>
    <col min="14344" max="14344" width="10.7109375" style="11" customWidth="1"/>
    <col min="14345" max="14351" width="11.42578125" style="11"/>
    <col min="14352" max="14352" width="13.85546875" style="11" customWidth="1"/>
    <col min="14353" max="14593" width="11.42578125" style="11"/>
    <col min="14594" max="14594" width="28.85546875" style="11" customWidth="1"/>
    <col min="14595" max="14599" width="11.7109375" style="11" customWidth="1"/>
    <col min="14600" max="14600" width="10.7109375" style="11" customWidth="1"/>
    <col min="14601" max="14607" width="11.42578125" style="11"/>
    <col min="14608" max="14608" width="13.85546875" style="11" customWidth="1"/>
    <col min="14609" max="14849" width="11.42578125" style="11"/>
    <col min="14850" max="14850" width="28.85546875" style="11" customWidth="1"/>
    <col min="14851" max="14855" width="11.7109375" style="11" customWidth="1"/>
    <col min="14856" max="14856" width="10.7109375" style="11" customWidth="1"/>
    <col min="14857" max="14863" width="11.42578125" style="11"/>
    <col min="14864" max="14864" width="13.85546875" style="11" customWidth="1"/>
    <col min="14865" max="15105" width="11.42578125" style="11"/>
    <col min="15106" max="15106" width="28.85546875" style="11" customWidth="1"/>
    <col min="15107" max="15111" width="11.7109375" style="11" customWidth="1"/>
    <col min="15112" max="15112" width="10.7109375" style="11" customWidth="1"/>
    <col min="15113" max="15119" width="11.42578125" style="11"/>
    <col min="15120" max="15120" width="13.85546875" style="11" customWidth="1"/>
    <col min="15121" max="15361" width="11.42578125" style="11"/>
    <col min="15362" max="15362" width="28.85546875" style="11" customWidth="1"/>
    <col min="15363" max="15367" width="11.7109375" style="11" customWidth="1"/>
    <col min="15368" max="15368" width="10.7109375" style="11" customWidth="1"/>
    <col min="15369" max="15375" width="11.42578125" style="11"/>
    <col min="15376" max="15376" width="13.85546875" style="11" customWidth="1"/>
    <col min="15377" max="15617" width="11.42578125" style="11"/>
    <col min="15618" max="15618" width="28.85546875" style="11" customWidth="1"/>
    <col min="15619" max="15623" width="11.7109375" style="11" customWidth="1"/>
    <col min="15624" max="15624" width="10.7109375" style="11" customWidth="1"/>
    <col min="15625" max="15631" width="11.42578125" style="11"/>
    <col min="15632" max="15632" width="13.85546875" style="11" customWidth="1"/>
    <col min="15633" max="15873" width="11.42578125" style="11"/>
    <col min="15874" max="15874" width="28.85546875" style="11" customWidth="1"/>
    <col min="15875" max="15879" width="11.7109375" style="11" customWidth="1"/>
    <col min="15880" max="15880" width="10.7109375" style="11" customWidth="1"/>
    <col min="15881" max="15887" width="11.42578125" style="11"/>
    <col min="15888" max="15888" width="13.85546875" style="11" customWidth="1"/>
    <col min="15889" max="16129" width="11.42578125" style="11"/>
    <col min="16130" max="16130" width="28.85546875" style="11" customWidth="1"/>
    <col min="16131" max="16135" width="11.7109375" style="11" customWidth="1"/>
    <col min="16136" max="16136" width="10.7109375" style="11" customWidth="1"/>
    <col min="16137" max="16143" width="11.42578125" style="11"/>
    <col min="16144" max="16144" width="13.85546875" style="11" customWidth="1"/>
    <col min="16145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352" t="s">
        <v>265</v>
      </c>
      <c r="C5" s="352"/>
      <c r="D5" s="352"/>
      <c r="E5" s="352"/>
      <c r="F5" s="352"/>
      <c r="G5" s="352"/>
    </row>
    <row r="6" spans="2:7" ht="30" customHeight="1">
      <c r="B6" s="38" t="s">
        <v>153</v>
      </c>
      <c r="C6" s="40" t="str">
        <f>actualizaciones!A3</f>
        <v>acumulado febrero 2010</v>
      </c>
      <c r="D6" s="39" t="s">
        <v>71</v>
      </c>
      <c r="E6" s="40" t="str">
        <f>actualizaciones!A2</f>
        <v xml:space="preserve">acumulado febrero 2011 </v>
      </c>
      <c r="F6" s="39" t="s">
        <v>71</v>
      </c>
      <c r="G6" s="41" t="s">
        <v>72</v>
      </c>
    </row>
    <row r="7" spans="2:7" ht="15" customHeight="1">
      <c r="B7" s="92" t="s">
        <v>154</v>
      </c>
      <c r="C7" s="93"/>
      <c r="D7" s="93"/>
      <c r="E7" s="93"/>
      <c r="F7" s="93"/>
      <c r="G7" s="93"/>
    </row>
    <row r="8" spans="2:7" ht="15" customHeight="1">
      <c r="B8" s="94" t="s">
        <v>155</v>
      </c>
      <c r="C8" s="43">
        <v>63276</v>
      </c>
      <c r="D8" s="44">
        <v>1</v>
      </c>
      <c r="E8" s="43">
        <v>60518</v>
      </c>
      <c r="F8" s="44">
        <v>1</v>
      </c>
      <c r="G8" s="44">
        <v>-4.3586825968771732E-2</v>
      </c>
    </row>
    <row r="9" spans="2:7" ht="15" customHeight="1">
      <c r="B9" s="92" t="s">
        <v>156</v>
      </c>
      <c r="C9" s="93"/>
      <c r="D9" s="93"/>
      <c r="E9" s="93"/>
      <c r="F9" s="93"/>
      <c r="G9" s="95"/>
    </row>
    <row r="10" spans="2:7" ht="15" customHeight="1">
      <c r="B10" s="136" t="s">
        <v>157</v>
      </c>
      <c r="C10" s="137">
        <v>63276</v>
      </c>
      <c r="D10" s="138">
        <v>1</v>
      </c>
      <c r="E10" s="137">
        <v>60518</v>
      </c>
      <c r="F10" s="138">
        <v>1</v>
      </c>
      <c r="G10" s="138">
        <v>-4.3586825968771732E-2</v>
      </c>
    </row>
    <row r="11" spans="2:7" ht="15" customHeight="1">
      <c r="B11" s="96" t="s">
        <v>259</v>
      </c>
      <c r="C11" s="46">
        <v>18401</v>
      </c>
      <c r="D11" s="47">
        <v>0.29080536064226564</v>
      </c>
      <c r="E11" s="46">
        <v>14207</v>
      </c>
      <c r="F11" s="47">
        <v>0.23475660134174955</v>
      </c>
      <c r="G11" s="48">
        <v>-0.22792239552198251</v>
      </c>
    </row>
    <row r="12" spans="2:7" ht="15" customHeight="1">
      <c r="B12" s="96" t="s">
        <v>159</v>
      </c>
      <c r="C12" s="46">
        <v>18025</v>
      </c>
      <c r="D12" s="47">
        <v>0.28486313926291168</v>
      </c>
      <c r="E12" s="46">
        <v>21187</v>
      </c>
      <c r="F12" s="47">
        <v>0.35009418685349813</v>
      </c>
      <c r="G12" s="48">
        <v>0.1754230235783634</v>
      </c>
    </row>
    <row r="13" spans="2:7" ht="15" customHeight="1">
      <c r="B13" s="96" t="s">
        <v>160</v>
      </c>
      <c r="C13" s="46">
        <v>20198</v>
      </c>
      <c r="D13" s="47">
        <v>0.3192047537771035</v>
      </c>
      <c r="E13" s="46">
        <v>19505</v>
      </c>
      <c r="F13" s="47">
        <v>0.32230080306685616</v>
      </c>
      <c r="G13" s="48">
        <v>-3.4310327755223288E-2</v>
      </c>
    </row>
    <row r="14" spans="2:7" ht="15" customHeight="1">
      <c r="B14" s="96" t="s">
        <v>161</v>
      </c>
      <c r="C14" s="46">
        <v>6652</v>
      </c>
      <c r="D14" s="47">
        <v>0.10512674631771921</v>
      </c>
      <c r="E14" s="46">
        <v>5619</v>
      </c>
      <c r="F14" s="47">
        <v>9.2848408737896168E-2</v>
      </c>
      <c r="G14" s="48">
        <v>-0.15529164161154541</v>
      </c>
    </row>
    <row r="15" spans="2:7" ht="15" customHeight="1">
      <c r="B15" s="92" t="s">
        <v>162</v>
      </c>
      <c r="C15" s="93"/>
      <c r="D15" s="93"/>
      <c r="E15" s="93"/>
      <c r="F15" s="93"/>
      <c r="G15" s="95"/>
    </row>
    <row r="16" spans="2:7" ht="15" customHeight="1">
      <c r="B16" s="136" t="s">
        <v>163</v>
      </c>
      <c r="C16" s="137">
        <v>0</v>
      </c>
      <c r="D16" s="138">
        <v>0</v>
      </c>
      <c r="E16" s="137">
        <v>0</v>
      </c>
      <c r="F16" s="138">
        <v>0</v>
      </c>
      <c r="G16" s="138" t="s">
        <v>64</v>
      </c>
    </row>
    <row r="17" spans="2:12" ht="15" customHeight="1">
      <c r="B17" s="353" t="s">
        <v>67</v>
      </c>
      <c r="C17" s="353"/>
      <c r="D17" s="353"/>
      <c r="E17" s="353"/>
      <c r="F17" s="353"/>
      <c r="G17" s="353"/>
    </row>
    <row r="18" spans="2:12" ht="15" customHeight="1" thickBot="1"/>
    <row r="19" spans="2:12" ht="30" customHeight="1" thickBot="1">
      <c r="G19" s="72" t="s">
        <v>95</v>
      </c>
    </row>
    <row r="25" spans="2:12"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</row>
  </sheetData>
  <mergeCells count="2">
    <mergeCell ref="B5:G5"/>
    <mergeCell ref="B17:G17"/>
  </mergeCells>
  <hyperlinks>
    <hyperlink ref="G19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SANTA CRUZ (acumulado junio 2010)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30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L15" sqref="L15"/>
    </sheetView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5" customHeight="1" thickBot="1"/>
    <row r="30" spans="2:12" ht="30" customHeight="1" thickBot="1">
      <c r="I30" s="72" t="s">
        <v>97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SANTA CRUZ (acumulado junio 2010)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55">
    <tabColor rgb="FF000099"/>
    <pageSetUpPr autoPageBreaks="0"/>
  </sheetPr>
  <dimension ref="B1:L75"/>
  <sheetViews>
    <sheetView showGridLines="0" showRowColHeaders="0" showZeros="0" zoomScaleNormal="100" workbookViewId="0">
      <selection activeCell="B2" sqref="B2"/>
    </sheetView>
  </sheetViews>
  <sheetFormatPr baseColWidth="10" defaultRowHeight="12.75" outlineLevelRow="1"/>
  <cols>
    <col min="1" max="1" width="15.7109375" style="231" customWidth="1"/>
    <col min="2" max="2" width="12.140625" style="231" customWidth="1"/>
    <col min="3" max="3" width="13.5703125" style="231" customWidth="1"/>
    <col min="4" max="18" width="11" style="231" customWidth="1"/>
    <col min="19" max="21" width="10.42578125" style="231" customWidth="1"/>
    <col min="22" max="25" width="9.28515625" style="231" customWidth="1"/>
    <col min="26" max="37" width="7.28515625" style="231" customWidth="1"/>
    <col min="38" max="38" width="11.5703125" style="231" bestFit="1" customWidth="1"/>
    <col min="39" max="258" width="11.42578125" style="231"/>
    <col min="259" max="259" width="13.7109375" style="231" customWidth="1"/>
    <col min="260" max="260" width="12.140625" style="231" customWidth="1"/>
    <col min="261" max="274" width="11" style="231" customWidth="1"/>
    <col min="275" max="277" width="10.42578125" style="231" customWidth="1"/>
    <col min="278" max="279" width="7.28515625" style="231" customWidth="1"/>
    <col min="280" max="280" width="7.85546875" style="231" bestFit="1" customWidth="1"/>
    <col min="281" max="293" width="7.28515625" style="231" customWidth="1"/>
    <col min="294" max="294" width="11.5703125" style="231" bestFit="1" customWidth="1"/>
    <col min="295" max="514" width="11.42578125" style="231"/>
    <col min="515" max="515" width="13.7109375" style="231" customWidth="1"/>
    <col min="516" max="516" width="12.140625" style="231" customWidth="1"/>
    <col min="517" max="530" width="11" style="231" customWidth="1"/>
    <col min="531" max="533" width="10.42578125" style="231" customWidth="1"/>
    <col min="534" max="535" width="7.28515625" style="231" customWidth="1"/>
    <col min="536" max="536" width="7.85546875" style="231" bestFit="1" customWidth="1"/>
    <col min="537" max="549" width="7.28515625" style="231" customWidth="1"/>
    <col min="550" max="550" width="11.5703125" style="231" bestFit="1" customWidth="1"/>
    <col min="551" max="770" width="11.42578125" style="231"/>
    <col min="771" max="771" width="13.7109375" style="231" customWidth="1"/>
    <col min="772" max="772" width="12.140625" style="231" customWidth="1"/>
    <col min="773" max="786" width="11" style="231" customWidth="1"/>
    <col min="787" max="789" width="10.42578125" style="231" customWidth="1"/>
    <col min="790" max="791" width="7.28515625" style="231" customWidth="1"/>
    <col min="792" max="792" width="7.85546875" style="231" bestFit="1" customWidth="1"/>
    <col min="793" max="805" width="7.28515625" style="231" customWidth="1"/>
    <col min="806" max="806" width="11.5703125" style="231" bestFit="1" customWidth="1"/>
    <col min="807" max="1026" width="11.42578125" style="231"/>
    <col min="1027" max="1027" width="13.7109375" style="231" customWidth="1"/>
    <col min="1028" max="1028" width="12.140625" style="231" customWidth="1"/>
    <col min="1029" max="1042" width="11" style="231" customWidth="1"/>
    <col min="1043" max="1045" width="10.42578125" style="231" customWidth="1"/>
    <col min="1046" max="1047" width="7.28515625" style="231" customWidth="1"/>
    <col min="1048" max="1048" width="7.85546875" style="231" bestFit="1" customWidth="1"/>
    <col min="1049" max="1061" width="7.28515625" style="231" customWidth="1"/>
    <col min="1062" max="1062" width="11.5703125" style="231" bestFit="1" customWidth="1"/>
    <col min="1063" max="1282" width="11.42578125" style="231"/>
    <col min="1283" max="1283" width="13.7109375" style="231" customWidth="1"/>
    <col min="1284" max="1284" width="12.140625" style="231" customWidth="1"/>
    <col min="1285" max="1298" width="11" style="231" customWidth="1"/>
    <col min="1299" max="1301" width="10.42578125" style="231" customWidth="1"/>
    <col min="1302" max="1303" width="7.28515625" style="231" customWidth="1"/>
    <col min="1304" max="1304" width="7.85546875" style="231" bestFit="1" customWidth="1"/>
    <col min="1305" max="1317" width="7.28515625" style="231" customWidth="1"/>
    <col min="1318" max="1318" width="11.5703125" style="231" bestFit="1" customWidth="1"/>
    <col min="1319" max="1538" width="11.42578125" style="231"/>
    <col min="1539" max="1539" width="13.7109375" style="231" customWidth="1"/>
    <col min="1540" max="1540" width="12.140625" style="231" customWidth="1"/>
    <col min="1541" max="1554" width="11" style="231" customWidth="1"/>
    <col min="1555" max="1557" width="10.42578125" style="231" customWidth="1"/>
    <col min="1558" max="1559" width="7.28515625" style="231" customWidth="1"/>
    <col min="1560" max="1560" width="7.85546875" style="231" bestFit="1" customWidth="1"/>
    <col min="1561" max="1573" width="7.28515625" style="231" customWidth="1"/>
    <col min="1574" max="1574" width="11.5703125" style="231" bestFit="1" customWidth="1"/>
    <col min="1575" max="1794" width="11.42578125" style="231"/>
    <col min="1795" max="1795" width="13.7109375" style="231" customWidth="1"/>
    <col min="1796" max="1796" width="12.140625" style="231" customWidth="1"/>
    <col min="1797" max="1810" width="11" style="231" customWidth="1"/>
    <col min="1811" max="1813" width="10.42578125" style="231" customWidth="1"/>
    <col min="1814" max="1815" width="7.28515625" style="231" customWidth="1"/>
    <col min="1816" max="1816" width="7.85546875" style="231" bestFit="1" customWidth="1"/>
    <col min="1817" max="1829" width="7.28515625" style="231" customWidth="1"/>
    <col min="1830" max="1830" width="11.5703125" style="231" bestFit="1" customWidth="1"/>
    <col min="1831" max="2050" width="11.42578125" style="231"/>
    <col min="2051" max="2051" width="13.7109375" style="231" customWidth="1"/>
    <col min="2052" max="2052" width="12.140625" style="231" customWidth="1"/>
    <col min="2053" max="2066" width="11" style="231" customWidth="1"/>
    <col min="2067" max="2069" width="10.42578125" style="231" customWidth="1"/>
    <col min="2070" max="2071" width="7.28515625" style="231" customWidth="1"/>
    <col min="2072" max="2072" width="7.85546875" style="231" bestFit="1" customWidth="1"/>
    <col min="2073" max="2085" width="7.28515625" style="231" customWidth="1"/>
    <col min="2086" max="2086" width="11.5703125" style="231" bestFit="1" customWidth="1"/>
    <col min="2087" max="2306" width="11.42578125" style="231"/>
    <col min="2307" max="2307" width="13.7109375" style="231" customWidth="1"/>
    <col min="2308" max="2308" width="12.140625" style="231" customWidth="1"/>
    <col min="2309" max="2322" width="11" style="231" customWidth="1"/>
    <col min="2323" max="2325" width="10.42578125" style="231" customWidth="1"/>
    <col min="2326" max="2327" width="7.28515625" style="231" customWidth="1"/>
    <col min="2328" max="2328" width="7.85546875" style="231" bestFit="1" customWidth="1"/>
    <col min="2329" max="2341" width="7.28515625" style="231" customWidth="1"/>
    <col min="2342" max="2342" width="11.5703125" style="231" bestFit="1" customWidth="1"/>
    <col min="2343" max="2562" width="11.42578125" style="231"/>
    <col min="2563" max="2563" width="13.7109375" style="231" customWidth="1"/>
    <col min="2564" max="2564" width="12.140625" style="231" customWidth="1"/>
    <col min="2565" max="2578" width="11" style="231" customWidth="1"/>
    <col min="2579" max="2581" width="10.42578125" style="231" customWidth="1"/>
    <col min="2582" max="2583" width="7.28515625" style="231" customWidth="1"/>
    <col min="2584" max="2584" width="7.85546875" style="231" bestFit="1" customWidth="1"/>
    <col min="2585" max="2597" width="7.28515625" style="231" customWidth="1"/>
    <col min="2598" max="2598" width="11.5703125" style="231" bestFit="1" customWidth="1"/>
    <col min="2599" max="2818" width="11.42578125" style="231"/>
    <col min="2819" max="2819" width="13.7109375" style="231" customWidth="1"/>
    <col min="2820" max="2820" width="12.140625" style="231" customWidth="1"/>
    <col min="2821" max="2834" width="11" style="231" customWidth="1"/>
    <col min="2835" max="2837" width="10.42578125" style="231" customWidth="1"/>
    <col min="2838" max="2839" width="7.28515625" style="231" customWidth="1"/>
    <col min="2840" max="2840" width="7.85546875" style="231" bestFit="1" customWidth="1"/>
    <col min="2841" max="2853" width="7.28515625" style="231" customWidth="1"/>
    <col min="2854" max="2854" width="11.5703125" style="231" bestFit="1" customWidth="1"/>
    <col min="2855" max="3074" width="11.42578125" style="231"/>
    <col min="3075" max="3075" width="13.7109375" style="231" customWidth="1"/>
    <col min="3076" max="3076" width="12.140625" style="231" customWidth="1"/>
    <col min="3077" max="3090" width="11" style="231" customWidth="1"/>
    <col min="3091" max="3093" width="10.42578125" style="231" customWidth="1"/>
    <col min="3094" max="3095" width="7.28515625" style="231" customWidth="1"/>
    <col min="3096" max="3096" width="7.85546875" style="231" bestFit="1" customWidth="1"/>
    <col min="3097" max="3109" width="7.28515625" style="231" customWidth="1"/>
    <col min="3110" max="3110" width="11.5703125" style="231" bestFit="1" customWidth="1"/>
    <col min="3111" max="3330" width="11.42578125" style="231"/>
    <col min="3331" max="3331" width="13.7109375" style="231" customWidth="1"/>
    <col min="3332" max="3332" width="12.140625" style="231" customWidth="1"/>
    <col min="3333" max="3346" width="11" style="231" customWidth="1"/>
    <col min="3347" max="3349" width="10.42578125" style="231" customWidth="1"/>
    <col min="3350" max="3351" width="7.28515625" style="231" customWidth="1"/>
    <col min="3352" max="3352" width="7.85546875" style="231" bestFit="1" customWidth="1"/>
    <col min="3353" max="3365" width="7.28515625" style="231" customWidth="1"/>
    <col min="3366" max="3366" width="11.5703125" style="231" bestFit="1" customWidth="1"/>
    <col min="3367" max="3586" width="11.42578125" style="231"/>
    <col min="3587" max="3587" width="13.7109375" style="231" customWidth="1"/>
    <col min="3588" max="3588" width="12.140625" style="231" customWidth="1"/>
    <col min="3589" max="3602" width="11" style="231" customWidth="1"/>
    <col min="3603" max="3605" width="10.42578125" style="231" customWidth="1"/>
    <col min="3606" max="3607" width="7.28515625" style="231" customWidth="1"/>
    <col min="3608" max="3608" width="7.85546875" style="231" bestFit="1" customWidth="1"/>
    <col min="3609" max="3621" width="7.28515625" style="231" customWidth="1"/>
    <col min="3622" max="3622" width="11.5703125" style="231" bestFit="1" customWidth="1"/>
    <col min="3623" max="3842" width="11.42578125" style="231"/>
    <col min="3843" max="3843" width="13.7109375" style="231" customWidth="1"/>
    <col min="3844" max="3844" width="12.140625" style="231" customWidth="1"/>
    <col min="3845" max="3858" width="11" style="231" customWidth="1"/>
    <col min="3859" max="3861" width="10.42578125" style="231" customWidth="1"/>
    <col min="3862" max="3863" width="7.28515625" style="231" customWidth="1"/>
    <col min="3864" max="3864" width="7.85546875" style="231" bestFit="1" customWidth="1"/>
    <col min="3865" max="3877" width="7.28515625" style="231" customWidth="1"/>
    <col min="3878" max="3878" width="11.5703125" style="231" bestFit="1" customWidth="1"/>
    <col min="3879" max="4098" width="11.42578125" style="231"/>
    <col min="4099" max="4099" width="13.7109375" style="231" customWidth="1"/>
    <col min="4100" max="4100" width="12.140625" style="231" customWidth="1"/>
    <col min="4101" max="4114" width="11" style="231" customWidth="1"/>
    <col min="4115" max="4117" width="10.42578125" style="231" customWidth="1"/>
    <col min="4118" max="4119" width="7.28515625" style="231" customWidth="1"/>
    <col min="4120" max="4120" width="7.85546875" style="231" bestFit="1" customWidth="1"/>
    <col min="4121" max="4133" width="7.28515625" style="231" customWidth="1"/>
    <col min="4134" max="4134" width="11.5703125" style="231" bestFit="1" customWidth="1"/>
    <col min="4135" max="4354" width="11.42578125" style="231"/>
    <col min="4355" max="4355" width="13.7109375" style="231" customWidth="1"/>
    <col min="4356" max="4356" width="12.140625" style="231" customWidth="1"/>
    <col min="4357" max="4370" width="11" style="231" customWidth="1"/>
    <col min="4371" max="4373" width="10.42578125" style="231" customWidth="1"/>
    <col min="4374" max="4375" width="7.28515625" style="231" customWidth="1"/>
    <col min="4376" max="4376" width="7.85546875" style="231" bestFit="1" customWidth="1"/>
    <col min="4377" max="4389" width="7.28515625" style="231" customWidth="1"/>
    <col min="4390" max="4390" width="11.5703125" style="231" bestFit="1" customWidth="1"/>
    <col min="4391" max="4610" width="11.42578125" style="231"/>
    <col min="4611" max="4611" width="13.7109375" style="231" customWidth="1"/>
    <col min="4612" max="4612" width="12.140625" style="231" customWidth="1"/>
    <col min="4613" max="4626" width="11" style="231" customWidth="1"/>
    <col min="4627" max="4629" width="10.42578125" style="231" customWidth="1"/>
    <col min="4630" max="4631" width="7.28515625" style="231" customWidth="1"/>
    <col min="4632" max="4632" width="7.85546875" style="231" bestFit="1" customWidth="1"/>
    <col min="4633" max="4645" width="7.28515625" style="231" customWidth="1"/>
    <col min="4646" max="4646" width="11.5703125" style="231" bestFit="1" customWidth="1"/>
    <col min="4647" max="4866" width="11.42578125" style="231"/>
    <col min="4867" max="4867" width="13.7109375" style="231" customWidth="1"/>
    <col min="4868" max="4868" width="12.140625" style="231" customWidth="1"/>
    <col min="4869" max="4882" width="11" style="231" customWidth="1"/>
    <col min="4883" max="4885" width="10.42578125" style="231" customWidth="1"/>
    <col min="4886" max="4887" width="7.28515625" style="231" customWidth="1"/>
    <col min="4888" max="4888" width="7.85546875" style="231" bestFit="1" customWidth="1"/>
    <col min="4889" max="4901" width="7.28515625" style="231" customWidth="1"/>
    <col min="4902" max="4902" width="11.5703125" style="231" bestFit="1" customWidth="1"/>
    <col min="4903" max="5122" width="11.42578125" style="231"/>
    <col min="5123" max="5123" width="13.7109375" style="231" customWidth="1"/>
    <col min="5124" max="5124" width="12.140625" style="231" customWidth="1"/>
    <col min="5125" max="5138" width="11" style="231" customWidth="1"/>
    <col min="5139" max="5141" width="10.42578125" style="231" customWidth="1"/>
    <col min="5142" max="5143" width="7.28515625" style="231" customWidth="1"/>
    <col min="5144" max="5144" width="7.85546875" style="231" bestFit="1" customWidth="1"/>
    <col min="5145" max="5157" width="7.28515625" style="231" customWidth="1"/>
    <col min="5158" max="5158" width="11.5703125" style="231" bestFit="1" customWidth="1"/>
    <col min="5159" max="5378" width="11.42578125" style="231"/>
    <col min="5379" max="5379" width="13.7109375" style="231" customWidth="1"/>
    <col min="5380" max="5380" width="12.140625" style="231" customWidth="1"/>
    <col min="5381" max="5394" width="11" style="231" customWidth="1"/>
    <col min="5395" max="5397" width="10.42578125" style="231" customWidth="1"/>
    <col min="5398" max="5399" width="7.28515625" style="231" customWidth="1"/>
    <col min="5400" max="5400" width="7.85546875" style="231" bestFit="1" customWidth="1"/>
    <col min="5401" max="5413" width="7.28515625" style="231" customWidth="1"/>
    <col min="5414" max="5414" width="11.5703125" style="231" bestFit="1" customWidth="1"/>
    <col min="5415" max="5634" width="11.42578125" style="231"/>
    <col min="5635" max="5635" width="13.7109375" style="231" customWidth="1"/>
    <col min="5636" max="5636" width="12.140625" style="231" customWidth="1"/>
    <col min="5637" max="5650" width="11" style="231" customWidth="1"/>
    <col min="5651" max="5653" width="10.42578125" style="231" customWidth="1"/>
    <col min="5654" max="5655" width="7.28515625" style="231" customWidth="1"/>
    <col min="5656" max="5656" width="7.85546875" style="231" bestFit="1" customWidth="1"/>
    <col min="5657" max="5669" width="7.28515625" style="231" customWidth="1"/>
    <col min="5670" max="5670" width="11.5703125" style="231" bestFit="1" customWidth="1"/>
    <col min="5671" max="5890" width="11.42578125" style="231"/>
    <col min="5891" max="5891" width="13.7109375" style="231" customWidth="1"/>
    <col min="5892" max="5892" width="12.140625" style="231" customWidth="1"/>
    <col min="5893" max="5906" width="11" style="231" customWidth="1"/>
    <col min="5907" max="5909" width="10.42578125" style="231" customWidth="1"/>
    <col min="5910" max="5911" width="7.28515625" style="231" customWidth="1"/>
    <col min="5912" max="5912" width="7.85546875" style="231" bestFit="1" customWidth="1"/>
    <col min="5913" max="5925" width="7.28515625" style="231" customWidth="1"/>
    <col min="5926" max="5926" width="11.5703125" style="231" bestFit="1" customWidth="1"/>
    <col min="5927" max="6146" width="11.42578125" style="231"/>
    <col min="6147" max="6147" width="13.7109375" style="231" customWidth="1"/>
    <col min="6148" max="6148" width="12.140625" style="231" customWidth="1"/>
    <col min="6149" max="6162" width="11" style="231" customWidth="1"/>
    <col min="6163" max="6165" width="10.42578125" style="231" customWidth="1"/>
    <col min="6166" max="6167" width="7.28515625" style="231" customWidth="1"/>
    <col min="6168" max="6168" width="7.85546875" style="231" bestFit="1" customWidth="1"/>
    <col min="6169" max="6181" width="7.28515625" style="231" customWidth="1"/>
    <col min="6182" max="6182" width="11.5703125" style="231" bestFit="1" customWidth="1"/>
    <col min="6183" max="6402" width="11.42578125" style="231"/>
    <col min="6403" max="6403" width="13.7109375" style="231" customWidth="1"/>
    <col min="6404" max="6404" width="12.140625" style="231" customWidth="1"/>
    <col min="6405" max="6418" width="11" style="231" customWidth="1"/>
    <col min="6419" max="6421" width="10.42578125" style="231" customWidth="1"/>
    <col min="6422" max="6423" width="7.28515625" style="231" customWidth="1"/>
    <col min="6424" max="6424" width="7.85546875" style="231" bestFit="1" customWidth="1"/>
    <col min="6425" max="6437" width="7.28515625" style="231" customWidth="1"/>
    <col min="6438" max="6438" width="11.5703125" style="231" bestFit="1" customWidth="1"/>
    <col min="6439" max="6658" width="11.42578125" style="231"/>
    <col min="6659" max="6659" width="13.7109375" style="231" customWidth="1"/>
    <col min="6660" max="6660" width="12.140625" style="231" customWidth="1"/>
    <col min="6661" max="6674" width="11" style="231" customWidth="1"/>
    <col min="6675" max="6677" width="10.42578125" style="231" customWidth="1"/>
    <col min="6678" max="6679" width="7.28515625" style="231" customWidth="1"/>
    <col min="6680" max="6680" width="7.85546875" style="231" bestFit="1" customWidth="1"/>
    <col min="6681" max="6693" width="7.28515625" style="231" customWidth="1"/>
    <col min="6694" max="6694" width="11.5703125" style="231" bestFit="1" customWidth="1"/>
    <col min="6695" max="6914" width="11.42578125" style="231"/>
    <col min="6915" max="6915" width="13.7109375" style="231" customWidth="1"/>
    <col min="6916" max="6916" width="12.140625" style="231" customWidth="1"/>
    <col min="6917" max="6930" width="11" style="231" customWidth="1"/>
    <col min="6931" max="6933" width="10.42578125" style="231" customWidth="1"/>
    <col min="6934" max="6935" width="7.28515625" style="231" customWidth="1"/>
    <col min="6936" max="6936" width="7.85546875" style="231" bestFit="1" customWidth="1"/>
    <col min="6937" max="6949" width="7.28515625" style="231" customWidth="1"/>
    <col min="6950" max="6950" width="11.5703125" style="231" bestFit="1" customWidth="1"/>
    <col min="6951" max="7170" width="11.42578125" style="231"/>
    <col min="7171" max="7171" width="13.7109375" style="231" customWidth="1"/>
    <col min="7172" max="7172" width="12.140625" style="231" customWidth="1"/>
    <col min="7173" max="7186" width="11" style="231" customWidth="1"/>
    <col min="7187" max="7189" width="10.42578125" style="231" customWidth="1"/>
    <col min="7190" max="7191" width="7.28515625" style="231" customWidth="1"/>
    <col min="7192" max="7192" width="7.85546875" style="231" bestFit="1" customWidth="1"/>
    <col min="7193" max="7205" width="7.28515625" style="231" customWidth="1"/>
    <col min="7206" max="7206" width="11.5703125" style="231" bestFit="1" customWidth="1"/>
    <col min="7207" max="7426" width="11.42578125" style="231"/>
    <col min="7427" max="7427" width="13.7109375" style="231" customWidth="1"/>
    <col min="7428" max="7428" width="12.140625" style="231" customWidth="1"/>
    <col min="7429" max="7442" width="11" style="231" customWidth="1"/>
    <col min="7443" max="7445" width="10.42578125" style="231" customWidth="1"/>
    <col min="7446" max="7447" width="7.28515625" style="231" customWidth="1"/>
    <col min="7448" max="7448" width="7.85546875" style="231" bestFit="1" customWidth="1"/>
    <col min="7449" max="7461" width="7.28515625" style="231" customWidth="1"/>
    <col min="7462" max="7462" width="11.5703125" style="231" bestFit="1" customWidth="1"/>
    <col min="7463" max="7682" width="11.42578125" style="231"/>
    <col min="7683" max="7683" width="13.7109375" style="231" customWidth="1"/>
    <col min="7684" max="7684" width="12.140625" style="231" customWidth="1"/>
    <col min="7685" max="7698" width="11" style="231" customWidth="1"/>
    <col min="7699" max="7701" width="10.42578125" style="231" customWidth="1"/>
    <col min="7702" max="7703" width="7.28515625" style="231" customWidth="1"/>
    <col min="7704" max="7704" width="7.85546875" style="231" bestFit="1" customWidth="1"/>
    <col min="7705" max="7717" width="7.28515625" style="231" customWidth="1"/>
    <col min="7718" max="7718" width="11.5703125" style="231" bestFit="1" customWidth="1"/>
    <col min="7719" max="7938" width="11.42578125" style="231"/>
    <col min="7939" max="7939" width="13.7109375" style="231" customWidth="1"/>
    <col min="7940" max="7940" width="12.140625" style="231" customWidth="1"/>
    <col min="7941" max="7954" width="11" style="231" customWidth="1"/>
    <col min="7955" max="7957" width="10.42578125" style="231" customWidth="1"/>
    <col min="7958" max="7959" width="7.28515625" style="231" customWidth="1"/>
    <col min="7960" max="7960" width="7.85546875" style="231" bestFit="1" customWidth="1"/>
    <col min="7961" max="7973" width="7.28515625" style="231" customWidth="1"/>
    <col min="7974" max="7974" width="11.5703125" style="231" bestFit="1" customWidth="1"/>
    <col min="7975" max="8194" width="11.42578125" style="231"/>
    <col min="8195" max="8195" width="13.7109375" style="231" customWidth="1"/>
    <col min="8196" max="8196" width="12.140625" style="231" customWidth="1"/>
    <col min="8197" max="8210" width="11" style="231" customWidth="1"/>
    <col min="8211" max="8213" width="10.42578125" style="231" customWidth="1"/>
    <col min="8214" max="8215" width="7.28515625" style="231" customWidth="1"/>
    <col min="8216" max="8216" width="7.85546875" style="231" bestFit="1" customWidth="1"/>
    <col min="8217" max="8229" width="7.28515625" style="231" customWidth="1"/>
    <col min="8230" max="8230" width="11.5703125" style="231" bestFit="1" customWidth="1"/>
    <col min="8231" max="8450" width="11.42578125" style="231"/>
    <col min="8451" max="8451" width="13.7109375" style="231" customWidth="1"/>
    <col min="8452" max="8452" width="12.140625" style="231" customWidth="1"/>
    <col min="8453" max="8466" width="11" style="231" customWidth="1"/>
    <col min="8467" max="8469" width="10.42578125" style="231" customWidth="1"/>
    <col min="8470" max="8471" width="7.28515625" style="231" customWidth="1"/>
    <col min="8472" max="8472" width="7.85546875" style="231" bestFit="1" customWidth="1"/>
    <col min="8473" max="8485" width="7.28515625" style="231" customWidth="1"/>
    <col min="8486" max="8486" width="11.5703125" style="231" bestFit="1" customWidth="1"/>
    <col min="8487" max="8706" width="11.42578125" style="231"/>
    <col min="8707" max="8707" width="13.7109375" style="231" customWidth="1"/>
    <col min="8708" max="8708" width="12.140625" style="231" customWidth="1"/>
    <col min="8709" max="8722" width="11" style="231" customWidth="1"/>
    <col min="8723" max="8725" width="10.42578125" style="231" customWidth="1"/>
    <col min="8726" max="8727" width="7.28515625" style="231" customWidth="1"/>
    <col min="8728" max="8728" width="7.85546875" style="231" bestFit="1" customWidth="1"/>
    <col min="8729" max="8741" width="7.28515625" style="231" customWidth="1"/>
    <col min="8742" max="8742" width="11.5703125" style="231" bestFit="1" customWidth="1"/>
    <col min="8743" max="8962" width="11.42578125" style="231"/>
    <col min="8963" max="8963" width="13.7109375" style="231" customWidth="1"/>
    <col min="8964" max="8964" width="12.140625" style="231" customWidth="1"/>
    <col min="8965" max="8978" width="11" style="231" customWidth="1"/>
    <col min="8979" max="8981" width="10.42578125" style="231" customWidth="1"/>
    <col min="8982" max="8983" width="7.28515625" style="231" customWidth="1"/>
    <col min="8984" max="8984" width="7.85546875" style="231" bestFit="1" customWidth="1"/>
    <col min="8985" max="8997" width="7.28515625" style="231" customWidth="1"/>
    <col min="8998" max="8998" width="11.5703125" style="231" bestFit="1" customWidth="1"/>
    <col min="8999" max="9218" width="11.42578125" style="231"/>
    <col min="9219" max="9219" width="13.7109375" style="231" customWidth="1"/>
    <col min="9220" max="9220" width="12.140625" style="231" customWidth="1"/>
    <col min="9221" max="9234" width="11" style="231" customWidth="1"/>
    <col min="9235" max="9237" width="10.42578125" style="231" customWidth="1"/>
    <col min="9238" max="9239" width="7.28515625" style="231" customWidth="1"/>
    <col min="9240" max="9240" width="7.85546875" style="231" bestFit="1" customWidth="1"/>
    <col min="9241" max="9253" width="7.28515625" style="231" customWidth="1"/>
    <col min="9254" max="9254" width="11.5703125" style="231" bestFit="1" customWidth="1"/>
    <col min="9255" max="9474" width="11.42578125" style="231"/>
    <col min="9475" max="9475" width="13.7109375" style="231" customWidth="1"/>
    <col min="9476" max="9476" width="12.140625" style="231" customWidth="1"/>
    <col min="9477" max="9490" width="11" style="231" customWidth="1"/>
    <col min="9491" max="9493" width="10.42578125" style="231" customWidth="1"/>
    <col min="9494" max="9495" width="7.28515625" style="231" customWidth="1"/>
    <col min="9496" max="9496" width="7.85546875" style="231" bestFit="1" customWidth="1"/>
    <col min="9497" max="9509" width="7.28515625" style="231" customWidth="1"/>
    <col min="9510" max="9510" width="11.5703125" style="231" bestFit="1" customWidth="1"/>
    <col min="9511" max="9730" width="11.42578125" style="231"/>
    <col min="9731" max="9731" width="13.7109375" style="231" customWidth="1"/>
    <col min="9732" max="9732" width="12.140625" style="231" customWidth="1"/>
    <col min="9733" max="9746" width="11" style="231" customWidth="1"/>
    <col min="9747" max="9749" width="10.42578125" style="231" customWidth="1"/>
    <col min="9750" max="9751" width="7.28515625" style="231" customWidth="1"/>
    <col min="9752" max="9752" width="7.85546875" style="231" bestFit="1" customWidth="1"/>
    <col min="9753" max="9765" width="7.28515625" style="231" customWidth="1"/>
    <col min="9766" max="9766" width="11.5703125" style="231" bestFit="1" customWidth="1"/>
    <col min="9767" max="9986" width="11.42578125" style="231"/>
    <col min="9987" max="9987" width="13.7109375" style="231" customWidth="1"/>
    <col min="9988" max="9988" width="12.140625" style="231" customWidth="1"/>
    <col min="9989" max="10002" width="11" style="231" customWidth="1"/>
    <col min="10003" max="10005" width="10.42578125" style="231" customWidth="1"/>
    <col min="10006" max="10007" width="7.28515625" style="231" customWidth="1"/>
    <col min="10008" max="10008" width="7.85546875" style="231" bestFit="1" customWidth="1"/>
    <col min="10009" max="10021" width="7.28515625" style="231" customWidth="1"/>
    <col min="10022" max="10022" width="11.5703125" style="231" bestFit="1" customWidth="1"/>
    <col min="10023" max="10242" width="11.42578125" style="231"/>
    <col min="10243" max="10243" width="13.7109375" style="231" customWidth="1"/>
    <col min="10244" max="10244" width="12.140625" style="231" customWidth="1"/>
    <col min="10245" max="10258" width="11" style="231" customWidth="1"/>
    <col min="10259" max="10261" width="10.42578125" style="231" customWidth="1"/>
    <col min="10262" max="10263" width="7.28515625" style="231" customWidth="1"/>
    <col min="10264" max="10264" width="7.85546875" style="231" bestFit="1" customWidth="1"/>
    <col min="10265" max="10277" width="7.28515625" style="231" customWidth="1"/>
    <col min="10278" max="10278" width="11.5703125" style="231" bestFit="1" customWidth="1"/>
    <col min="10279" max="10498" width="11.42578125" style="231"/>
    <col min="10499" max="10499" width="13.7109375" style="231" customWidth="1"/>
    <col min="10500" max="10500" width="12.140625" style="231" customWidth="1"/>
    <col min="10501" max="10514" width="11" style="231" customWidth="1"/>
    <col min="10515" max="10517" width="10.42578125" style="231" customWidth="1"/>
    <col min="10518" max="10519" width="7.28515625" style="231" customWidth="1"/>
    <col min="10520" max="10520" width="7.85546875" style="231" bestFit="1" customWidth="1"/>
    <col min="10521" max="10533" width="7.28515625" style="231" customWidth="1"/>
    <col min="10534" max="10534" width="11.5703125" style="231" bestFit="1" customWidth="1"/>
    <col min="10535" max="10754" width="11.42578125" style="231"/>
    <col min="10755" max="10755" width="13.7109375" style="231" customWidth="1"/>
    <col min="10756" max="10756" width="12.140625" style="231" customWidth="1"/>
    <col min="10757" max="10770" width="11" style="231" customWidth="1"/>
    <col min="10771" max="10773" width="10.42578125" style="231" customWidth="1"/>
    <col min="10774" max="10775" width="7.28515625" style="231" customWidth="1"/>
    <col min="10776" max="10776" width="7.85546875" style="231" bestFit="1" customWidth="1"/>
    <col min="10777" max="10789" width="7.28515625" style="231" customWidth="1"/>
    <col min="10790" max="10790" width="11.5703125" style="231" bestFit="1" customWidth="1"/>
    <col min="10791" max="11010" width="11.42578125" style="231"/>
    <col min="11011" max="11011" width="13.7109375" style="231" customWidth="1"/>
    <col min="11012" max="11012" width="12.140625" style="231" customWidth="1"/>
    <col min="11013" max="11026" width="11" style="231" customWidth="1"/>
    <col min="11027" max="11029" width="10.42578125" style="231" customWidth="1"/>
    <col min="11030" max="11031" width="7.28515625" style="231" customWidth="1"/>
    <col min="11032" max="11032" width="7.85546875" style="231" bestFit="1" customWidth="1"/>
    <col min="11033" max="11045" width="7.28515625" style="231" customWidth="1"/>
    <col min="11046" max="11046" width="11.5703125" style="231" bestFit="1" customWidth="1"/>
    <col min="11047" max="11266" width="11.42578125" style="231"/>
    <col min="11267" max="11267" width="13.7109375" style="231" customWidth="1"/>
    <col min="11268" max="11268" width="12.140625" style="231" customWidth="1"/>
    <col min="11269" max="11282" width="11" style="231" customWidth="1"/>
    <col min="11283" max="11285" width="10.42578125" style="231" customWidth="1"/>
    <col min="11286" max="11287" width="7.28515625" style="231" customWidth="1"/>
    <col min="11288" max="11288" width="7.85546875" style="231" bestFit="1" customWidth="1"/>
    <col min="11289" max="11301" width="7.28515625" style="231" customWidth="1"/>
    <col min="11302" max="11302" width="11.5703125" style="231" bestFit="1" customWidth="1"/>
    <col min="11303" max="11522" width="11.42578125" style="231"/>
    <col min="11523" max="11523" width="13.7109375" style="231" customWidth="1"/>
    <col min="11524" max="11524" width="12.140625" style="231" customWidth="1"/>
    <col min="11525" max="11538" width="11" style="231" customWidth="1"/>
    <col min="11539" max="11541" width="10.42578125" style="231" customWidth="1"/>
    <col min="11542" max="11543" width="7.28515625" style="231" customWidth="1"/>
    <col min="11544" max="11544" width="7.85546875" style="231" bestFit="1" customWidth="1"/>
    <col min="11545" max="11557" width="7.28515625" style="231" customWidth="1"/>
    <col min="11558" max="11558" width="11.5703125" style="231" bestFit="1" customWidth="1"/>
    <col min="11559" max="11778" width="11.42578125" style="231"/>
    <col min="11779" max="11779" width="13.7109375" style="231" customWidth="1"/>
    <col min="11780" max="11780" width="12.140625" style="231" customWidth="1"/>
    <col min="11781" max="11794" width="11" style="231" customWidth="1"/>
    <col min="11795" max="11797" width="10.42578125" style="231" customWidth="1"/>
    <col min="11798" max="11799" width="7.28515625" style="231" customWidth="1"/>
    <col min="11800" max="11800" width="7.85546875" style="231" bestFit="1" customWidth="1"/>
    <col min="11801" max="11813" width="7.28515625" style="231" customWidth="1"/>
    <col min="11814" max="11814" width="11.5703125" style="231" bestFit="1" customWidth="1"/>
    <col min="11815" max="12034" width="11.42578125" style="231"/>
    <col min="12035" max="12035" width="13.7109375" style="231" customWidth="1"/>
    <col min="12036" max="12036" width="12.140625" style="231" customWidth="1"/>
    <col min="12037" max="12050" width="11" style="231" customWidth="1"/>
    <col min="12051" max="12053" width="10.42578125" style="231" customWidth="1"/>
    <col min="12054" max="12055" width="7.28515625" style="231" customWidth="1"/>
    <col min="12056" max="12056" width="7.85546875" style="231" bestFit="1" customWidth="1"/>
    <col min="12057" max="12069" width="7.28515625" style="231" customWidth="1"/>
    <col min="12070" max="12070" width="11.5703125" style="231" bestFit="1" customWidth="1"/>
    <col min="12071" max="12290" width="11.42578125" style="231"/>
    <col min="12291" max="12291" width="13.7109375" style="231" customWidth="1"/>
    <col min="12292" max="12292" width="12.140625" style="231" customWidth="1"/>
    <col min="12293" max="12306" width="11" style="231" customWidth="1"/>
    <col min="12307" max="12309" width="10.42578125" style="231" customWidth="1"/>
    <col min="12310" max="12311" width="7.28515625" style="231" customWidth="1"/>
    <col min="12312" max="12312" width="7.85546875" style="231" bestFit="1" customWidth="1"/>
    <col min="12313" max="12325" width="7.28515625" style="231" customWidth="1"/>
    <col min="12326" max="12326" width="11.5703125" style="231" bestFit="1" customWidth="1"/>
    <col min="12327" max="12546" width="11.42578125" style="231"/>
    <col min="12547" max="12547" width="13.7109375" style="231" customWidth="1"/>
    <col min="12548" max="12548" width="12.140625" style="231" customWidth="1"/>
    <col min="12549" max="12562" width="11" style="231" customWidth="1"/>
    <col min="12563" max="12565" width="10.42578125" style="231" customWidth="1"/>
    <col min="12566" max="12567" width="7.28515625" style="231" customWidth="1"/>
    <col min="12568" max="12568" width="7.85546875" style="231" bestFit="1" customWidth="1"/>
    <col min="12569" max="12581" width="7.28515625" style="231" customWidth="1"/>
    <col min="12582" max="12582" width="11.5703125" style="231" bestFit="1" customWidth="1"/>
    <col min="12583" max="12802" width="11.42578125" style="231"/>
    <col min="12803" max="12803" width="13.7109375" style="231" customWidth="1"/>
    <col min="12804" max="12804" width="12.140625" style="231" customWidth="1"/>
    <col min="12805" max="12818" width="11" style="231" customWidth="1"/>
    <col min="12819" max="12821" width="10.42578125" style="231" customWidth="1"/>
    <col min="12822" max="12823" width="7.28515625" style="231" customWidth="1"/>
    <col min="12824" max="12824" width="7.85546875" style="231" bestFit="1" customWidth="1"/>
    <col min="12825" max="12837" width="7.28515625" style="231" customWidth="1"/>
    <col min="12838" max="12838" width="11.5703125" style="231" bestFit="1" customWidth="1"/>
    <col min="12839" max="13058" width="11.42578125" style="231"/>
    <col min="13059" max="13059" width="13.7109375" style="231" customWidth="1"/>
    <col min="13060" max="13060" width="12.140625" style="231" customWidth="1"/>
    <col min="13061" max="13074" width="11" style="231" customWidth="1"/>
    <col min="13075" max="13077" width="10.42578125" style="231" customWidth="1"/>
    <col min="13078" max="13079" width="7.28515625" style="231" customWidth="1"/>
    <col min="13080" max="13080" width="7.85546875" style="231" bestFit="1" customWidth="1"/>
    <col min="13081" max="13093" width="7.28515625" style="231" customWidth="1"/>
    <col min="13094" max="13094" width="11.5703125" style="231" bestFit="1" customWidth="1"/>
    <col min="13095" max="13314" width="11.42578125" style="231"/>
    <col min="13315" max="13315" width="13.7109375" style="231" customWidth="1"/>
    <col min="13316" max="13316" width="12.140625" style="231" customWidth="1"/>
    <col min="13317" max="13330" width="11" style="231" customWidth="1"/>
    <col min="13331" max="13333" width="10.42578125" style="231" customWidth="1"/>
    <col min="13334" max="13335" width="7.28515625" style="231" customWidth="1"/>
    <col min="13336" max="13336" width="7.85546875" style="231" bestFit="1" customWidth="1"/>
    <col min="13337" max="13349" width="7.28515625" style="231" customWidth="1"/>
    <col min="13350" max="13350" width="11.5703125" style="231" bestFit="1" customWidth="1"/>
    <col min="13351" max="13570" width="11.42578125" style="231"/>
    <col min="13571" max="13571" width="13.7109375" style="231" customWidth="1"/>
    <col min="13572" max="13572" width="12.140625" style="231" customWidth="1"/>
    <col min="13573" max="13586" width="11" style="231" customWidth="1"/>
    <col min="13587" max="13589" width="10.42578125" style="231" customWidth="1"/>
    <col min="13590" max="13591" width="7.28515625" style="231" customWidth="1"/>
    <col min="13592" max="13592" width="7.85546875" style="231" bestFit="1" customWidth="1"/>
    <col min="13593" max="13605" width="7.28515625" style="231" customWidth="1"/>
    <col min="13606" max="13606" width="11.5703125" style="231" bestFit="1" customWidth="1"/>
    <col min="13607" max="13826" width="11.42578125" style="231"/>
    <col min="13827" max="13827" width="13.7109375" style="231" customWidth="1"/>
    <col min="13828" max="13828" width="12.140625" style="231" customWidth="1"/>
    <col min="13829" max="13842" width="11" style="231" customWidth="1"/>
    <col min="13843" max="13845" width="10.42578125" style="231" customWidth="1"/>
    <col min="13846" max="13847" width="7.28515625" style="231" customWidth="1"/>
    <col min="13848" max="13848" width="7.85546875" style="231" bestFit="1" customWidth="1"/>
    <col min="13849" max="13861" width="7.28515625" style="231" customWidth="1"/>
    <col min="13862" max="13862" width="11.5703125" style="231" bestFit="1" customWidth="1"/>
    <col min="13863" max="14082" width="11.42578125" style="231"/>
    <col min="14083" max="14083" width="13.7109375" style="231" customWidth="1"/>
    <col min="14084" max="14084" width="12.140625" style="231" customWidth="1"/>
    <col min="14085" max="14098" width="11" style="231" customWidth="1"/>
    <col min="14099" max="14101" width="10.42578125" style="231" customWidth="1"/>
    <col min="14102" max="14103" width="7.28515625" style="231" customWidth="1"/>
    <col min="14104" max="14104" width="7.85546875" style="231" bestFit="1" customWidth="1"/>
    <col min="14105" max="14117" width="7.28515625" style="231" customWidth="1"/>
    <col min="14118" max="14118" width="11.5703125" style="231" bestFit="1" customWidth="1"/>
    <col min="14119" max="14338" width="11.42578125" style="231"/>
    <col min="14339" max="14339" width="13.7109375" style="231" customWidth="1"/>
    <col min="14340" max="14340" width="12.140625" style="231" customWidth="1"/>
    <col min="14341" max="14354" width="11" style="231" customWidth="1"/>
    <col min="14355" max="14357" width="10.42578125" style="231" customWidth="1"/>
    <col min="14358" max="14359" width="7.28515625" style="231" customWidth="1"/>
    <col min="14360" max="14360" width="7.85546875" style="231" bestFit="1" customWidth="1"/>
    <col min="14361" max="14373" width="7.28515625" style="231" customWidth="1"/>
    <col min="14374" max="14374" width="11.5703125" style="231" bestFit="1" customWidth="1"/>
    <col min="14375" max="14594" width="11.42578125" style="231"/>
    <col min="14595" max="14595" width="13.7109375" style="231" customWidth="1"/>
    <col min="14596" max="14596" width="12.140625" style="231" customWidth="1"/>
    <col min="14597" max="14610" width="11" style="231" customWidth="1"/>
    <col min="14611" max="14613" width="10.42578125" style="231" customWidth="1"/>
    <col min="14614" max="14615" width="7.28515625" style="231" customWidth="1"/>
    <col min="14616" max="14616" width="7.85546875" style="231" bestFit="1" customWidth="1"/>
    <col min="14617" max="14629" width="7.28515625" style="231" customWidth="1"/>
    <col min="14630" max="14630" width="11.5703125" style="231" bestFit="1" customWidth="1"/>
    <col min="14631" max="14850" width="11.42578125" style="231"/>
    <col min="14851" max="14851" width="13.7109375" style="231" customWidth="1"/>
    <col min="14852" max="14852" width="12.140625" style="231" customWidth="1"/>
    <col min="14853" max="14866" width="11" style="231" customWidth="1"/>
    <col min="14867" max="14869" width="10.42578125" style="231" customWidth="1"/>
    <col min="14870" max="14871" width="7.28515625" style="231" customWidth="1"/>
    <col min="14872" max="14872" width="7.85546875" style="231" bestFit="1" customWidth="1"/>
    <col min="14873" max="14885" width="7.28515625" style="231" customWidth="1"/>
    <col min="14886" max="14886" width="11.5703125" style="231" bestFit="1" customWidth="1"/>
    <col min="14887" max="15106" width="11.42578125" style="231"/>
    <col min="15107" max="15107" width="13.7109375" style="231" customWidth="1"/>
    <col min="15108" max="15108" width="12.140625" style="231" customWidth="1"/>
    <col min="15109" max="15122" width="11" style="231" customWidth="1"/>
    <col min="15123" max="15125" width="10.42578125" style="231" customWidth="1"/>
    <col min="15126" max="15127" width="7.28515625" style="231" customWidth="1"/>
    <col min="15128" max="15128" width="7.85546875" style="231" bestFit="1" customWidth="1"/>
    <col min="15129" max="15141" width="7.28515625" style="231" customWidth="1"/>
    <col min="15142" max="15142" width="11.5703125" style="231" bestFit="1" customWidth="1"/>
    <col min="15143" max="15362" width="11.42578125" style="231"/>
    <col min="15363" max="15363" width="13.7109375" style="231" customWidth="1"/>
    <col min="15364" max="15364" width="12.140625" style="231" customWidth="1"/>
    <col min="15365" max="15378" width="11" style="231" customWidth="1"/>
    <col min="15379" max="15381" width="10.42578125" style="231" customWidth="1"/>
    <col min="15382" max="15383" width="7.28515625" style="231" customWidth="1"/>
    <col min="15384" max="15384" width="7.85546875" style="231" bestFit="1" customWidth="1"/>
    <col min="15385" max="15397" width="7.28515625" style="231" customWidth="1"/>
    <col min="15398" max="15398" width="11.5703125" style="231" bestFit="1" customWidth="1"/>
    <col min="15399" max="15618" width="11.42578125" style="231"/>
    <col min="15619" max="15619" width="13.7109375" style="231" customWidth="1"/>
    <col min="15620" max="15620" width="12.140625" style="231" customWidth="1"/>
    <col min="15621" max="15634" width="11" style="231" customWidth="1"/>
    <col min="15635" max="15637" width="10.42578125" style="231" customWidth="1"/>
    <col min="15638" max="15639" width="7.28515625" style="231" customWidth="1"/>
    <col min="15640" max="15640" width="7.85546875" style="231" bestFit="1" customWidth="1"/>
    <col min="15641" max="15653" width="7.28515625" style="231" customWidth="1"/>
    <col min="15654" max="15654" width="11.5703125" style="231" bestFit="1" customWidth="1"/>
    <col min="15655" max="15874" width="11.42578125" style="231"/>
    <col min="15875" max="15875" width="13.7109375" style="231" customWidth="1"/>
    <col min="15876" max="15876" width="12.140625" style="231" customWidth="1"/>
    <col min="15877" max="15890" width="11" style="231" customWidth="1"/>
    <col min="15891" max="15893" width="10.42578125" style="231" customWidth="1"/>
    <col min="15894" max="15895" width="7.28515625" style="231" customWidth="1"/>
    <col min="15896" max="15896" width="7.85546875" style="231" bestFit="1" customWidth="1"/>
    <col min="15897" max="15909" width="7.28515625" style="231" customWidth="1"/>
    <col min="15910" max="15910" width="11.5703125" style="231" bestFit="1" customWidth="1"/>
    <col min="15911" max="16130" width="11.42578125" style="231"/>
    <col min="16131" max="16131" width="13.7109375" style="231" customWidth="1"/>
    <col min="16132" max="16132" width="12.140625" style="231" customWidth="1"/>
    <col min="16133" max="16146" width="11" style="231" customWidth="1"/>
    <col min="16147" max="16149" width="10.42578125" style="231" customWidth="1"/>
    <col min="16150" max="16151" width="7.28515625" style="231" customWidth="1"/>
    <col min="16152" max="16152" width="7.85546875" style="231" bestFit="1" customWidth="1"/>
    <col min="16153" max="16165" width="7.28515625" style="231" customWidth="1"/>
    <col min="16166" max="16166" width="11.5703125" style="231" bestFit="1" customWidth="1"/>
    <col min="16167" max="16384" width="11.42578125" style="231"/>
  </cols>
  <sheetData>
    <row r="1" spans="2:12" ht="15" customHeight="1"/>
    <row r="2" spans="2:12" ht="15" customHeight="1"/>
    <row r="3" spans="2:12" ht="15" customHeight="1">
      <c r="B3" s="232"/>
    </row>
    <row r="4" spans="2:12" ht="15" customHeight="1" thickBot="1">
      <c r="B4" s="232"/>
    </row>
    <row r="5" spans="2:12" ht="25.5" customHeight="1" thickBot="1">
      <c r="B5" s="352" t="s">
        <v>266</v>
      </c>
      <c r="C5" s="352"/>
      <c r="D5" s="352"/>
      <c r="E5" s="352"/>
      <c r="F5" s="352"/>
      <c r="H5" s="72" t="s">
        <v>95</v>
      </c>
    </row>
    <row r="6" spans="2:12" ht="45" customHeight="1">
      <c r="B6" s="38"/>
      <c r="C6" s="218" t="s">
        <v>59</v>
      </c>
      <c r="D6" s="218" t="s">
        <v>240</v>
      </c>
      <c r="E6" s="219" t="s">
        <v>241</v>
      </c>
      <c r="F6" s="218" t="s">
        <v>242</v>
      </c>
    </row>
    <row r="7" spans="2:12" ht="15" customHeight="1">
      <c r="B7" s="220" t="s">
        <v>253</v>
      </c>
      <c r="C7" s="233">
        <v>31753</v>
      </c>
      <c r="D7" s="234">
        <f>IFERROR((C7-C8)/C8,"-")</f>
        <v>0.10387623848426908</v>
      </c>
      <c r="E7" s="235">
        <f t="shared" ref="E7:E8" si="0">C7/C20-1</f>
        <v>-8.3104732753891075E-2</v>
      </c>
      <c r="F7" s="236">
        <f>((SUM(C7:C8,C10:C19)/SUM(C20:C21,C23:C32))-1)</f>
        <v>-9.0546759552459388E-2</v>
      </c>
    </row>
    <row r="8" spans="2:12" ht="15" customHeight="1">
      <c r="B8" s="220" t="s">
        <v>254</v>
      </c>
      <c r="C8" s="233">
        <v>28765</v>
      </c>
      <c r="D8" s="234">
        <f>C8/C10-1</f>
        <v>6.7548649027020513E-3</v>
      </c>
      <c r="E8" s="235">
        <f t="shared" si="0"/>
        <v>4.1892127770990495E-3</v>
      </c>
      <c r="F8" s="236">
        <f>((SUM(C8,C10:C20)/SUM(C21,C23:C33))-1)</f>
        <v>-9.4280070127279347E-2</v>
      </c>
    </row>
    <row r="9" spans="2:12" ht="15" customHeight="1">
      <c r="B9" s="169" t="str">
        <f>actualizaciones!$A$2</f>
        <v xml:space="preserve">acumulado febrero 2011 </v>
      </c>
      <c r="C9" s="62">
        <v>60518</v>
      </c>
      <c r="D9" s="237"/>
      <c r="E9" s="222">
        <v>-4.3586825968771725E-2</v>
      </c>
      <c r="F9" s="222" t="s">
        <v>64</v>
      </c>
    </row>
    <row r="10" spans="2:12" ht="15" customHeight="1" outlineLevel="1">
      <c r="B10" s="220" t="s">
        <v>243</v>
      </c>
      <c r="C10" s="233">
        <v>28572</v>
      </c>
      <c r="D10" s="234">
        <f t="shared" ref="D10:D19" si="1">IFERROR((C10-C11)/C11,"-")</f>
        <v>-6.0718629803741084E-2</v>
      </c>
      <c r="E10" s="235">
        <f>C10/C23-1</f>
        <v>-0.20800532209779354</v>
      </c>
      <c r="F10" s="236">
        <f>((SUM(C10:C21)/SUM(C23:C34))-1)</f>
        <v>-0.10538612110879586</v>
      </c>
    </row>
    <row r="11" spans="2:12" ht="15" customHeight="1" outlineLevel="1">
      <c r="B11" s="220" t="s">
        <v>244</v>
      </c>
      <c r="C11" s="233">
        <v>30419</v>
      </c>
      <c r="D11" s="234">
        <f t="shared" si="1"/>
        <v>8.6470462175869706E-2</v>
      </c>
      <c r="E11" s="235">
        <f t="shared" ref="E11:E61" si="2">C11/C24-1</f>
        <v>9.8000288766965094E-2</v>
      </c>
      <c r="F11" s="236">
        <f>((SUM(C11:C21,C23)/SUM(C24:C34,C36))-1)</f>
        <v>-9.0011273587867091E-2</v>
      </c>
    </row>
    <row r="12" spans="2:12" ht="15" customHeight="1" outlineLevel="1">
      <c r="B12" s="220" t="s">
        <v>245</v>
      </c>
      <c r="C12" s="233">
        <v>27998</v>
      </c>
      <c r="D12" s="234">
        <f t="shared" si="1"/>
        <v>0.23950770320524173</v>
      </c>
      <c r="E12" s="235">
        <f t="shared" si="2"/>
        <v>-3.3551950293406962E-2</v>
      </c>
      <c r="F12" s="236">
        <f>((SUM(C12:C21,C23:C24)/SUM(C25:C34,C36:C37))-1)</f>
        <v>-0.13232882248130973</v>
      </c>
    </row>
    <row r="13" spans="2:12" ht="15" customHeight="1" outlineLevel="1">
      <c r="B13" s="220" t="s">
        <v>246</v>
      </c>
      <c r="C13" s="233">
        <v>22588</v>
      </c>
      <c r="D13" s="234">
        <f t="shared" si="1"/>
        <v>-1.3705292011141077E-3</v>
      </c>
      <c r="E13" s="235">
        <f t="shared" si="2"/>
        <v>-0.12656123119755613</v>
      </c>
      <c r="F13" s="236">
        <f>((SUM(C13:C21,C23:C25)/SUM(C26:C34,C36:C38))-1)</f>
        <v>-0.16092099437029539</v>
      </c>
    </row>
    <row r="14" spans="2:12" ht="15" customHeight="1" outlineLevel="1">
      <c r="B14" s="220" t="s">
        <v>247</v>
      </c>
      <c r="C14" s="233">
        <v>22619</v>
      </c>
      <c r="D14" s="234">
        <f t="shared" si="1"/>
        <v>-1.373506584110927E-2</v>
      </c>
      <c r="E14" s="235">
        <f t="shared" si="2"/>
        <v>5.7753460531238199E-2</v>
      </c>
      <c r="F14" s="236">
        <f>((SUM(C14:C21,C23:C26)/SUM(C27:C34,C36:C39))-1)</f>
        <v>-0.17003380354292852</v>
      </c>
      <c r="G14" s="20"/>
      <c r="H14" s="20"/>
      <c r="I14" s="20"/>
      <c r="J14" s="20"/>
      <c r="K14" s="20"/>
      <c r="L14" s="20"/>
    </row>
    <row r="15" spans="2:12" ht="15" customHeight="1" outlineLevel="1">
      <c r="B15" s="220" t="s">
        <v>248</v>
      </c>
      <c r="C15" s="233">
        <v>22934</v>
      </c>
      <c r="D15" s="234">
        <f t="shared" si="1"/>
        <v>-0.12221073984766716</v>
      </c>
      <c r="E15" s="235">
        <f t="shared" si="2"/>
        <v>-0.15869405722670582</v>
      </c>
      <c r="F15" s="236">
        <f>((SUM(C15:C21,C23:C27)/SUM(C28:C34,C36:C40))-1)</f>
        <v>-0.19407603142896479</v>
      </c>
      <c r="G15" s="20"/>
      <c r="H15" s="20"/>
      <c r="I15" s="20"/>
      <c r="J15" s="20"/>
      <c r="K15" s="20"/>
      <c r="L15" s="20"/>
    </row>
    <row r="16" spans="2:12" ht="15" customHeight="1" outlineLevel="1">
      <c r="B16" s="220" t="s">
        <v>249</v>
      </c>
      <c r="C16" s="233">
        <v>26127</v>
      </c>
      <c r="D16" s="234">
        <f t="shared" si="1"/>
        <v>3.2035076631379368E-2</v>
      </c>
      <c r="E16" s="235">
        <f t="shared" si="2"/>
        <v>-7.0279695395345509E-2</v>
      </c>
      <c r="F16" s="236">
        <f>((SUM(C16:C21,C23:C28)/SUM(C29:C34,C36:C41))-1)</f>
        <v>-0.21216154477305782</v>
      </c>
      <c r="G16" s="20"/>
      <c r="H16" s="20"/>
      <c r="I16" s="20"/>
      <c r="J16" s="20"/>
      <c r="K16" s="20"/>
      <c r="L16" s="20"/>
    </row>
    <row r="17" spans="2:12" ht="15" customHeight="1" outlineLevel="1">
      <c r="B17" s="220" t="s">
        <v>250</v>
      </c>
      <c r="C17" s="233">
        <v>25316</v>
      </c>
      <c r="D17" s="234">
        <f t="shared" si="1"/>
        <v>-8.1088929219600731E-2</v>
      </c>
      <c r="E17" s="235">
        <f t="shared" si="2"/>
        <v>-0.16008095285491519</v>
      </c>
      <c r="F17" s="236">
        <f>((SUM(C17:C21,C23:C29)/SUM(C30:C34,C36:C42))-1)</f>
        <v>-0.22742829093586525</v>
      </c>
      <c r="G17" s="20"/>
      <c r="H17" s="20"/>
      <c r="I17" s="20"/>
      <c r="J17" s="20"/>
      <c r="K17" s="20"/>
      <c r="L17" s="20"/>
    </row>
    <row r="18" spans="2:12" ht="15" customHeight="1" outlineLevel="1">
      <c r="B18" s="220" t="s">
        <v>251</v>
      </c>
      <c r="C18" s="233">
        <v>27550</v>
      </c>
      <c r="D18" s="234">
        <f t="shared" si="1"/>
        <v>-3.2144739153346216E-2</v>
      </c>
      <c r="E18" s="235">
        <f t="shared" si="2"/>
        <v>-7.6649797231625127E-2</v>
      </c>
      <c r="F18" s="236">
        <f>((SUM(C18:C21,C23:C30)/SUM(C31:C34,C36:C43))-1)</f>
        <v>-0.24607115758446441</v>
      </c>
      <c r="G18" s="20"/>
      <c r="H18" s="20"/>
      <c r="I18" s="20"/>
      <c r="J18" s="20"/>
      <c r="K18" s="20"/>
      <c r="L18" s="20"/>
    </row>
    <row r="19" spans="2:12" ht="15" customHeight="1" outlineLevel="1">
      <c r="B19" s="220" t="s">
        <v>252</v>
      </c>
      <c r="C19" s="233">
        <v>28465</v>
      </c>
      <c r="D19" s="234">
        <f t="shared" si="1"/>
        <v>-0.17804856920100487</v>
      </c>
      <c r="E19" s="235">
        <f t="shared" si="2"/>
        <v>-0.22362535457124155</v>
      </c>
      <c r="F19" s="236">
        <f>((SUM(C19:C21,C23:C31)/SUM(C32:C34,C36:C44))-1)</f>
        <v>-0.26108135267016952</v>
      </c>
      <c r="G19" s="20"/>
      <c r="H19" s="20"/>
      <c r="I19" s="20"/>
      <c r="J19" s="20"/>
      <c r="K19" s="20"/>
      <c r="L19" s="20"/>
    </row>
    <row r="20" spans="2:12" ht="15" customHeight="1" outlineLevel="1">
      <c r="B20" s="220" t="s">
        <v>253</v>
      </c>
      <c r="C20" s="233">
        <v>34631</v>
      </c>
      <c r="D20" s="234">
        <f>IFERROR((C20-C21)/C21,"-")</f>
        <v>0.20897189736428695</v>
      </c>
      <c r="E20" s="235">
        <f t="shared" si="2"/>
        <v>-0.11819825325287092</v>
      </c>
      <c r="F20" s="236">
        <f>((SUM(C20:C21,C23:C32)/SUM(C33:C34,C36:C45))-1)</f>
        <v>-0.26157290012553935</v>
      </c>
    </row>
    <row r="21" spans="2:12" ht="15" customHeight="1" outlineLevel="1">
      <c r="B21" s="220" t="s">
        <v>254</v>
      </c>
      <c r="C21" s="233">
        <v>28645</v>
      </c>
      <c r="D21" s="234">
        <f>C21/C23-1</f>
        <v>-0.20598181616587208</v>
      </c>
      <c r="E21" s="235">
        <f t="shared" si="2"/>
        <v>-0.13141696230934841</v>
      </c>
      <c r="F21" s="236">
        <f>((SUM(C21,C23:C33)/SUM(C34,C36:C46))-1)</f>
        <v>-0.26607463295269163</v>
      </c>
    </row>
    <row r="22" spans="2:12" ht="15" customHeight="1">
      <c r="B22" s="223">
        <v>2010</v>
      </c>
      <c r="C22" s="238">
        <v>325864</v>
      </c>
      <c r="D22" s="239"/>
      <c r="E22" s="224">
        <f t="shared" si="2"/>
        <v>-0.10538612110879586</v>
      </c>
      <c r="F22" s="224">
        <f>C22/C35-1</f>
        <v>-0.10538612110879586</v>
      </c>
    </row>
    <row r="23" spans="2:12" ht="15" hidden="1" customHeight="1" outlineLevel="1">
      <c r="B23" s="220" t="s">
        <v>243</v>
      </c>
      <c r="C23" s="233">
        <v>36076</v>
      </c>
      <c r="D23" s="234">
        <f t="shared" ref="D23:D33" si="3">IFERROR((C23-C24)/C24,"-")</f>
        <v>0.30219462893444987</v>
      </c>
      <c r="E23" s="235">
        <f t="shared" si="2"/>
        <v>-5.4810312303500308E-2</v>
      </c>
      <c r="F23" s="236">
        <f>((SUM(C23:C34)/SUM(C36:C47))-1)</f>
        <v>-0.27214579024668051</v>
      </c>
    </row>
    <row r="24" spans="2:12" ht="15" hidden="1" customHeight="1" outlineLevel="1">
      <c r="B24" s="220" t="s">
        <v>244</v>
      </c>
      <c r="C24" s="233">
        <v>27704</v>
      </c>
      <c r="D24" s="234">
        <f t="shared" si="3"/>
        <v>-4.3700379703141182E-2</v>
      </c>
      <c r="E24" s="235">
        <f t="shared" si="2"/>
        <v>-0.34725036520427877</v>
      </c>
      <c r="F24" s="236">
        <f>((SUM(C24:C34,C36)/SUM(C37:C47,C49))-1)</f>
        <v>-0.27306694817216548</v>
      </c>
    </row>
    <row r="25" spans="2:12" ht="15" hidden="1" customHeight="1" outlineLevel="1">
      <c r="B25" s="220" t="s">
        <v>245</v>
      </c>
      <c r="C25" s="233">
        <v>28970</v>
      </c>
      <c r="D25" s="234">
        <f t="shared" si="3"/>
        <v>0.12021963574494413</v>
      </c>
      <c r="E25" s="235">
        <f t="shared" si="2"/>
        <v>-0.32806049079185418</v>
      </c>
      <c r="F25" s="236">
        <f>((SUM(C25:C34,C36:C37)/SUM(C38:C47,C49:C50))-1)</f>
        <v>-0.2450612539224698</v>
      </c>
    </row>
    <row r="26" spans="2:12" ht="15" hidden="1" customHeight="1" outlineLevel="1">
      <c r="B26" s="220" t="s">
        <v>246</v>
      </c>
      <c r="C26" s="233">
        <v>25861</v>
      </c>
      <c r="D26" s="234">
        <f t="shared" si="3"/>
        <v>0.20936213991769548</v>
      </c>
      <c r="E26" s="235">
        <f t="shared" si="2"/>
        <v>-0.24259020618556704</v>
      </c>
      <c r="F26" s="236">
        <f>((SUM(C26:C34,C36:C38)/SUM(C39:C47,C49:C51))-1)</f>
        <v>-0.21784553030557907</v>
      </c>
    </row>
    <row r="27" spans="2:12" ht="15" hidden="1" customHeight="1" outlineLevel="1">
      <c r="B27" s="220" t="s">
        <v>247</v>
      </c>
      <c r="C27" s="233">
        <v>21384</v>
      </c>
      <c r="D27" s="234">
        <f t="shared" si="3"/>
        <v>-0.21555392516507704</v>
      </c>
      <c r="E27" s="235">
        <f t="shared" si="2"/>
        <v>-0.32942393928941016</v>
      </c>
      <c r="F27" s="236">
        <f>((SUM(C27:C34,C36:C39)/SUM(C40:C47,C49:C52))-1)</f>
        <v>-0.20577733862935832</v>
      </c>
    </row>
    <row r="28" spans="2:12" ht="15" hidden="1" customHeight="1" outlineLevel="1">
      <c r="B28" s="220" t="s">
        <v>248</v>
      </c>
      <c r="C28" s="233">
        <v>27260</v>
      </c>
      <c r="D28" s="234">
        <f t="shared" si="3"/>
        <v>-2.9962280264749841E-2</v>
      </c>
      <c r="E28" s="235">
        <f t="shared" si="2"/>
        <v>-0.35486924624304816</v>
      </c>
      <c r="F28" s="236">
        <f>((SUM(C28:C34,C36:C40)/SUM(C41:C47,C49:C53))-1)</f>
        <v>-0.17733285379040931</v>
      </c>
    </row>
    <row r="29" spans="2:12" ht="15" hidden="1" customHeight="1" outlineLevel="1">
      <c r="B29" s="220" t="s">
        <v>249</v>
      </c>
      <c r="C29" s="233">
        <v>28102</v>
      </c>
      <c r="D29" s="234">
        <f t="shared" si="3"/>
        <v>-6.7648717693507179E-2</v>
      </c>
      <c r="E29" s="235">
        <f t="shared" si="2"/>
        <v>-0.28193990188062146</v>
      </c>
      <c r="F29" s="236">
        <f>((SUM(C29:C34,C36:C41)/SUM(C42:C47,C49:C54))-1)</f>
        <v>-0.14701660204791733</v>
      </c>
    </row>
    <row r="30" spans="2:12" ht="15" hidden="1" customHeight="1" outlineLevel="1">
      <c r="B30" s="220" t="s">
        <v>250</v>
      </c>
      <c r="C30" s="233">
        <v>30141</v>
      </c>
      <c r="D30" s="234">
        <f t="shared" si="3"/>
        <v>1.018869189261655E-2</v>
      </c>
      <c r="E30" s="235">
        <f t="shared" si="2"/>
        <v>-0.36440892412804182</v>
      </c>
      <c r="F30" s="236">
        <f>((SUM(C30:C34,C36:C42)/SUM(C43:C47,C49:C55))-1)</f>
        <v>-0.13050299552646971</v>
      </c>
    </row>
    <row r="31" spans="2:12" ht="15" hidden="1" customHeight="1" outlineLevel="1">
      <c r="B31" s="220" t="s">
        <v>251</v>
      </c>
      <c r="C31" s="233">
        <v>29837</v>
      </c>
      <c r="D31" s="234">
        <f t="shared" si="3"/>
        <v>-0.18620445123281693</v>
      </c>
      <c r="E31" s="235">
        <f t="shared" si="2"/>
        <v>-0.29333049121311161</v>
      </c>
      <c r="F31" s="236">
        <f>((SUM(C31:C34,C36:C43)/SUM(C44:C47,C49:C56))-1)</f>
        <v>-9.0023996848175192E-2</v>
      </c>
    </row>
    <row r="32" spans="2:12" ht="15" hidden="1" customHeight="1" outlineLevel="1">
      <c r="B32" s="220" t="s">
        <v>252</v>
      </c>
      <c r="C32" s="233">
        <v>36664</v>
      </c>
      <c r="D32" s="234">
        <f t="shared" si="3"/>
        <v>-6.6432409034196518E-2</v>
      </c>
      <c r="E32" s="235">
        <f t="shared" si="2"/>
        <v>-0.23743760399334446</v>
      </c>
      <c r="F32" s="236">
        <f>((SUM(C32:C34,C36:C44)/SUM(C45:C47,C49:C57))-1)</f>
        <v>-6.9474243081598441E-2</v>
      </c>
    </row>
    <row r="33" spans="2:6" ht="15" hidden="1" customHeight="1" outlineLevel="1">
      <c r="B33" s="220" t="s">
        <v>253</v>
      </c>
      <c r="C33" s="233">
        <v>39273</v>
      </c>
      <c r="D33" s="234">
        <f t="shared" si="3"/>
        <v>0.19084872191394525</v>
      </c>
      <c r="E33" s="235">
        <f t="shared" si="2"/>
        <v>-0.1910646975220911</v>
      </c>
      <c r="F33" s="236">
        <f>((SUM(C33:C34,C36:C45)/SUM(C46:C47,C49:C58))-1)</f>
        <v>-4.9590303183545736E-2</v>
      </c>
    </row>
    <row r="34" spans="2:6" ht="15" hidden="1" customHeight="1" outlineLevel="1">
      <c r="B34" s="220" t="s">
        <v>254</v>
      </c>
      <c r="C34" s="233">
        <v>32979</v>
      </c>
      <c r="D34" s="234">
        <f>C34/C36-1</f>
        <v>-0.13595158247746808</v>
      </c>
      <c r="E34" s="235">
        <f t="shared" si="2"/>
        <v>-0.23347433990330979</v>
      </c>
      <c r="F34" s="236">
        <f>((SUM(C34,C36:C46)/SUM(C47,C49:C59))-1)</f>
        <v>-1.508304713703279E-2</v>
      </c>
    </row>
    <row r="35" spans="2:6" ht="15" customHeight="1" collapsed="1">
      <c r="B35" s="225">
        <v>2009</v>
      </c>
      <c r="C35" s="240">
        <v>364251</v>
      </c>
      <c r="D35" s="241"/>
      <c r="E35" s="226">
        <f t="shared" si="2"/>
        <v>-0.27214579024668051</v>
      </c>
      <c r="F35" s="226">
        <f>C35/C48-1</f>
        <v>-0.27214579024668051</v>
      </c>
    </row>
    <row r="36" spans="2:6" ht="15" hidden="1" customHeight="1" outlineLevel="1">
      <c r="B36" s="220" t="s">
        <v>243</v>
      </c>
      <c r="C36" s="233">
        <v>38168</v>
      </c>
      <c r="D36" s="234">
        <f t="shared" ref="D36:D46" si="4">IFERROR((C36-C37)/C37,"-")</f>
        <v>-0.10070213467791339</v>
      </c>
      <c r="E36" s="235">
        <f t="shared" si="2"/>
        <v>-8.4261036468330164E-2</v>
      </c>
      <c r="F36" s="236">
        <f>((SUM(C36:C47)/SUM(C49:C60))-1)</f>
        <v>1.3586180496904188E-2</v>
      </c>
    </row>
    <row r="37" spans="2:6" ht="15" hidden="1" customHeight="1" outlineLevel="1">
      <c r="B37" s="220" t="s">
        <v>244</v>
      </c>
      <c r="C37" s="233">
        <v>42442</v>
      </c>
      <c r="D37" s="234">
        <f t="shared" si="4"/>
        <v>-1.5586584404137868E-2</v>
      </c>
      <c r="E37" s="235">
        <f t="shared" si="2"/>
        <v>-1.911299082483997E-2</v>
      </c>
      <c r="F37" s="236">
        <f>((SUM(C37:C47,C49)/SUM(C50:C60,C62))-1)</f>
        <v>1.2321648457383372E-2</v>
      </c>
    </row>
    <row r="38" spans="2:6" ht="15" hidden="1" customHeight="1" outlineLevel="1">
      <c r="B38" s="220" t="s">
        <v>245</v>
      </c>
      <c r="C38" s="233">
        <v>43114</v>
      </c>
      <c r="D38" s="234">
        <f t="shared" si="4"/>
        <v>0.26271087160262419</v>
      </c>
      <c r="E38" s="235">
        <f t="shared" si="2"/>
        <v>-1.1894666880572058E-2</v>
      </c>
      <c r="F38" s="236">
        <f>((SUM(C38:C47,C49:C50)/SUM(C51:C60,C62:C63))-1)</f>
        <v>8.8698620554577001E-3</v>
      </c>
    </row>
    <row r="39" spans="2:6" ht="15" hidden="1" customHeight="1" outlineLevel="1">
      <c r="B39" s="220" t="s">
        <v>246</v>
      </c>
      <c r="C39" s="233">
        <v>34144</v>
      </c>
      <c r="D39" s="234">
        <f t="shared" si="4"/>
        <v>7.0714039323904798E-2</v>
      </c>
      <c r="E39" s="235">
        <f t="shared" si="2"/>
        <v>-7.4562948909066229E-2</v>
      </c>
      <c r="F39" s="236">
        <f>((SUM(C39:C47,C49:C51)/SUM(C52:C60,C62:C64))-1)</f>
        <v>1.6141941296181628E-2</v>
      </c>
    </row>
    <row r="40" spans="2:6" ht="15" hidden="1" customHeight="1" outlineLevel="1">
      <c r="B40" s="220" t="s">
        <v>247</v>
      </c>
      <c r="C40" s="233">
        <v>31889</v>
      </c>
      <c r="D40" s="234">
        <f t="shared" si="4"/>
        <v>-0.24532008046385043</v>
      </c>
      <c r="E40" s="235">
        <f t="shared" si="2"/>
        <v>0.17706333973128596</v>
      </c>
      <c r="F40" s="236">
        <f>((SUM(C40:C47,C49:C52)/SUM(C53:C60,C62:C65))-1)</f>
        <v>1.9208432050296986E-2</v>
      </c>
    </row>
    <row r="41" spans="2:6" ht="15" hidden="1" customHeight="1" outlineLevel="1">
      <c r="B41" s="220" t="s">
        <v>248</v>
      </c>
      <c r="C41" s="233">
        <v>42255</v>
      </c>
      <c r="D41" s="234">
        <f t="shared" si="4"/>
        <v>7.9696443172526568E-2</v>
      </c>
      <c r="E41" s="235">
        <f t="shared" si="2"/>
        <v>7.318584914656201E-3</v>
      </c>
      <c r="F41" s="236">
        <f>((SUM(C41:C47,C49:C53)/SUM(C54:C60,C62:C66))-1)</f>
        <v>-2.1137247359330757E-3</v>
      </c>
    </row>
    <row r="42" spans="2:6" ht="15" hidden="1" customHeight="1" outlineLevel="1">
      <c r="B42" s="220" t="s">
        <v>249</v>
      </c>
      <c r="C42" s="233">
        <v>39136</v>
      </c>
      <c r="D42" s="234">
        <f t="shared" si="4"/>
        <v>-0.17472902872084686</v>
      </c>
      <c r="E42" s="235">
        <f t="shared" si="2"/>
        <v>-7.4230023182097704E-2</v>
      </c>
      <c r="F42" s="236">
        <f>((SUM(C42:C47,C49:C54)/SUM(C55:C60,C62:C67))-1)</f>
        <v>8.3866815567188446E-3</v>
      </c>
    </row>
    <row r="43" spans="2:6" ht="15" hidden="1" customHeight="1" outlineLevel="1">
      <c r="B43" s="220" t="s">
        <v>250</v>
      </c>
      <c r="C43" s="233">
        <v>47422</v>
      </c>
      <c r="D43" s="234">
        <f t="shared" si="4"/>
        <v>0.12315854293969969</v>
      </c>
      <c r="E43" s="235">
        <f t="shared" si="2"/>
        <v>8.0227790432801926E-2</v>
      </c>
      <c r="F43" s="236">
        <f>((SUM(C43:C47,C49:C55)/SUM(C56:C60,C62:C68))-1)</f>
        <v>2.9320359914739802E-2</v>
      </c>
    </row>
    <row r="44" spans="2:6" ht="15" hidden="1" customHeight="1" outlineLevel="1">
      <c r="B44" s="220" t="s">
        <v>251</v>
      </c>
      <c r="C44" s="233">
        <v>42222</v>
      </c>
      <c r="D44" s="234">
        <f t="shared" si="4"/>
        <v>-0.12183860232945092</v>
      </c>
      <c r="E44" s="235">
        <f t="shared" si="2"/>
        <v>-4.9760313280669766E-2</v>
      </c>
      <c r="F44" s="236">
        <f>((SUM(C44:C47,C49:C56)/SUM(C57:C60,C62:C69))-1)</f>
        <v>4.1941716977376808E-2</v>
      </c>
    </row>
    <row r="45" spans="2:6" ht="15" hidden="1" customHeight="1" outlineLevel="1">
      <c r="B45" s="220" t="s">
        <v>252</v>
      </c>
      <c r="C45" s="233">
        <v>48080</v>
      </c>
      <c r="D45" s="234">
        <f t="shared" si="4"/>
        <v>-9.6603431584584652E-3</v>
      </c>
      <c r="E45" s="235">
        <f t="shared" si="2"/>
        <v>-2.9294785084088781E-2</v>
      </c>
      <c r="F45" s="236">
        <f>((SUM(C45:C47,C49:C57)/SUM(C58:C60,C62:C70))-1)</f>
        <v>6.2433437027744842E-2</v>
      </c>
    </row>
    <row r="46" spans="2:6" ht="15" hidden="1" customHeight="1" outlineLevel="1">
      <c r="B46" s="220" t="s">
        <v>253</v>
      </c>
      <c r="C46" s="233">
        <v>48549</v>
      </c>
      <c r="D46" s="234">
        <f t="shared" si="4"/>
        <v>0.1284166976571216</v>
      </c>
      <c r="E46" s="235">
        <f t="shared" si="2"/>
        <v>0.20675598419129537</v>
      </c>
      <c r="F46" s="236">
        <f>((SUM(C46:C47,C49:C58)/SUM(C59:C60,C62:C71))-1)</f>
        <v>7.8407062302150221E-2</v>
      </c>
    </row>
    <row r="47" spans="2:6" ht="15" hidden="1" customHeight="1" outlineLevel="1">
      <c r="B47" s="220" t="s">
        <v>254</v>
      </c>
      <c r="C47" s="233">
        <v>43024</v>
      </c>
      <c r="D47" s="234">
        <f>C47/C49-1</f>
        <v>3.2245681381957825E-2</v>
      </c>
      <c r="E47" s="235">
        <f t="shared" si="2"/>
        <v>0.10741036266762771</v>
      </c>
      <c r="F47" s="236">
        <f>((SUM(C47,C49:C59)/SUM(C60,C62:C72))-1)</f>
        <v>5.4036546538409391E-2</v>
      </c>
    </row>
    <row r="48" spans="2:6" ht="15" customHeight="1" collapsed="1">
      <c r="B48" s="225">
        <v>2008</v>
      </c>
      <c r="C48" s="240">
        <v>500445</v>
      </c>
      <c r="D48" s="241"/>
      <c r="E48" s="226">
        <f t="shared" si="2"/>
        <v>1.3586180496904188E-2</v>
      </c>
      <c r="F48" s="226">
        <f>C48/C61-1</f>
        <v>1.3586180496904188E-2</v>
      </c>
    </row>
    <row r="49" spans="2:6" ht="15" hidden="1" customHeight="1" outlineLevel="1">
      <c r="B49" s="220" t="s">
        <v>243</v>
      </c>
      <c r="C49" s="233">
        <v>41680</v>
      </c>
      <c r="D49" s="234">
        <f t="shared" ref="D49:D59" si="5">IFERROR((C49-C50)/C50,"-")</f>
        <v>-3.6723751415563104E-2</v>
      </c>
      <c r="E49" s="235">
        <f t="shared" si="2"/>
        <v>-8.9280251715247116E-2</v>
      </c>
      <c r="F49" s="236" t="s">
        <v>64</v>
      </c>
    </row>
    <row r="50" spans="2:6" ht="15" hidden="1" customHeight="1" outlineLevel="1">
      <c r="B50" s="220" t="s">
        <v>244</v>
      </c>
      <c r="C50" s="233">
        <v>43269</v>
      </c>
      <c r="D50" s="234">
        <f t="shared" si="5"/>
        <v>-8.3423097197075601E-3</v>
      </c>
      <c r="E50" s="235">
        <f t="shared" si="2"/>
        <v>-5.5096960167714926E-2</v>
      </c>
      <c r="F50" s="236" t="s">
        <v>64</v>
      </c>
    </row>
    <row r="51" spans="2:6" ht="15" hidden="1" customHeight="1" outlineLevel="1">
      <c r="B51" s="220" t="s">
        <v>245</v>
      </c>
      <c r="C51" s="233">
        <v>43633</v>
      </c>
      <c r="D51" s="234">
        <f t="shared" si="5"/>
        <v>0.18262637213714594</v>
      </c>
      <c r="E51" s="235">
        <f t="shared" si="2"/>
        <v>7.5684737322190276E-2</v>
      </c>
      <c r="F51" s="236" t="s">
        <v>64</v>
      </c>
    </row>
    <row r="52" spans="2:6" ht="15" hidden="1" customHeight="1" outlineLevel="1">
      <c r="B52" s="220" t="s">
        <v>246</v>
      </c>
      <c r="C52" s="233">
        <v>36895</v>
      </c>
      <c r="D52" s="234">
        <f t="shared" si="5"/>
        <v>0.36184113391407058</v>
      </c>
      <c r="E52" s="235">
        <f t="shared" si="2"/>
        <v>-3.1576460706598808E-2</v>
      </c>
      <c r="F52" s="236" t="s">
        <v>64</v>
      </c>
    </row>
    <row r="53" spans="2:6" ht="15" hidden="1" customHeight="1" outlineLevel="1">
      <c r="B53" s="220" t="s">
        <v>247</v>
      </c>
      <c r="C53" s="233">
        <v>27092</v>
      </c>
      <c r="D53" s="234">
        <f t="shared" si="5"/>
        <v>-0.35415276056069417</v>
      </c>
      <c r="E53" s="235">
        <f t="shared" si="2"/>
        <v>-0.1774350255040078</v>
      </c>
      <c r="F53" s="236" t="s">
        <v>64</v>
      </c>
    </row>
    <row r="54" spans="2:6" ht="15" hidden="1" customHeight="1" outlineLevel="1">
      <c r="B54" s="220" t="s">
        <v>248</v>
      </c>
      <c r="C54" s="233">
        <v>41948</v>
      </c>
      <c r="D54" s="234">
        <f t="shared" si="5"/>
        <v>-7.7115957799120029E-3</v>
      </c>
      <c r="E54" s="235">
        <f t="shared" si="2"/>
        <v>0.15267091668498578</v>
      </c>
      <c r="F54" s="236" t="s">
        <v>64</v>
      </c>
    </row>
    <row r="55" spans="2:6" ht="15" hidden="1" customHeight="1" outlineLevel="1">
      <c r="B55" s="220" t="s">
        <v>249</v>
      </c>
      <c r="C55" s="233">
        <v>42274</v>
      </c>
      <c r="D55" s="234">
        <f t="shared" si="5"/>
        <v>-3.7038724373576311E-2</v>
      </c>
      <c r="E55" s="235">
        <f t="shared" si="2"/>
        <v>0.20168282213820743</v>
      </c>
      <c r="F55" s="236" t="s">
        <v>64</v>
      </c>
    </row>
    <row r="56" spans="2:6" ht="15" hidden="1" customHeight="1" outlineLevel="1">
      <c r="B56" s="220" t="s">
        <v>250</v>
      </c>
      <c r="C56" s="233">
        <v>43900</v>
      </c>
      <c r="D56" s="234">
        <f t="shared" si="5"/>
        <v>-1.1995588864132514E-2</v>
      </c>
      <c r="E56" s="235">
        <f t="shared" si="2"/>
        <v>0.27010762643212582</v>
      </c>
      <c r="F56" s="236" t="s">
        <v>64</v>
      </c>
    </row>
    <row r="57" spans="2:6" ht="15" hidden="1" customHeight="1" outlineLevel="1">
      <c r="B57" s="220" t="s">
        <v>251</v>
      </c>
      <c r="C57" s="233">
        <v>44433</v>
      </c>
      <c r="D57" s="234">
        <f t="shared" si="5"/>
        <v>-0.10292544063313884</v>
      </c>
      <c r="E57" s="235">
        <f t="shared" si="2"/>
        <v>0.19408239499072866</v>
      </c>
      <c r="F57" s="236" t="s">
        <v>64</v>
      </c>
    </row>
    <row r="58" spans="2:6" ht="15" hidden="1" customHeight="1" outlineLevel="1">
      <c r="B58" s="220" t="s">
        <v>252</v>
      </c>
      <c r="C58" s="233">
        <v>49531</v>
      </c>
      <c r="D58" s="234">
        <f t="shared" si="5"/>
        <v>0.23116502199796177</v>
      </c>
      <c r="E58" s="235">
        <f t="shared" si="2"/>
        <v>0.12983872807317676</v>
      </c>
      <c r="F58" s="236" t="s">
        <v>64</v>
      </c>
    </row>
    <row r="59" spans="2:6" ht="15" hidden="1" customHeight="1" outlineLevel="1">
      <c r="B59" s="220" t="s">
        <v>253</v>
      </c>
      <c r="C59" s="233">
        <v>40231</v>
      </c>
      <c r="D59" s="234">
        <f t="shared" si="5"/>
        <v>3.5520321227252835E-2</v>
      </c>
      <c r="E59" s="235">
        <f t="shared" si="2"/>
        <v>-6.8575926654782071E-2</v>
      </c>
      <c r="F59" s="236" t="s">
        <v>64</v>
      </c>
    </row>
    <row r="60" spans="2:6" ht="15" hidden="1" customHeight="1" outlineLevel="1">
      <c r="B60" s="220" t="s">
        <v>254</v>
      </c>
      <c r="C60" s="233">
        <v>38851</v>
      </c>
      <c r="D60" s="234">
        <f>C60/C62-1</f>
        <v>-0.15109469912161866</v>
      </c>
      <c r="E60" s="235">
        <f t="shared" si="2"/>
        <v>0.14889401466761298</v>
      </c>
      <c r="F60" s="236" t="s">
        <v>64</v>
      </c>
    </row>
    <row r="61" spans="2:6" ht="15" customHeight="1" collapsed="1">
      <c r="B61" s="225">
        <v>2007</v>
      </c>
      <c r="C61" s="240">
        <v>493737</v>
      </c>
      <c r="D61" s="241"/>
      <c r="E61" s="226">
        <f t="shared" si="2"/>
        <v>5.6463157083892268E-2</v>
      </c>
      <c r="F61" s="226">
        <f>C61/C74-1</f>
        <v>5.6463157083892268E-2</v>
      </c>
    </row>
    <row r="62" spans="2:6" ht="15" hidden="1" customHeight="1" outlineLevel="1">
      <c r="B62" s="220" t="s">
        <v>243</v>
      </c>
      <c r="C62" s="233">
        <v>45766</v>
      </c>
      <c r="D62" s="234">
        <f t="shared" ref="D62:D72" si="6">IFERROR((C62-C63)/C63,"-")</f>
        <v>-5.677847658979734E-4</v>
      </c>
      <c r="E62" s="235" t="s">
        <v>64</v>
      </c>
      <c r="F62" s="236" t="s">
        <v>64</v>
      </c>
    </row>
    <row r="63" spans="2:6" ht="15" hidden="1" customHeight="1" outlineLevel="1">
      <c r="B63" s="220" t="s">
        <v>244</v>
      </c>
      <c r="C63" s="233">
        <v>45792</v>
      </c>
      <c r="D63" s="234">
        <f t="shared" si="6"/>
        <v>0.12891058353672066</v>
      </c>
      <c r="E63" s="235" t="s">
        <v>64</v>
      </c>
      <c r="F63" s="236" t="s">
        <v>64</v>
      </c>
    </row>
    <row r="64" spans="2:6" ht="15" hidden="1" customHeight="1" outlineLevel="1">
      <c r="B64" s="220" t="s">
        <v>245</v>
      </c>
      <c r="C64" s="233">
        <v>40563</v>
      </c>
      <c r="D64" s="234">
        <f t="shared" si="6"/>
        <v>6.4701559136962572E-2</v>
      </c>
      <c r="E64" s="235" t="s">
        <v>64</v>
      </c>
      <c r="F64" s="236" t="s">
        <v>64</v>
      </c>
    </row>
    <row r="65" spans="2:6" ht="15" hidden="1" customHeight="1" outlineLevel="1">
      <c r="B65" s="220" t="s">
        <v>246</v>
      </c>
      <c r="C65" s="233">
        <v>38098</v>
      </c>
      <c r="D65" s="234">
        <f t="shared" si="6"/>
        <v>0.15672820014573718</v>
      </c>
      <c r="E65" s="235" t="s">
        <v>64</v>
      </c>
      <c r="F65" s="236" t="s">
        <v>64</v>
      </c>
    </row>
    <row r="66" spans="2:6" ht="15" hidden="1" customHeight="1" outlineLevel="1">
      <c r="B66" s="220" t="s">
        <v>247</v>
      </c>
      <c r="C66" s="233">
        <v>32936</v>
      </c>
      <c r="D66" s="234">
        <f t="shared" si="6"/>
        <v>-9.4965926577269724E-2</v>
      </c>
      <c r="E66" s="235" t="s">
        <v>64</v>
      </c>
      <c r="F66" s="236" t="s">
        <v>64</v>
      </c>
    </row>
    <row r="67" spans="2:6" ht="15" hidden="1" customHeight="1" outlineLevel="1">
      <c r="B67" s="220" t="s">
        <v>248</v>
      </c>
      <c r="C67" s="233">
        <v>36392</v>
      </c>
      <c r="D67" s="234">
        <f t="shared" si="6"/>
        <v>3.4480798203473662E-2</v>
      </c>
      <c r="E67" s="235" t="s">
        <v>64</v>
      </c>
      <c r="F67" s="236" t="s">
        <v>64</v>
      </c>
    </row>
    <row r="68" spans="2:6" ht="15" hidden="1" customHeight="1" outlineLevel="1">
      <c r="B68" s="220" t="s">
        <v>249</v>
      </c>
      <c r="C68" s="233">
        <v>35179</v>
      </c>
      <c r="D68" s="234">
        <f t="shared" si="6"/>
        <v>1.7793079504686959E-2</v>
      </c>
      <c r="E68" s="235" t="s">
        <v>64</v>
      </c>
      <c r="F68" s="236" t="s">
        <v>64</v>
      </c>
    </row>
    <row r="69" spans="2:6" ht="15" hidden="1" customHeight="1" outlineLevel="1">
      <c r="B69" s="220" t="s">
        <v>250</v>
      </c>
      <c r="C69" s="233">
        <v>34564</v>
      </c>
      <c r="D69" s="234">
        <f t="shared" si="6"/>
        <v>-7.1134879471124124E-2</v>
      </c>
      <c r="E69" s="235" t="s">
        <v>64</v>
      </c>
      <c r="F69" s="236" t="s">
        <v>64</v>
      </c>
    </row>
    <row r="70" spans="2:6" ht="15" hidden="1" customHeight="1" outlineLevel="1">
      <c r="B70" s="220" t="s">
        <v>251</v>
      </c>
      <c r="C70" s="233">
        <v>37211</v>
      </c>
      <c r="D70" s="234">
        <f t="shared" si="6"/>
        <v>-0.15118958005428956</v>
      </c>
      <c r="E70" s="235" t="s">
        <v>64</v>
      </c>
      <c r="F70" s="236" t="s">
        <v>64</v>
      </c>
    </row>
    <row r="71" spans="2:6" ht="15" hidden="1" customHeight="1" outlineLevel="1">
      <c r="B71" s="220" t="s">
        <v>252</v>
      </c>
      <c r="C71" s="233">
        <v>43839</v>
      </c>
      <c r="D71" s="234">
        <f t="shared" si="6"/>
        <v>1.4956127150232677E-2</v>
      </c>
      <c r="E71" s="235" t="s">
        <v>64</v>
      </c>
      <c r="F71" s="236" t="s">
        <v>64</v>
      </c>
    </row>
    <row r="72" spans="2:6" ht="15" hidden="1" customHeight="1" outlineLevel="1">
      <c r="B72" s="220" t="s">
        <v>253</v>
      </c>
      <c r="C72" s="233">
        <v>43193</v>
      </c>
      <c r="D72" s="234">
        <f t="shared" si="6"/>
        <v>0.27729477170570144</v>
      </c>
      <c r="E72" s="235" t="s">
        <v>64</v>
      </c>
      <c r="F72" s="236" t="s">
        <v>64</v>
      </c>
    </row>
    <row r="73" spans="2:6" ht="15" hidden="1" customHeight="1" outlineLevel="1">
      <c r="B73" s="220" t="s">
        <v>254</v>
      </c>
      <c r="C73" s="233">
        <v>33816</v>
      </c>
      <c r="D73" s="234" t="s">
        <v>64</v>
      </c>
      <c r="E73" s="235" t="s">
        <v>64</v>
      </c>
      <c r="F73" s="236" t="s">
        <v>64</v>
      </c>
    </row>
    <row r="74" spans="2:6" ht="15" customHeight="1" collapsed="1">
      <c r="B74" s="225">
        <v>2006</v>
      </c>
      <c r="C74" s="240">
        <v>467349</v>
      </c>
      <c r="D74" s="241"/>
      <c r="E74" s="226" t="s">
        <v>64</v>
      </c>
      <c r="F74" s="226" t="s">
        <v>64</v>
      </c>
    </row>
    <row r="75" spans="2:6" ht="15" customHeight="1">
      <c r="B75" s="369" t="s">
        <v>76</v>
      </c>
      <c r="C75" s="369"/>
      <c r="D75" s="369"/>
      <c r="E75" s="369"/>
      <c r="F75" s="369"/>
    </row>
  </sheetData>
  <mergeCells count="2">
    <mergeCell ref="B5:F5"/>
    <mergeCell ref="B75:F75"/>
  </mergeCells>
  <hyperlinks>
    <hyperlink ref="H5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2" fitToHeight="6" orientation="landscape" r:id="rId1"/>
  <headerFooter scaleWithDoc="0" alignWithMargins="0">
    <oddHeader>&amp;RTurismo en Cifras SANTA CRUZ (acumulado junio 2010)</oddHeader>
    <oddFooter>&amp;CTurismo de Tenerife&amp;R&amp;P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56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L10" sqref="L10"/>
    </sheetView>
  </sheetViews>
  <sheetFormatPr baseColWidth="10" defaultRowHeight="12.7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5" customHeight="1" thickBot="1"/>
    <row r="30" spans="2:12" ht="30" customHeight="1" thickBot="1">
      <c r="I30" s="72" t="s">
        <v>97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SANTA CRUZ (acumulado junio 2010)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158">
    <tabColor rgb="FF000099"/>
  </sheetPr>
  <dimension ref="B1:J76"/>
  <sheetViews>
    <sheetView showGridLines="0" showRowColHeaders="0" zoomScaleNormal="100" workbookViewId="0">
      <selection activeCell="M36" sqref="M36"/>
    </sheetView>
  </sheetViews>
  <sheetFormatPr baseColWidth="10" defaultRowHeight="15" outlineLevelRow="1"/>
  <cols>
    <col min="1" max="1" width="14.7109375" style="100" customWidth="1"/>
    <col min="2" max="2" width="13" style="100" customWidth="1"/>
    <col min="3" max="10" width="10.7109375" style="100" customWidth="1"/>
    <col min="11" max="16384" width="11.42578125" style="100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18" customHeight="1">
      <c r="B5" s="344" t="s">
        <v>267</v>
      </c>
      <c r="C5" s="344"/>
      <c r="D5" s="344"/>
      <c r="E5" s="344"/>
      <c r="F5" s="344"/>
      <c r="G5" s="344"/>
      <c r="H5" s="344"/>
      <c r="I5" s="344"/>
      <c r="J5" s="344"/>
    </row>
    <row r="6" spans="2:10" ht="15" customHeight="1">
      <c r="B6" s="345"/>
      <c r="C6" s="346" t="s">
        <v>131</v>
      </c>
      <c r="D6" s="346"/>
      <c r="E6" s="347" t="s">
        <v>133</v>
      </c>
      <c r="F6" s="347"/>
      <c r="G6" s="347"/>
      <c r="H6" s="347"/>
      <c r="I6" s="347"/>
      <c r="J6" s="347"/>
    </row>
    <row r="7" spans="2:10" ht="30" customHeight="1">
      <c r="B7" s="345"/>
      <c r="C7" s="102" t="s">
        <v>139</v>
      </c>
      <c r="D7" s="103" t="s">
        <v>136</v>
      </c>
      <c r="E7" s="102" t="s">
        <v>135</v>
      </c>
      <c r="F7" s="103" t="s">
        <v>136</v>
      </c>
      <c r="G7" s="102" t="s">
        <v>100</v>
      </c>
      <c r="H7" s="103" t="s">
        <v>137</v>
      </c>
      <c r="I7" s="102" t="s">
        <v>80</v>
      </c>
      <c r="J7" s="103" t="s">
        <v>134</v>
      </c>
    </row>
    <row r="8" spans="2:10">
      <c r="B8" s="55" t="s">
        <v>93</v>
      </c>
      <c r="C8" s="242">
        <v>58.25</v>
      </c>
      <c r="D8" s="105">
        <f t="shared" ref="D8:D9" si="0">C8/C21-1</f>
        <v>0.17938854019032191</v>
      </c>
      <c r="E8" s="242">
        <v>83.97</v>
      </c>
      <c r="F8" s="105">
        <f t="shared" ref="F8:F9" si="1">E8/E21-1</f>
        <v>0.21224963752573789</v>
      </c>
      <c r="G8" s="242">
        <v>62.78</v>
      </c>
      <c r="H8" s="105">
        <f t="shared" ref="H8:H9" si="2">G8/G21-1</f>
        <v>0.18142789764174605</v>
      </c>
      <c r="I8" s="242">
        <v>73.25</v>
      </c>
      <c r="J8" s="105">
        <f t="shared" ref="J8:J9" si="3">I8/I21-1</f>
        <v>0.20180278838738097</v>
      </c>
    </row>
    <row r="9" spans="2:10">
      <c r="B9" s="55" t="s">
        <v>94</v>
      </c>
      <c r="C9" s="242">
        <v>47.66</v>
      </c>
      <c r="D9" s="105">
        <f t="shared" si="0"/>
        <v>0.29159891598915988</v>
      </c>
      <c r="E9" s="242">
        <v>73.377466635171402</v>
      </c>
      <c r="F9" s="105">
        <f t="shared" si="1"/>
        <v>0.10072846737432894</v>
      </c>
      <c r="G9" s="242">
        <v>53.20364129801186</v>
      </c>
      <c r="H9" s="105">
        <f t="shared" si="2"/>
        <v>5.6078404309294561E-2</v>
      </c>
      <c r="I9" s="242">
        <v>63.169352342213095</v>
      </c>
      <c r="J9" s="105">
        <f t="shared" si="3"/>
        <v>8.4178259266423305E-2</v>
      </c>
    </row>
    <row r="10" spans="2:10" ht="30" customHeight="1">
      <c r="B10" s="106" t="s">
        <v>1</v>
      </c>
      <c r="C10" s="243">
        <v>52.682527660982132</v>
      </c>
      <c r="D10" s="108">
        <v>0.23002495519989519</v>
      </c>
      <c r="E10" s="243">
        <v>73.377466635171402</v>
      </c>
      <c r="F10" s="108">
        <v>0.10072846737432894</v>
      </c>
      <c r="G10" s="243">
        <v>53.20364129801186</v>
      </c>
      <c r="H10" s="108">
        <v>5.6078404309294561E-2</v>
      </c>
      <c r="I10" s="243">
        <v>63.169352342213095</v>
      </c>
      <c r="J10" s="108">
        <v>8.4178259266423305E-2</v>
      </c>
    </row>
    <row r="11" spans="2:10" outlineLevel="1">
      <c r="B11" s="55" t="s">
        <v>83</v>
      </c>
      <c r="C11" s="242">
        <v>47.34</v>
      </c>
      <c r="D11" s="105">
        <f t="shared" ref="D11:D22" si="4">C11/C24-1</f>
        <v>1.8605211220756424E-2</v>
      </c>
      <c r="E11" s="242">
        <v>62.50275279471974</v>
      </c>
      <c r="F11" s="105">
        <f t="shared" ref="F11:F62" si="5">E11/E24-1</f>
        <v>2.933736646522056E-2</v>
      </c>
      <c r="G11" s="242">
        <v>49.683025678772104</v>
      </c>
      <c r="H11" s="105">
        <f t="shared" ref="H11:H62" si="6">G11/G24-1</f>
        <v>6.0187664708068578E-2</v>
      </c>
      <c r="I11" s="242">
        <v>55.975719530448927</v>
      </c>
      <c r="J11" s="105">
        <f t="shared" ref="J11:J62" si="7">I11/I24-1</f>
        <v>4.5511903302423162E-2</v>
      </c>
    </row>
    <row r="12" spans="2:10" outlineLevel="1">
      <c r="B12" s="55" t="s">
        <v>84</v>
      </c>
      <c r="C12" s="242">
        <v>52.08</v>
      </c>
      <c r="D12" s="105">
        <f t="shared" si="4"/>
        <v>0.41216055443257282</v>
      </c>
      <c r="E12" s="242">
        <v>68.431356585991807</v>
      </c>
      <c r="F12" s="105">
        <f t="shared" si="5"/>
        <v>7.8211254595192958E-2</v>
      </c>
      <c r="G12" s="242">
        <v>54.406122105735271</v>
      </c>
      <c r="H12" s="105">
        <f t="shared" si="6"/>
        <v>0.15852869789270096</v>
      </c>
      <c r="I12" s="242">
        <v>61.290551546705636</v>
      </c>
      <c r="J12" s="105">
        <f t="shared" si="7"/>
        <v>0.11613351176960762</v>
      </c>
    </row>
    <row r="13" spans="2:10" outlineLevel="1">
      <c r="B13" s="55" t="s">
        <v>85</v>
      </c>
      <c r="C13" s="242">
        <v>46.39</v>
      </c>
      <c r="D13" s="105">
        <f t="shared" si="4"/>
        <v>0.24300219537452539</v>
      </c>
      <c r="E13" s="242">
        <v>66.541548160495338</v>
      </c>
      <c r="F13" s="105">
        <f t="shared" si="5"/>
        <v>0.11288226170579074</v>
      </c>
      <c r="G13" s="242">
        <v>46.569092517004343</v>
      </c>
      <c r="H13" s="105">
        <f t="shared" si="6"/>
        <v>8.684935476957345E-2</v>
      </c>
      <c r="I13" s="242">
        <v>56.372776144118234</v>
      </c>
      <c r="J13" s="105">
        <f t="shared" si="7"/>
        <v>0.1051149329562584</v>
      </c>
    </row>
    <row r="14" spans="2:10" outlineLevel="1">
      <c r="B14" s="55" t="s">
        <v>86</v>
      </c>
      <c r="C14" s="242">
        <v>38.671460366375619</v>
      </c>
      <c r="D14" s="105">
        <f t="shared" si="4"/>
        <v>0.12319083259876917</v>
      </c>
      <c r="E14" s="242">
        <v>62.925694614051615</v>
      </c>
      <c r="F14" s="105">
        <f t="shared" si="5"/>
        <v>5.8193276842755992E-2</v>
      </c>
      <c r="G14" s="242">
        <v>42.88564967950515</v>
      </c>
      <c r="H14" s="105">
        <f t="shared" si="6"/>
        <v>5.1737083078047919E-2</v>
      </c>
      <c r="I14" s="242">
        <v>52.722510199732064</v>
      </c>
      <c r="J14" s="105">
        <f t="shared" si="7"/>
        <v>5.9118230753032686E-2</v>
      </c>
    </row>
    <row r="15" spans="2:10" outlineLevel="1">
      <c r="B15" s="55" t="s">
        <v>87</v>
      </c>
      <c r="C15" s="242">
        <v>37.479999999999997</v>
      </c>
      <c r="D15" s="105">
        <f t="shared" si="4"/>
        <v>0.36043557168784024</v>
      </c>
      <c r="E15" s="242">
        <v>75.758073707743435</v>
      </c>
      <c r="F15" s="105">
        <f t="shared" si="5"/>
        <v>5.3936846887755019E-2</v>
      </c>
      <c r="G15" s="242">
        <v>57.308421964492076</v>
      </c>
      <c r="H15" s="105">
        <f t="shared" si="6"/>
        <v>3.6394428775246679E-2</v>
      </c>
      <c r="I15" s="242">
        <v>66.364621760345088</v>
      </c>
      <c r="J15" s="105">
        <f t="shared" si="7"/>
        <v>4.8647891791392839E-2</v>
      </c>
    </row>
    <row r="16" spans="2:10" outlineLevel="1">
      <c r="B16" s="55" t="s">
        <v>88</v>
      </c>
      <c r="C16" s="242">
        <v>38</v>
      </c>
      <c r="D16" s="105">
        <f t="shared" si="4"/>
        <v>8.2004555808656177E-2</v>
      </c>
      <c r="E16" s="242">
        <v>69.497909001516803</v>
      </c>
      <c r="F16" s="105">
        <f t="shared" si="5"/>
        <v>5.284395530463315E-2</v>
      </c>
      <c r="G16" s="242">
        <v>50.674079070869361</v>
      </c>
      <c r="H16" s="105">
        <f t="shared" si="6"/>
        <v>6.9357846400430079E-2</v>
      </c>
      <c r="I16" s="242">
        <v>59.913948047662259</v>
      </c>
      <c r="J16" s="105">
        <f t="shared" si="7"/>
        <v>6.3081132242310378E-2</v>
      </c>
    </row>
    <row r="17" spans="2:10" outlineLevel="1">
      <c r="B17" s="55" t="s">
        <v>89</v>
      </c>
      <c r="C17" s="242">
        <v>34.78</v>
      </c>
      <c r="D17" s="105">
        <f t="shared" si="4"/>
        <v>-6.0264251654686407E-2</v>
      </c>
      <c r="E17" s="242">
        <v>60.247435704848954</v>
      </c>
      <c r="F17" s="105">
        <f t="shared" si="5"/>
        <v>6.9817041760255716E-2</v>
      </c>
      <c r="G17" s="242">
        <v>39.683073628774395</v>
      </c>
      <c r="H17" s="105">
        <f t="shared" si="6"/>
        <v>6.9272393104034879E-2</v>
      </c>
      <c r="I17" s="242">
        <v>49.642168960120578</v>
      </c>
      <c r="J17" s="105">
        <f t="shared" si="7"/>
        <v>7.3443333386952414E-2</v>
      </c>
    </row>
    <row r="18" spans="2:10" outlineLevel="1">
      <c r="B18" s="55" t="s">
        <v>90</v>
      </c>
      <c r="C18" s="242">
        <v>32.613624652169435</v>
      </c>
      <c r="D18" s="105">
        <f t="shared" si="4"/>
        <v>-0.15112897834020211</v>
      </c>
      <c r="E18" s="242">
        <v>55.604857813059709</v>
      </c>
      <c r="F18" s="105">
        <f t="shared" si="5"/>
        <v>6.9007013858599642E-2</v>
      </c>
      <c r="G18" s="242">
        <v>33.843419783284723</v>
      </c>
      <c r="H18" s="105">
        <f t="shared" si="6"/>
        <v>1.5306304370241497E-2</v>
      </c>
      <c r="I18" s="242">
        <v>44.382245888562132</v>
      </c>
      <c r="J18" s="105">
        <f t="shared" si="7"/>
        <v>5.1243076318947756E-2</v>
      </c>
    </row>
    <row r="19" spans="2:10" outlineLevel="1">
      <c r="B19" s="55" t="s">
        <v>91</v>
      </c>
      <c r="C19" s="242">
        <v>36.674653887113948</v>
      </c>
      <c r="D19" s="105">
        <f t="shared" si="4"/>
        <v>-6.6802700073436361E-2</v>
      </c>
      <c r="E19" s="242">
        <v>60.733987358593033</v>
      </c>
      <c r="F19" s="105">
        <f t="shared" si="5"/>
        <v>-2.6782142167815937E-2</v>
      </c>
      <c r="G19" s="242">
        <v>40.7950287194178</v>
      </c>
      <c r="H19" s="105">
        <f t="shared" si="6"/>
        <v>-6.4336561498255285E-2</v>
      </c>
      <c r="I19" s="242">
        <v>50.451248015728673</v>
      </c>
      <c r="J19" s="105">
        <f t="shared" si="7"/>
        <v>-3.9832716267403034E-2</v>
      </c>
    </row>
    <row r="20" spans="2:10" outlineLevel="1">
      <c r="B20" s="55" t="s">
        <v>92</v>
      </c>
      <c r="C20" s="242">
        <v>36.670359682572403</v>
      </c>
      <c r="D20" s="105">
        <f t="shared" si="4"/>
        <v>-0.21527156681848048</v>
      </c>
      <c r="E20" s="242">
        <v>65.049756389941592</v>
      </c>
      <c r="F20" s="105">
        <f t="shared" si="5"/>
        <v>2.766340058406902E-2</v>
      </c>
      <c r="G20" s="242">
        <v>50.162942500024499</v>
      </c>
      <c r="H20" s="105">
        <f t="shared" si="6"/>
        <v>-3.0716250176164528E-2</v>
      </c>
      <c r="I20" s="242">
        <v>57.372463425654566</v>
      </c>
      <c r="J20" s="105">
        <f t="shared" si="7"/>
        <v>2.2417830811127804E-3</v>
      </c>
    </row>
    <row r="21" spans="2:10" outlineLevel="1">
      <c r="B21" s="55" t="s">
        <v>93</v>
      </c>
      <c r="C21" s="242">
        <v>49.39</v>
      </c>
      <c r="D21" s="105">
        <f t="shared" si="4"/>
        <v>-0.10880548538433776</v>
      </c>
      <c r="E21" s="242">
        <v>69.267910998420234</v>
      </c>
      <c r="F21" s="105">
        <f t="shared" si="5"/>
        <v>3.2201918099518112E-2</v>
      </c>
      <c r="G21" s="242">
        <v>53.139087137958619</v>
      </c>
      <c r="H21" s="105">
        <f t="shared" si="6"/>
        <v>-3.2014192254732565E-2</v>
      </c>
      <c r="I21" s="242">
        <v>60.950099889757524</v>
      </c>
      <c r="J21" s="105">
        <f t="shared" si="7"/>
        <v>4.05339196311294E-3</v>
      </c>
    </row>
    <row r="22" spans="2:10" outlineLevel="1">
      <c r="B22" s="55" t="s">
        <v>94</v>
      </c>
      <c r="C22" s="242">
        <v>36.9</v>
      </c>
      <c r="D22" s="105">
        <f t="shared" si="4"/>
        <v>-0.12205567451820132</v>
      </c>
      <c r="E22" s="242">
        <v>66.662640978301908</v>
      </c>
      <c r="F22" s="105">
        <f t="shared" si="5"/>
        <v>-7.0077411458493444E-3</v>
      </c>
      <c r="G22" s="242">
        <v>50.378495650432853</v>
      </c>
      <c r="H22" s="105">
        <f t="shared" si="6"/>
        <v>-4.5185692372421538E-2</v>
      </c>
      <c r="I22" s="242">
        <v>58.264728887807387</v>
      </c>
      <c r="J22" s="105">
        <f t="shared" si="7"/>
        <v>-2.2362553070906399E-2</v>
      </c>
    </row>
    <row r="23" spans="2:10" ht="15" customHeight="1">
      <c r="B23" s="124">
        <v>2010</v>
      </c>
      <c r="C23" s="244">
        <v>40.157146518918708</v>
      </c>
      <c r="D23" s="111">
        <v>1.2990317321541989E-2</v>
      </c>
      <c r="E23" s="244">
        <v>65.251993240038132</v>
      </c>
      <c r="F23" s="111">
        <f t="shared" si="5"/>
        <v>4.4876241610041001E-2</v>
      </c>
      <c r="G23" s="244">
        <v>47.400441749110826</v>
      </c>
      <c r="H23" s="111">
        <f t="shared" si="6"/>
        <v>2.8312512423767977E-2</v>
      </c>
      <c r="I23" s="244">
        <v>56.104302420489866</v>
      </c>
      <c r="J23" s="111">
        <f t="shared" si="7"/>
        <v>4.0435818049023187E-2</v>
      </c>
    </row>
    <row r="24" spans="2:10" ht="15" hidden="1" customHeight="1" outlineLevel="1">
      <c r="B24" s="55" t="s">
        <v>83</v>
      </c>
      <c r="C24" s="242">
        <v>46.475316912295163</v>
      </c>
      <c r="D24" s="105">
        <v>5.2430183702336208E-2</v>
      </c>
      <c r="E24" s="242">
        <v>60.721348346029949</v>
      </c>
      <c r="F24" s="105">
        <f t="shared" si="5"/>
        <v>-6.0628297604490511E-2</v>
      </c>
      <c r="G24" s="242">
        <v>46.862482306330861</v>
      </c>
      <c r="H24" s="105">
        <f t="shared" si="6"/>
        <v>-9.6751631345300404E-2</v>
      </c>
      <c r="I24" s="242">
        <v>53.539055226095769</v>
      </c>
      <c r="J24" s="105">
        <f t="shared" si="7"/>
        <v>-7.6514199942942507E-2</v>
      </c>
    </row>
    <row r="25" spans="2:10" ht="15" hidden="1" customHeight="1" outlineLevel="1">
      <c r="B25" s="55" t="s">
        <v>84</v>
      </c>
      <c r="C25" s="242">
        <v>36.879659211927581</v>
      </c>
      <c r="D25" s="105">
        <v>-0.27316398872826997</v>
      </c>
      <c r="E25" s="242">
        <v>63.467484961176638</v>
      </c>
      <c r="F25" s="105">
        <f t="shared" si="5"/>
        <v>-6.2358975251137649E-2</v>
      </c>
      <c r="G25" s="242">
        <v>46.961393537075921</v>
      </c>
      <c r="H25" s="105">
        <f t="shared" si="6"/>
        <v>-0.1351318529536264</v>
      </c>
      <c r="I25" s="242">
        <v>54.913279549801061</v>
      </c>
      <c r="J25" s="105">
        <f t="shared" si="7"/>
        <v>-9.5231853005462996E-2</v>
      </c>
    </row>
    <row r="26" spans="2:10" ht="15" hidden="1" customHeight="1" outlineLevel="1">
      <c r="B26" s="55" t="s">
        <v>85</v>
      </c>
      <c r="C26" s="242">
        <v>37.320931670617334</v>
      </c>
      <c r="D26" s="105">
        <v>-0.25178565215282012</v>
      </c>
      <c r="E26" s="242">
        <v>59.792082639993346</v>
      </c>
      <c r="F26" s="105">
        <f t="shared" si="5"/>
        <v>-9.6925539197951327E-2</v>
      </c>
      <c r="G26" s="242">
        <v>42.847789633989905</v>
      </c>
      <c r="H26" s="105">
        <f t="shared" si="6"/>
        <v>-0.11182092508637309</v>
      </c>
      <c r="I26" s="242">
        <v>51.010781288890179</v>
      </c>
      <c r="J26" s="105">
        <f t="shared" si="7"/>
        <v>-0.10228116041542146</v>
      </c>
    </row>
    <row r="27" spans="2:10" ht="15" hidden="1" customHeight="1" outlineLevel="1">
      <c r="B27" s="55" t="s">
        <v>86</v>
      </c>
      <c r="C27" s="242">
        <v>34.43</v>
      </c>
      <c r="D27" s="105">
        <v>-0.15654091131798142</v>
      </c>
      <c r="E27" s="242">
        <v>59.465218680842327</v>
      </c>
      <c r="F27" s="105">
        <f t="shared" si="5"/>
        <v>-0.10530589180506589</v>
      </c>
      <c r="G27" s="242">
        <v>40.776017475769336</v>
      </c>
      <c r="H27" s="105">
        <f t="shared" si="6"/>
        <v>-8.7214623177495842E-2</v>
      </c>
      <c r="I27" s="242">
        <v>49.779626739355038</v>
      </c>
      <c r="J27" s="105">
        <f t="shared" si="7"/>
        <v>-9.6216339181741883E-2</v>
      </c>
    </row>
    <row r="28" spans="2:10" ht="15" hidden="1" customHeight="1" outlineLevel="1">
      <c r="B28" s="55" t="s">
        <v>87</v>
      </c>
      <c r="C28" s="242">
        <v>27.55</v>
      </c>
      <c r="D28" s="105">
        <v>-0.25338753387533874</v>
      </c>
      <c r="E28" s="242">
        <v>71.881037209634371</v>
      </c>
      <c r="F28" s="105">
        <f t="shared" si="5"/>
        <v>-0.1121541633274602</v>
      </c>
      <c r="G28" s="242">
        <v>55.295957189017301</v>
      </c>
      <c r="H28" s="105">
        <f t="shared" si="6"/>
        <v>-0.12720596534062967</v>
      </c>
      <c r="I28" s="242">
        <v>63.285896324051336</v>
      </c>
      <c r="J28" s="105">
        <f t="shared" si="7"/>
        <v>-0.11812677448346953</v>
      </c>
    </row>
    <row r="29" spans="2:10" ht="15" hidden="1" customHeight="1" outlineLevel="1">
      <c r="B29" s="55" t="s">
        <v>88</v>
      </c>
      <c r="C29" s="242">
        <v>35.119999999999997</v>
      </c>
      <c r="D29" s="105">
        <v>-0.28165268971159751</v>
      </c>
      <c r="E29" s="242">
        <v>66.009695597680533</v>
      </c>
      <c r="F29" s="105">
        <f t="shared" si="5"/>
        <v>-0.13501929437830051</v>
      </c>
      <c r="G29" s="242">
        <v>47.387391640173199</v>
      </c>
      <c r="H29" s="105">
        <f t="shared" si="6"/>
        <v>-0.1521213939758681</v>
      </c>
      <c r="I29" s="242">
        <v>56.358772844823612</v>
      </c>
      <c r="J29" s="105">
        <f t="shared" si="7"/>
        <v>-0.14143615653805086</v>
      </c>
    </row>
    <row r="30" spans="2:10" ht="15" hidden="1" customHeight="1" outlineLevel="1">
      <c r="B30" s="55" t="s">
        <v>89</v>
      </c>
      <c r="C30" s="242">
        <v>37.010404319768206</v>
      </c>
      <c r="D30" s="105">
        <v>-0.20901038000067951</v>
      </c>
      <c r="E30" s="242">
        <v>56.315644033599447</v>
      </c>
      <c r="F30" s="105">
        <f t="shared" si="5"/>
        <v>-0.15316143787072856</v>
      </c>
      <c r="G30" s="242">
        <v>37.112221249420614</v>
      </c>
      <c r="H30" s="105">
        <f t="shared" si="6"/>
        <v>-0.18639408255965206</v>
      </c>
      <c r="I30" s="242">
        <v>46.245728503887108</v>
      </c>
      <c r="J30" s="105">
        <f t="shared" si="7"/>
        <v>-0.16609189311090755</v>
      </c>
    </row>
    <row r="31" spans="2:10" ht="15" hidden="1" customHeight="1" outlineLevel="1">
      <c r="B31" s="55" t="s">
        <v>90</v>
      </c>
      <c r="C31" s="242">
        <v>38.42</v>
      </c>
      <c r="D31" s="105">
        <v>-0.29979952615272454</v>
      </c>
      <c r="E31" s="242">
        <v>52.015428423011926</v>
      </c>
      <c r="F31" s="105">
        <f t="shared" si="5"/>
        <v>-0.18201943100019602</v>
      </c>
      <c r="G31" s="242">
        <v>33.333211502391485</v>
      </c>
      <c r="H31" s="105">
        <f t="shared" si="6"/>
        <v>-0.18558229154173478</v>
      </c>
      <c r="I31" s="242">
        <v>42.218823494154968</v>
      </c>
      <c r="J31" s="105">
        <f t="shared" si="7"/>
        <v>-0.18192074877661413</v>
      </c>
    </row>
    <row r="32" spans="2:10" ht="15" hidden="1" customHeight="1" outlineLevel="1">
      <c r="B32" s="55" t="s">
        <v>91</v>
      </c>
      <c r="C32" s="242">
        <v>39.299999999999997</v>
      </c>
      <c r="D32" s="105">
        <v>-0.22147385103011097</v>
      </c>
      <c r="E32" s="242">
        <v>62.405335937707015</v>
      </c>
      <c r="F32" s="105">
        <f t="shared" si="5"/>
        <v>-0.14903539746940242</v>
      </c>
      <c r="G32" s="242">
        <v>43.600109869358469</v>
      </c>
      <c r="H32" s="105">
        <f t="shared" si="6"/>
        <v>-0.11687158638138651</v>
      </c>
      <c r="I32" s="242">
        <v>52.544227313809579</v>
      </c>
      <c r="J32" s="105">
        <f t="shared" si="7"/>
        <v>-0.13382983920848956</v>
      </c>
    </row>
    <row r="33" spans="2:10" ht="15" hidden="1" customHeight="1" outlineLevel="1">
      <c r="B33" s="55" t="s">
        <v>92</v>
      </c>
      <c r="C33" s="242">
        <v>46.73</v>
      </c>
      <c r="D33" s="105">
        <v>-0.15998561927017807</v>
      </c>
      <c r="E33" s="242">
        <v>63.29869911974172</v>
      </c>
      <c r="F33" s="105">
        <f t="shared" si="5"/>
        <v>-0.18518488247492371</v>
      </c>
      <c r="G33" s="242">
        <v>51.752587938404488</v>
      </c>
      <c r="H33" s="105">
        <f t="shared" si="6"/>
        <v>-0.16144780441047446</v>
      </c>
      <c r="I33" s="242">
        <v>57.244134493454197</v>
      </c>
      <c r="J33" s="105">
        <f t="shared" si="7"/>
        <v>-0.1732634566793938</v>
      </c>
    </row>
    <row r="34" spans="2:10" ht="15" hidden="1" customHeight="1" outlineLevel="1">
      <c r="B34" s="55" t="s">
        <v>93</v>
      </c>
      <c r="C34" s="242">
        <v>55.42</v>
      </c>
      <c r="D34" s="105">
        <v>-7.7102414654454554E-2</v>
      </c>
      <c r="E34" s="242">
        <v>67.106938849673668</v>
      </c>
      <c r="F34" s="105">
        <f t="shared" si="5"/>
        <v>-0.12626016778099058</v>
      </c>
      <c r="G34" s="242">
        <v>54.896556037051482</v>
      </c>
      <c r="H34" s="105">
        <f t="shared" si="6"/>
        <v>-0.1324695898637116</v>
      </c>
      <c r="I34" s="242">
        <v>60.704042611308388</v>
      </c>
      <c r="J34" s="105">
        <f t="shared" si="7"/>
        <v>-0.12847181637072957</v>
      </c>
    </row>
    <row r="35" spans="2:10" ht="15" hidden="1" customHeight="1" outlineLevel="1">
      <c r="B35" s="55" t="s">
        <v>94</v>
      </c>
      <c r="C35" s="242">
        <v>42.03</v>
      </c>
      <c r="D35" s="105">
        <v>-0.15568501406187218</v>
      </c>
      <c r="E35" s="242">
        <v>67.133092311541603</v>
      </c>
      <c r="F35" s="105">
        <f t="shared" si="5"/>
        <v>-9.1391321763707012E-2</v>
      </c>
      <c r="G35" s="242">
        <v>52.762610748479467</v>
      </c>
      <c r="H35" s="105">
        <f t="shared" si="6"/>
        <v>-0.10679949884998796</v>
      </c>
      <c r="I35" s="242">
        <v>59.597480713147469</v>
      </c>
      <c r="J35" s="105">
        <f t="shared" si="7"/>
        <v>-9.7720527496153009E-2</v>
      </c>
    </row>
    <row r="36" spans="2:10" collapsed="1">
      <c r="B36" s="112">
        <v>2009</v>
      </c>
      <c r="C36" s="245">
        <v>39.642181995479113</v>
      </c>
      <c r="D36" s="114">
        <v>-0.19169539818276027</v>
      </c>
      <c r="E36" s="245">
        <v>62.449494630571635</v>
      </c>
      <c r="F36" s="114">
        <f t="shared" si="5"/>
        <v>-0.12245605032118212</v>
      </c>
      <c r="G36" s="245">
        <v>46.095366123073184</v>
      </c>
      <c r="H36" s="114">
        <f t="shared" si="6"/>
        <v>-0.13338158388472598</v>
      </c>
      <c r="I36" s="245">
        <v>53.92384753313668</v>
      </c>
      <c r="J36" s="114">
        <f t="shared" si="7"/>
        <v>-0.12627383890505806</v>
      </c>
    </row>
    <row r="37" spans="2:10" ht="15" hidden="1" customHeight="1" outlineLevel="1">
      <c r="B37" s="55" t="s">
        <v>83</v>
      </c>
      <c r="C37" s="242">
        <v>44.16</v>
      </c>
      <c r="D37" s="105">
        <v>-0.12692763938315543</v>
      </c>
      <c r="E37" s="242">
        <v>64.640384835079971</v>
      </c>
      <c r="F37" s="105">
        <f t="shared" si="5"/>
        <v>-6.0315973161212844E-2</v>
      </c>
      <c r="G37" s="242">
        <v>51.882166558604432</v>
      </c>
      <c r="H37" s="105">
        <f t="shared" si="6"/>
        <v>-9.7742533972117629E-2</v>
      </c>
      <c r="I37" s="242">
        <v>57.974963148093735</v>
      </c>
      <c r="J37" s="105">
        <f t="shared" si="7"/>
        <v>-7.7130545293367381E-2</v>
      </c>
    </row>
    <row r="38" spans="2:10" ht="15" hidden="1" customHeight="1" outlineLevel="1">
      <c r="B38" s="55" t="s">
        <v>84</v>
      </c>
      <c r="C38" s="242">
        <v>50.74</v>
      </c>
      <c r="D38" s="105">
        <v>-6.4872834500552812E-2</v>
      </c>
      <c r="E38" s="242">
        <v>67.688468492700352</v>
      </c>
      <c r="F38" s="105">
        <f t="shared" si="5"/>
        <v>-8.1368039644258761E-2</v>
      </c>
      <c r="G38" s="242">
        <v>54.298905211684115</v>
      </c>
      <c r="H38" s="105">
        <f t="shared" si="6"/>
        <v>-6.3835057202440093E-2</v>
      </c>
      <c r="I38" s="242">
        <v>60.693206024341421</v>
      </c>
      <c r="J38" s="105">
        <f t="shared" si="7"/>
        <v>-7.1829271559538221E-2</v>
      </c>
    </row>
    <row r="39" spans="2:10" ht="15" hidden="1" customHeight="1" outlineLevel="1">
      <c r="B39" s="55" t="s">
        <v>85</v>
      </c>
      <c r="C39" s="242">
        <v>49.88</v>
      </c>
      <c r="D39" s="105">
        <v>-5.7979225684608116E-2</v>
      </c>
      <c r="E39" s="242">
        <v>66.209471350668167</v>
      </c>
      <c r="F39" s="105">
        <f t="shared" si="5"/>
        <v>-4.1643478407860757E-2</v>
      </c>
      <c r="G39" s="242">
        <v>48.242286768754084</v>
      </c>
      <c r="H39" s="105">
        <f t="shared" si="6"/>
        <v>-6.2080409540705372E-2</v>
      </c>
      <c r="I39" s="242">
        <v>56.822669904639113</v>
      </c>
      <c r="J39" s="105">
        <f t="shared" si="7"/>
        <v>-4.9017781936257276E-2</v>
      </c>
    </row>
    <row r="40" spans="2:10" ht="15" hidden="1" customHeight="1" outlineLevel="1">
      <c r="B40" s="55" t="s">
        <v>86</v>
      </c>
      <c r="C40" s="242">
        <v>40.82</v>
      </c>
      <c r="D40" s="105">
        <v>-0.11778690296088179</v>
      </c>
      <c r="E40" s="242">
        <v>66.464301190956505</v>
      </c>
      <c r="F40" s="105">
        <f t="shared" si="5"/>
        <v>-4.9336467780131121E-2</v>
      </c>
      <c r="G40" s="242">
        <v>44.672075726842458</v>
      </c>
      <c r="H40" s="105">
        <f t="shared" si="6"/>
        <v>-4.5480021539517579E-2</v>
      </c>
      <c r="I40" s="242">
        <v>55.079139950689175</v>
      </c>
      <c r="J40" s="105">
        <f t="shared" si="7"/>
        <v>-4.5257818262839034E-2</v>
      </c>
    </row>
    <row r="41" spans="2:10" ht="15" hidden="1" customHeight="1" outlineLevel="1">
      <c r="B41" s="55" t="s">
        <v>87</v>
      </c>
      <c r="C41" s="242">
        <v>36.9</v>
      </c>
      <c r="D41" s="105">
        <v>0.12226277372262762</v>
      </c>
      <c r="E41" s="242">
        <v>80.961169428951138</v>
      </c>
      <c r="F41" s="105">
        <f t="shared" si="5"/>
        <v>-3.5368085990637899E-2</v>
      </c>
      <c r="G41" s="242">
        <v>63.355104403982239</v>
      </c>
      <c r="H41" s="105">
        <f t="shared" si="6"/>
        <v>-9.1130295540874373E-3</v>
      </c>
      <c r="I41" s="242">
        <v>71.763031797437264</v>
      </c>
      <c r="J41" s="105">
        <f t="shared" si="7"/>
        <v>-2.1725537089390734E-2</v>
      </c>
    </row>
    <row r="42" spans="2:10" ht="15" hidden="1" customHeight="1" outlineLevel="1">
      <c r="B42" s="55" t="s">
        <v>88</v>
      </c>
      <c r="C42" s="242">
        <v>48.89</v>
      </c>
      <c r="D42" s="105">
        <v>-3.9677862895305394E-2</v>
      </c>
      <c r="E42" s="242">
        <v>76.313489039315016</v>
      </c>
      <c r="F42" s="105">
        <f t="shared" si="5"/>
        <v>2.7130630586603699E-2</v>
      </c>
      <c r="G42" s="242">
        <v>55.889358810905627</v>
      </c>
      <c r="H42" s="105">
        <f t="shared" si="6"/>
        <v>2.4315708643786627E-2</v>
      </c>
      <c r="I42" s="242">
        <v>65.643077418180823</v>
      </c>
      <c r="J42" s="105">
        <f t="shared" si="7"/>
        <v>2.7911086986943445E-2</v>
      </c>
    </row>
    <row r="43" spans="2:10" ht="15" hidden="1" customHeight="1" outlineLevel="1">
      <c r="B43" s="55" t="s">
        <v>89</v>
      </c>
      <c r="C43" s="242">
        <v>46.79</v>
      </c>
      <c r="D43" s="105">
        <v>-0.12705223880597016</v>
      </c>
      <c r="E43" s="242">
        <v>66.501038748165513</v>
      </c>
      <c r="F43" s="105">
        <f t="shared" si="5"/>
        <v>3.8896391984761358E-2</v>
      </c>
      <c r="G43" s="242">
        <v>45.614492783161957</v>
      </c>
      <c r="H43" s="105">
        <f t="shared" si="6"/>
        <v>6.0714924637628398E-2</v>
      </c>
      <c r="I43" s="242">
        <v>55.456624203364015</v>
      </c>
      <c r="J43" s="105">
        <f t="shared" si="7"/>
        <v>5.0001488404924466E-2</v>
      </c>
    </row>
    <row r="44" spans="2:10" ht="15" hidden="1" customHeight="1" outlineLevel="1">
      <c r="B44" s="55" t="s">
        <v>90</v>
      </c>
      <c r="C44" s="242">
        <v>54.87</v>
      </c>
      <c r="D44" s="105">
        <v>1.8563207722294361E-2</v>
      </c>
      <c r="E44" s="242">
        <v>63.590053840294082</v>
      </c>
      <c r="F44" s="105">
        <f t="shared" si="5"/>
        <v>0.12087633302721446</v>
      </c>
      <c r="G44" s="242">
        <v>40.92888840235679</v>
      </c>
      <c r="H44" s="105">
        <f t="shared" si="6"/>
        <v>5.1446538567741174E-2</v>
      </c>
      <c r="I44" s="242">
        <v>51.607253736137892</v>
      </c>
      <c r="J44" s="105">
        <f t="shared" si="7"/>
        <v>9.2375821819973281E-2</v>
      </c>
    </row>
    <row r="45" spans="2:10" ht="15" hidden="1" customHeight="1" outlineLevel="1">
      <c r="B45" s="55" t="s">
        <v>91</v>
      </c>
      <c r="C45" s="242">
        <v>50.48</v>
      </c>
      <c r="D45" s="105">
        <v>-0.10401135960241403</v>
      </c>
      <c r="E45" s="242">
        <v>73.334819982083971</v>
      </c>
      <c r="F45" s="105">
        <f t="shared" si="5"/>
        <v>4.2338111588766658E-2</v>
      </c>
      <c r="G45" s="242">
        <v>49.370068041076017</v>
      </c>
      <c r="H45" s="105">
        <f t="shared" si="6"/>
        <v>-1.1537285241852047E-2</v>
      </c>
      <c r="I45" s="242">
        <v>60.662707736080876</v>
      </c>
      <c r="J45" s="105">
        <f t="shared" si="7"/>
        <v>1.989692699997514E-2</v>
      </c>
    </row>
    <row r="46" spans="2:10" ht="15" hidden="1" customHeight="1" outlineLevel="1">
      <c r="B46" s="55" t="s">
        <v>92</v>
      </c>
      <c r="C46" s="242">
        <v>55.63</v>
      </c>
      <c r="D46" s="105">
        <v>-8.45812078328122E-2</v>
      </c>
      <c r="E46" s="242">
        <v>77.684738240995728</v>
      </c>
      <c r="F46" s="105">
        <f t="shared" si="5"/>
        <v>2.6376049317652583E-2</v>
      </c>
      <c r="G46" s="242">
        <v>61.716597023541247</v>
      </c>
      <c r="H46" s="105">
        <f t="shared" si="6"/>
        <v>2.7211645529771511E-2</v>
      </c>
      <c r="I46" s="242">
        <v>69.241084062320297</v>
      </c>
      <c r="J46" s="105">
        <f t="shared" si="7"/>
        <v>2.7754726081888892E-2</v>
      </c>
    </row>
    <row r="47" spans="2:10" ht="15" hidden="1" customHeight="1" outlineLevel="1">
      <c r="B47" s="55" t="s">
        <v>93</v>
      </c>
      <c r="C47" s="242">
        <v>60.05</v>
      </c>
      <c r="D47" s="105">
        <v>9.8810612991765856E-2</v>
      </c>
      <c r="E47" s="242">
        <v>76.804257257271075</v>
      </c>
      <c r="F47" s="105">
        <f t="shared" si="5"/>
        <v>1.6918640067783874E-2</v>
      </c>
      <c r="G47" s="242">
        <v>63.279114363757316</v>
      </c>
      <c r="H47" s="105">
        <f t="shared" si="6"/>
        <v>2.0794621297386184E-2</v>
      </c>
      <c r="I47" s="242">
        <v>69.652414863419494</v>
      </c>
      <c r="J47" s="105">
        <f t="shared" si="7"/>
        <v>1.9612984767295005E-2</v>
      </c>
    </row>
    <row r="48" spans="2:10" ht="15" hidden="1" customHeight="1" outlineLevel="1">
      <c r="B48" s="55" t="s">
        <v>94</v>
      </c>
      <c r="C48" s="242">
        <v>49.78</v>
      </c>
      <c r="D48" s="105">
        <v>4.4262638976295454E-2</v>
      </c>
      <c r="E48" s="242">
        <v>73.885594447385358</v>
      </c>
      <c r="F48" s="105">
        <f t="shared" si="5"/>
        <v>3.0235681433448125E-3</v>
      </c>
      <c r="G48" s="242">
        <v>59.071407461758739</v>
      </c>
      <c r="H48" s="105">
        <f t="shared" si="6"/>
        <v>1.9875757805446703E-2</v>
      </c>
      <c r="I48" s="242">
        <v>66.052129666391551</v>
      </c>
      <c r="J48" s="105">
        <f t="shared" si="7"/>
        <v>1.1932664685926131E-2</v>
      </c>
    </row>
    <row r="49" spans="2:10" collapsed="1">
      <c r="B49" s="112">
        <v>2008</v>
      </c>
      <c r="C49" s="245">
        <v>49.043617846978854</v>
      </c>
      <c r="D49" s="114">
        <v>-4.1529867590950564E-2</v>
      </c>
      <c r="E49" s="245">
        <v>71.163950994623377</v>
      </c>
      <c r="F49" s="114">
        <f t="shared" si="5"/>
        <v>-1.9928606098897905E-3</v>
      </c>
      <c r="G49" s="245">
        <v>53.189922191708618</v>
      </c>
      <c r="H49" s="114">
        <f t="shared" si="6"/>
        <v>-8.6104971440255085E-3</v>
      </c>
      <c r="I49" s="245">
        <v>61.717103063000927</v>
      </c>
      <c r="J49" s="114">
        <f t="shared" si="7"/>
        <v>-3.5023520967877309E-3</v>
      </c>
    </row>
    <row r="50" spans="2:10" ht="15" hidden="1" customHeight="1" outlineLevel="1">
      <c r="B50" s="55" t="s">
        <v>83</v>
      </c>
      <c r="C50" s="242">
        <v>50.58</v>
      </c>
      <c r="D50" s="105">
        <v>-9.9358974358974339E-2</v>
      </c>
      <c r="E50" s="242">
        <v>68.789489859201069</v>
      </c>
      <c r="F50" s="105">
        <f t="shared" si="5"/>
        <v>-1.2759417065445255E-2</v>
      </c>
      <c r="G50" s="242">
        <v>57.502618168416596</v>
      </c>
      <c r="H50" s="105">
        <f t="shared" si="6"/>
        <v>2.2854591170963223E-2</v>
      </c>
      <c r="I50" s="242">
        <v>62.820329411079243</v>
      </c>
      <c r="J50" s="105">
        <f t="shared" si="7"/>
        <v>5.1172792302491832E-3</v>
      </c>
    </row>
    <row r="51" spans="2:10" ht="15" hidden="1" customHeight="1" outlineLevel="1">
      <c r="B51" s="55" t="s">
        <v>84</v>
      </c>
      <c r="C51" s="242">
        <v>54.26</v>
      </c>
      <c r="D51" s="105">
        <v>-6.5449534963830547E-2</v>
      </c>
      <c r="E51" s="242">
        <v>73.683990339817825</v>
      </c>
      <c r="F51" s="105">
        <f t="shared" si="5"/>
        <v>1.4892867142954236E-2</v>
      </c>
      <c r="G51" s="242">
        <v>58.001429800844328</v>
      </c>
      <c r="H51" s="105">
        <f t="shared" si="6"/>
        <v>6.8071697860010438E-3</v>
      </c>
      <c r="I51" s="242">
        <v>65.39013154004526</v>
      </c>
      <c r="J51" s="105">
        <f t="shared" si="7"/>
        <v>1.2115844891495975E-2</v>
      </c>
    </row>
    <row r="52" spans="2:10" ht="15" hidden="1" customHeight="1" outlineLevel="1">
      <c r="B52" s="55" t="s">
        <v>85</v>
      </c>
      <c r="C52" s="242">
        <v>52.95</v>
      </c>
      <c r="D52" s="105">
        <v>6.3893911995177799E-2</v>
      </c>
      <c r="E52" s="242">
        <v>69.086472371130611</v>
      </c>
      <c r="F52" s="105">
        <f t="shared" si="5"/>
        <v>-6.5320015462092651E-2</v>
      </c>
      <c r="G52" s="242">
        <v>51.435418621685976</v>
      </c>
      <c r="H52" s="105">
        <f t="shared" si="6"/>
        <v>-8.0034199743010848E-2</v>
      </c>
      <c r="I52" s="242">
        <v>59.75155878343709</v>
      </c>
      <c r="J52" s="105">
        <f t="shared" si="7"/>
        <v>-7.0934011952755394E-2</v>
      </c>
    </row>
    <row r="53" spans="2:10" ht="15" hidden="1" customHeight="1" outlineLevel="1">
      <c r="B53" s="55" t="s">
        <v>86</v>
      </c>
      <c r="C53" s="242">
        <v>46.27</v>
      </c>
      <c r="D53" s="105">
        <v>-4.2028985507246208E-2</v>
      </c>
      <c r="E53" s="242">
        <v>69.913590811417265</v>
      </c>
      <c r="F53" s="105">
        <f t="shared" si="5"/>
        <v>-6.1958876115664308E-2</v>
      </c>
      <c r="G53" s="242">
        <v>46.800566499291875</v>
      </c>
      <c r="H53" s="105">
        <f t="shared" si="6"/>
        <v>-0.11001242145335932</v>
      </c>
      <c r="I53" s="242">
        <v>57.690066495723741</v>
      </c>
      <c r="J53" s="105">
        <f t="shared" si="7"/>
        <v>-8.1787987863093048E-2</v>
      </c>
    </row>
    <row r="54" spans="2:10" ht="15" hidden="1" customHeight="1" outlineLevel="1">
      <c r="B54" s="55" t="s">
        <v>87</v>
      </c>
      <c r="C54" s="242">
        <v>32.880000000000003</v>
      </c>
      <c r="D54" s="105">
        <v>-0.18634001484780982</v>
      </c>
      <c r="E54" s="242">
        <v>83.929598692673338</v>
      </c>
      <c r="F54" s="105">
        <f t="shared" si="5"/>
        <v>-4.9180490591834047E-2</v>
      </c>
      <c r="G54" s="242">
        <v>63.937771202573771</v>
      </c>
      <c r="H54" s="105">
        <f t="shared" si="6"/>
        <v>-0.10494243483596644</v>
      </c>
      <c r="I54" s="242">
        <v>73.356746514597177</v>
      </c>
      <c r="J54" s="105">
        <f t="shared" si="7"/>
        <v>-7.486000149323413E-2</v>
      </c>
    </row>
    <row r="55" spans="2:10" ht="15" hidden="1" customHeight="1" outlineLevel="1">
      <c r="B55" s="55" t="s">
        <v>88</v>
      </c>
      <c r="C55" s="242">
        <v>50.91</v>
      </c>
      <c r="D55" s="105">
        <v>0.14020156774916015</v>
      </c>
      <c r="E55" s="242">
        <v>74.297744383040822</v>
      </c>
      <c r="F55" s="105">
        <f t="shared" si="5"/>
        <v>-7.7529898212994941E-2</v>
      </c>
      <c r="G55" s="242">
        <v>54.562629801806125</v>
      </c>
      <c r="H55" s="105">
        <f t="shared" si="6"/>
        <v>-0.10856922991970563</v>
      </c>
      <c r="I55" s="242">
        <v>63.860657063828924</v>
      </c>
      <c r="J55" s="105">
        <f t="shared" si="7"/>
        <v>-9.0719090399179803E-2</v>
      </c>
    </row>
    <row r="56" spans="2:10" ht="15" hidden="1" customHeight="1" outlineLevel="1">
      <c r="B56" s="55" t="s">
        <v>89</v>
      </c>
      <c r="C56" s="242">
        <v>53.6</v>
      </c>
      <c r="D56" s="105">
        <v>0.20179372197309409</v>
      </c>
      <c r="E56" s="242">
        <v>64.01123274778007</v>
      </c>
      <c r="F56" s="105">
        <f t="shared" si="5"/>
        <v>-7.7589670126598342E-2</v>
      </c>
      <c r="G56" s="242">
        <v>43.003536316551042</v>
      </c>
      <c r="H56" s="105">
        <f t="shared" si="6"/>
        <v>-8.7333390097681818E-2</v>
      </c>
      <c r="I56" s="242">
        <v>52.815757706790627</v>
      </c>
      <c r="J56" s="105">
        <f t="shared" si="7"/>
        <v>-8.1411747683396096E-2</v>
      </c>
    </row>
    <row r="57" spans="2:10" ht="15" hidden="1" customHeight="1" outlineLevel="1">
      <c r="B57" s="55" t="s">
        <v>90</v>
      </c>
      <c r="C57" s="242">
        <v>53.87</v>
      </c>
      <c r="D57" s="105">
        <v>0.27021928790379635</v>
      </c>
      <c r="E57" s="242">
        <v>56.732444040952146</v>
      </c>
      <c r="F57" s="105">
        <f t="shared" si="5"/>
        <v>-0.11339864201582606</v>
      </c>
      <c r="G57" s="242">
        <v>38.926266720235986</v>
      </c>
      <c r="H57" s="105">
        <f t="shared" si="6"/>
        <v>-7.1795887953440385E-2</v>
      </c>
      <c r="I57" s="242">
        <v>47.243130711330338</v>
      </c>
      <c r="J57" s="105">
        <f t="shared" si="7"/>
        <v>-9.5136023733904174E-2</v>
      </c>
    </row>
    <row r="58" spans="2:10" ht="15" hidden="1" customHeight="1" outlineLevel="1">
      <c r="B58" s="55" t="s">
        <v>91</v>
      </c>
      <c r="C58" s="242">
        <v>56.34</v>
      </c>
      <c r="D58" s="105">
        <v>0.19415006358626541</v>
      </c>
      <c r="E58" s="242">
        <v>70.356076561668246</v>
      </c>
      <c r="F58" s="105">
        <f t="shared" si="5"/>
        <v>-6.3330440317017289E-2</v>
      </c>
      <c r="G58" s="242">
        <v>49.946312899779571</v>
      </c>
      <c r="H58" s="105">
        <f t="shared" si="6"/>
        <v>-0.10122017137004513</v>
      </c>
      <c r="I58" s="242">
        <v>59.479253373691513</v>
      </c>
      <c r="J58" s="105">
        <f t="shared" si="7"/>
        <v>-8.0337278871136064E-2</v>
      </c>
    </row>
    <row r="59" spans="2:10" ht="15" hidden="1" customHeight="1" outlineLevel="1">
      <c r="B59" s="55" t="s">
        <v>92</v>
      </c>
      <c r="C59" s="242">
        <v>60.77</v>
      </c>
      <c r="D59" s="105">
        <v>0.12976389663506227</v>
      </c>
      <c r="E59" s="242">
        <v>75.688377853946903</v>
      </c>
      <c r="F59" s="105">
        <f t="shared" si="5"/>
        <v>-1.8179552732657811E-3</v>
      </c>
      <c r="G59" s="242">
        <v>60.081675759927442</v>
      </c>
      <c r="H59" s="105">
        <f t="shared" si="6"/>
        <v>-5.2454357014952713E-3</v>
      </c>
      <c r="I59" s="242">
        <v>67.371214459200985</v>
      </c>
      <c r="J59" s="105">
        <f t="shared" si="7"/>
        <v>-3.1740398771837874E-3</v>
      </c>
    </row>
    <row r="60" spans="2:10" ht="15" hidden="1" customHeight="1" outlineLevel="1">
      <c r="B60" s="55" t="s">
        <v>93</v>
      </c>
      <c r="C60" s="242">
        <v>54.65</v>
      </c>
      <c r="D60" s="105">
        <v>-6.8677573278800308E-2</v>
      </c>
      <c r="E60" s="242">
        <v>75.526452393626698</v>
      </c>
      <c r="F60" s="105">
        <f t="shared" si="5"/>
        <v>2.9355350128563718E-3</v>
      </c>
      <c r="G60" s="242">
        <v>61.990054653043011</v>
      </c>
      <c r="H60" s="105">
        <f t="shared" si="6"/>
        <v>-2.7174367393778431E-2</v>
      </c>
      <c r="I60" s="242">
        <v>68.312600863273801</v>
      </c>
      <c r="J60" s="105">
        <f t="shared" si="7"/>
        <v>-1.1654096319740681E-2</v>
      </c>
    </row>
    <row r="61" spans="2:10" ht="15" hidden="1" customHeight="1" outlineLevel="1">
      <c r="B61" s="55" t="s">
        <v>94</v>
      </c>
      <c r="C61" s="242">
        <v>47.67</v>
      </c>
      <c r="D61" s="105">
        <v>0.14895155459146792</v>
      </c>
      <c r="E61" s="242">
        <v>73.662869741088841</v>
      </c>
      <c r="F61" s="105">
        <f t="shared" si="5"/>
        <v>1.0119877698535396E-2</v>
      </c>
      <c r="G61" s="242">
        <v>57.920199602417945</v>
      </c>
      <c r="H61" s="105">
        <f t="shared" si="6"/>
        <v>-2.5133105556031543E-2</v>
      </c>
      <c r="I61" s="242">
        <v>65.27324590998569</v>
      </c>
      <c r="J61" s="105">
        <f t="shared" si="7"/>
        <v>-6.6156871770760572E-3</v>
      </c>
    </row>
    <row r="62" spans="2:10" collapsed="1">
      <c r="B62" s="112">
        <v>2007</v>
      </c>
      <c r="C62" s="245">
        <v>51.168644894245226</v>
      </c>
      <c r="D62" s="114">
        <v>5.062093020086289E-2</v>
      </c>
      <c r="E62" s="245">
        <v>71.306054020928357</v>
      </c>
      <c r="F62" s="114">
        <f t="shared" si="5"/>
        <v>-4.097905965887827E-2</v>
      </c>
      <c r="G62" s="245">
        <v>53.651891651545817</v>
      </c>
      <c r="H62" s="114">
        <f t="shared" si="6"/>
        <v>-5.7281679505599481E-2</v>
      </c>
      <c r="I62" s="245">
        <v>61.934017800105615</v>
      </c>
      <c r="J62" s="114">
        <f t="shared" si="7"/>
        <v>-4.782533547071699E-2</v>
      </c>
    </row>
    <row r="63" spans="2:10" ht="15" hidden="1" customHeight="1" outlineLevel="1">
      <c r="B63" s="55" t="s">
        <v>83</v>
      </c>
      <c r="C63" s="242">
        <v>56.16</v>
      </c>
      <c r="D63" s="105"/>
      <c r="E63" s="242">
        <v>69.678547507361941</v>
      </c>
      <c r="F63" s="105"/>
      <c r="G63" s="242">
        <v>56.217783705294451</v>
      </c>
      <c r="H63" s="105"/>
      <c r="I63" s="242">
        <v>62.500496916329055</v>
      </c>
      <c r="J63" s="105"/>
    </row>
    <row r="64" spans="2:10" ht="15" hidden="1" customHeight="1" outlineLevel="1">
      <c r="B64" s="55" t="s">
        <v>84</v>
      </c>
      <c r="C64" s="242">
        <v>58.06</v>
      </c>
      <c r="D64" s="105"/>
      <c r="E64" s="242">
        <v>72.602727563991209</v>
      </c>
      <c r="F64" s="105"/>
      <c r="G64" s="242">
        <v>57.609273693564027</v>
      </c>
      <c r="H64" s="105"/>
      <c r="I64" s="242">
        <v>64.607358801951591</v>
      </c>
      <c r="J64" s="105"/>
    </row>
    <row r="65" spans="2:10" ht="15" hidden="1" customHeight="1" outlineLevel="1">
      <c r="B65" s="55" t="s">
        <v>85</v>
      </c>
      <c r="C65" s="242">
        <v>49.77</v>
      </c>
      <c r="D65" s="105"/>
      <c r="E65" s="242">
        <v>73.914573451881495</v>
      </c>
      <c r="F65" s="105"/>
      <c r="G65" s="242">
        <v>55.910142102366933</v>
      </c>
      <c r="H65" s="105"/>
      <c r="I65" s="242">
        <v>64.313578962271322</v>
      </c>
      <c r="J65" s="105"/>
    </row>
    <row r="66" spans="2:10" ht="15" hidden="1" customHeight="1" outlineLevel="1">
      <c r="B66" s="55" t="s">
        <v>86</v>
      </c>
      <c r="C66" s="242">
        <v>48.3</v>
      </c>
      <c r="D66" s="105"/>
      <c r="E66" s="242">
        <v>74.531477385460448</v>
      </c>
      <c r="F66" s="105"/>
      <c r="G66" s="242">
        <v>52.585640100413208</v>
      </c>
      <c r="H66" s="105"/>
      <c r="I66" s="242">
        <v>62.828699399678577</v>
      </c>
      <c r="J66" s="105"/>
    </row>
    <row r="67" spans="2:10" ht="15" hidden="1" customHeight="1" outlineLevel="1">
      <c r="B67" s="55" t="s">
        <v>87</v>
      </c>
      <c r="C67" s="242">
        <v>40.409999999999997</v>
      </c>
      <c r="D67" s="105"/>
      <c r="E67" s="242">
        <v>88.270799938586663</v>
      </c>
      <c r="F67" s="105"/>
      <c r="G67" s="242">
        <v>71.434255952974553</v>
      </c>
      <c r="H67" s="105"/>
      <c r="I67" s="242">
        <v>79.292589913958508</v>
      </c>
      <c r="J67" s="105"/>
    </row>
    <row r="68" spans="2:10" ht="15" hidden="1" customHeight="1" outlineLevel="1">
      <c r="B68" s="55" t="s">
        <v>88</v>
      </c>
      <c r="C68" s="242">
        <v>44.65</v>
      </c>
      <c r="D68" s="105"/>
      <c r="E68" s="242">
        <v>80.542170677522833</v>
      </c>
      <c r="F68" s="105"/>
      <c r="G68" s="242">
        <v>61.207927337858749</v>
      </c>
      <c r="H68" s="105"/>
      <c r="I68" s="242">
        <v>70.232044233573689</v>
      </c>
      <c r="J68" s="105"/>
    </row>
    <row r="69" spans="2:10" ht="15" hidden="1" customHeight="1" outlineLevel="1">
      <c r="B69" s="55" t="s">
        <v>89</v>
      </c>
      <c r="C69" s="242">
        <v>44.6</v>
      </c>
      <c r="D69" s="105"/>
      <c r="E69" s="242">
        <v>69.395615676339446</v>
      </c>
      <c r="F69" s="105"/>
      <c r="G69" s="242">
        <v>47.118559888099412</v>
      </c>
      <c r="H69" s="105"/>
      <c r="I69" s="242">
        <v>57.496661397088019</v>
      </c>
      <c r="J69" s="105"/>
    </row>
    <row r="70" spans="2:10" ht="15" hidden="1" customHeight="1" outlineLevel="1">
      <c r="B70" s="55" t="s">
        <v>90</v>
      </c>
      <c r="C70" s="242">
        <v>42.41</v>
      </c>
      <c r="D70" s="105"/>
      <c r="E70" s="242">
        <v>63.988672620513668</v>
      </c>
      <c r="F70" s="105"/>
      <c r="G70" s="242">
        <v>41.937184090263337</v>
      </c>
      <c r="H70" s="105"/>
      <c r="I70" s="242">
        <v>52.210201699351792</v>
      </c>
      <c r="J70" s="105"/>
    </row>
    <row r="71" spans="2:10" ht="15" hidden="1" customHeight="1" outlineLevel="1">
      <c r="B71" s="55" t="s">
        <v>91</v>
      </c>
      <c r="C71" s="242">
        <v>47.18</v>
      </c>
      <c r="D71" s="105"/>
      <c r="E71" s="242">
        <v>75.113017001940761</v>
      </c>
      <c r="F71" s="105"/>
      <c r="G71" s="242">
        <v>55.571243711504607</v>
      </c>
      <c r="H71" s="105"/>
      <c r="I71" s="242">
        <v>64.675072727403972</v>
      </c>
      <c r="J71" s="105"/>
    </row>
    <row r="72" spans="2:10" ht="15" hidden="1" customHeight="1" outlineLevel="1">
      <c r="B72" s="55" t="s">
        <v>92</v>
      </c>
      <c r="C72" s="242">
        <v>53.79</v>
      </c>
      <c r="D72" s="105"/>
      <c r="E72" s="242">
        <v>75.826226542341402</v>
      </c>
      <c r="F72" s="105"/>
      <c r="G72" s="242">
        <v>60.398492167057007</v>
      </c>
      <c r="H72" s="105"/>
      <c r="I72" s="242">
        <v>67.585734274918323</v>
      </c>
      <c r="J72" s="105"/>
    </row>
    <row r="73" spans="2:10" ht="15" hidden="1" customHeight="1" outlineLevel="1">
      <c r="B73" s="55" t="s">
        <v>93</v>
      </c>
      <c r="C73" s="242">
        <v>58.68</v>
      </c>
      <c r="D73" s="105"/>
      <c r="E73" s="242">
        <v>75.305390782328345</v>
      </c>
      <c r="F73" s="105"/>
      <c r="G73" s="242">
        <v>63.72165018613898</v>
      </c>
      <c r="H73" s="105"/>
      <c r="I73" s="242">
        <v>69.118109974353345</v>
      </c>
      <c r="J73" s="105"/>
    </row>
    <row r="74" spans="2:10" ht="15" hidden="1" customHeight="1" outlineLevel="1">
      <c r="B74" s="55" t="s">
        <v>94</v>
      </c>
      <c r="C74" s="242">
        <v>41.49</v>
      </c>
      <c r="D74" s="105"/>
      <c r="E74" s="242">
        <v>72.924878885586196</v>
      </c>
      <c r="F74" s="105"/>
      <c r="G74" s="242">
        <v>59.413443960935503</v>
      </c>
      <c r="H74" s="105"/>
      <c r="I74" s="242">
        <v>65.707949146586728</v>
      </c>
      <c r="J74" s="105"/>
    </row>
    <row r="75" spans="2:10" collapsed="1">
      <c r="B75" s="112">
        <v>2006</v>
      </c>
      <c r="C75" s="245">
        <v>48.703241505442456</v>
      </c>
      <c r="D75" s="114"/>
      <c r="E75" s="245">
        <v>74.352968763711189</v>
      </c>
      <c r="F75" s="114"/>
      <c r="G75" s="245">
        <v>56.911900920105744</v>
      </c>
      <c r="H75" s="114"/>
      <c r="I75" s="245">
        <v>65.044807541401354</v>
      </c>
      <c r="J75" s="114"/>
    </row>
    <row r="76" spans="2:10" ht="15" customHeight="1">
      <c r="B76" s="348" t="s">
        <v>125</v>
      </c>
      <c r="C76" s="348"/>
      <c r="D76" s="348"/>
      <c r="E76" s="348"/>
      <c r="F76" s="348"/>
      <c r="G76" s="348"/>
      <c r="H76" s="348"/>
      <c r="I76" s="348"/>
      <c r="J76" s="348"/>
    </row>
  </sheetData>
  <mergeCells count="5">
    <mergeCell ref="B5:J5"/>
    <mergeCell ref="B6:B7"/>
    <mergeCell ref="C6:D6"/>
    <mergeCell ref="E6:J6"/>
    <mergeCell ref="B76:J7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6" orientation="landscape" r:id="rId1"/>
  <headerFooter scaleWithDoc="0" alignWithMargins="0">
    <oddHeader>&amp;RTurismo en Cifras SANTA CRUZ (acumulado junio 2010)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202">
    <tabColor rgb="FF000099"/>
  </sheetPr>
  <dimension ref="B1:F63"/>
  <sheetViews>
    <sheetView showGridLines="0" showRowColHeaders="0" zoomScaleNormal="100" workbookViewId="0">
      <selection activeCell="B1" sqref="B1"/>
    </sheetView>
  </sheetViews>
  <sheetFormatPr baseColWidth="10" defaultRowHeight="15" outlineLevelRow="1"/>
  <cols>
    <col min="1" max="1" width="15.7109375" style="100" customWidth="1"/>
    <col min="2" max="4" width="11.42578125" style="100"/>
    <col min="5" max="5" width="14.28515625" style="100" customWidth="1"/>
    <col min="6" max="16384" width="11.42578125" style="100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344" t="s">
        <v>268</v>
      </c>
      <c r="C5" s="344"/>
      <c r="D5" s="344"/>
      <c r="E5" s="344"/>
      <c r="F5" s="344"/>
    </row>
    <row r="6" spans="2:6" ht="15" customHeight="1">
      <c r="B6" s="345"/>
      <c r="C6" s="118" t="s">
        <v>131</v>
      </c>
      <c r="D6" s="345" t="s">
        <v>133</v>
      </c>
      <c r="E6" s="345"/>
      <c r="F6" s="345"/>
    </row>
    <row r="7" spans="2:6" ht="25.5">
      <c r="B7" s="345"/>
      <c r="C7" s="118" t="s">
        <v>139</v>
      </c>
      <c r="D7" s="120" t="s">
        <v>135</v>
      </c>
      <c r="E7" s="120" t="s">
        <v>148</v>
      </c>
      <c r="F7" s="120" t="s">
        <v>269</v>
      </c>
    </row>
    <row r="8" spans="2:6">
      <c r="B8" s="55" t="s">
        <v>93</v>
      </c>
      <c r="C8" s="105">
        <f>IFERROR('Tablas evol IO zona'!C8/'Tablas evol IO zona'!C21-1,"-")</f>
        <v>0.17938854019032191</v>
      </c>
      <c r="D8" s="140">
        <f>IFERROR('Tablas evol IO zona'!E8/'Tablas evol IO zona'!E21-1,"-")</f>
        <v>0.21224963752573789</v>
      </c>
      <c r="E8" s="140">
        <f>IFERROR('Tablas evol IO zona'!G8/'Tablas evol IO zona'!G21-1,"-")</f>
        <v>0.18142789764174605</v>
      </c>
      <c r="F8" s="140">
        <f>IFERROR('Tablas evol IO zona'!I8/'Tablas evol IO zona'!I21-1,"-")</f>
        <v>0.20180278838738097</v>
      </c>
    </row>
    <row r="9" spans="2:6">
      <c r="B9" s="55" t="s">
        <v>94</v>
      </c>
      <c r="C9" s="105">
        <f>IFERROR('Tablas evol IO zona'!C9/'Tablas evol IO zona'!C22-1,"-")</f>
        <v>0.29159891598915988</v>
      </c>
      <c r="D9" s="140">
        <f>IFERROR('Tablas evol IO zona'!E9/'Tablas evol IO zona'!E22-1,"-")</f>
        <v>0.10072846737432894</v>
      </c>
      <c r="E9" s="140">
        <f>IFERROR('Tablas evol IO zona'!G9/'Tablas evol IO zona'!G22-1,"-")</f>
        <v>5.6078404309294561E-2</v>
      </c>
      <c r="F9" s="140">
        <f>IFERROR('Tablas evol IO zona'!I9/'Tablas evol IO zona'!I22-1,"-")</f>
        <v>8.4178259266423305E-2</v>
      </c>
    </row>
    <row r="10" spans="2:6" ht="30" customHeight="1">
      <c r="B10" s="61" t="str">
        <f>actualizaciones!$A$2</f>
        <v xml:space="preserve">acumulado febrero 2011 </v>
      </c>
      <c r="C10" s="108">
        <v>0.23002495519989519</v>
      </c>
      <c r="D10" s="108">
        <v>0.10072846737432894</v>
      </c>
      <c r="E10" s="108">
        <v>5.6078404309294561E-2</v>
      </c>
      <c r="F10" s="108">
        <v>8.4178259266423305E-2</v>
      </c>
    </row>
    <row r="11" spans="2:6" outlineLevel="1">
      <c r="B11" s="55" t="s">
        <v>83</v>
      </c>
      <c r="C11" s="105">
        <f>IFERROR('Tablas evol IO zona'!C11/'Tablas evol IO zona'!C24-1,"-")</f>
        <v>1.8605211220756424E-2</v>
      </c>
      <c r="D11" s="140">
        <f>IFERROR('Tablas evol IO zona'!E11/'Tablas evol IO zona'!E24-1,"-")</f>
        <v>2.933736646522056E-2</v>
      </c>
      <c r="E11" s="140">
        <f>IFERROR('Tablas evol IO zona'!G11/'Tablas evol IO zona'!G24-1,"-")</f>
        <v>6.0187664708068578E-2</v>
      </c>
      <c r="F11" s="140">
        <f>IFERROR('Tablas evol IO zona'!I11/'Tablas evol IO zona'!I24-1,"-")</f>
        <v>4.5511903302423162E-2</v>
      </c>
    </row>
    <row r="12" spans="2:6" outlineLevel="1">
      <c r="B12" s="55" t="s">
        <v>84</v>
      </c>
      <c r="C12" s="105">
        <f>IFERROR('Tablas evol IO zona'!C12/'Tablas evol IO zona'!C25-1,"-")</f>
        <v>0.41216055443257282</v>
      </c>
      <c r="D12" s="140">
        <f>IFERROR('Tablas evol IO zona'!E12/'Tablas evol IO zona'!E25-1,"-")</f>
        <v>7.8211254595192958E-2</v>
      </c>
      <c r="E12" s="140">
        <f>IFERROR('Tablas evol IO zona'!G12/'Tablas evol IO zona'!G25-1,"-")</f>
        <v>0.15852869789270096</v>
      </c>
      <c r="F12" s="140">
        <f>IFERROR('Tablas evol IO zona'!I12/'Tablas evol IO zona'!I25-1,"-")</f>
        <v>0.11613351176960762</v>
      </c>
    </row>
    <row r="13" spans="2:6" outlineLevel="1">
      <c r="B13" s="55" t="s">
        <v>85</v>
      </c>
      <c r="C13" s="105">
        <f>IFERROR('Tablas evol IO zona'!C13/'Tablas evol IO zona'!C26-1,"-")</f>
        <v>0.24300219537452539</v>
      </c>
      <c r="D13" s="140">
        <f>IFERROR('Tablas evol IO zona'!E13/'Tablas evol IO zona'!E26-1,"-")</f>
        <v>0.11288226170579074</v>
      </c>
      <c r="E13" s="140">
        <f>IFERROR('Tablas evol IO zona'!G13/'Tablas evol IO zona'!G26-1,"-")</f>
        <v>8.684935476957345E-2</v>
      </c>
      <c r="F13" s="140">
        <f>IFERROR('Tablas evol IO zona'!I13/'Tablas evol IO zona'!I26-1,"-")</f>
        <v>0.1051149329562584</v>
      </c>
    </row>
    <row r="14" spans="2:6" outlineLevel="1">
      <c r="B14" s="55" t="s">
        <v>86</v>
      </c>
      <c r="C14" s="105">
        <f>IFERROR('Tablas evol IO zona'!C14/'Tablas evol IO zona'!C27-1,"-")</f>
        <v>0.12319083259876917</v>
      </c>
      <c r="D14" s="140">
        <f>IFERROR('Tablas evol IO zona'!E14/'Tablas evol IO zona'!E27-1,"-")</f>
        <v>5.8193276842755992E-2</v>
      </c>
      <c r="E14" s="140">
        <f>IFERROR('Tablas evol IO zona'!G14/'Tablas evol IO zona'!G27-1,"-")</f>
        <v>5.1737083078047919E-2</v>
      </c>
      <c r="F14" s="140">
        <f>IFERROR('Tablas evol IO zona'!I14/'Tablas evol IO zona'!I27-1,"-")</f>
        <v>5.9118230753032686E-2</v>
      </c>
    </row>
    <row r="15" spans="2:6" outlineLevel="1">
      <c r="B15" s="55" t="s">
        <v>87</v>
      </c>
      <c r="C15" s="105">
        <f>IFERROR('Tablas evol IO zona'!C15/'Tablas evol IO zona'!C28-1,"-")</f>
        <v>0.36043557168784024</v>
      </c>
      <c r="D15" s="140">
        <f>IFERROR('Tablas evol IO zona'!E15/'Tablas evol IO zona'!E28-1,"-")</f>
        <v>5.3936846887755019E-2</v>
      </c>
      <c r="E15" s="140">
        <f>IFERROR('Tablas evol IO zona'!G15/'Tablas evol IO zona'!G28-1,"-")</f>
        <v>3.6394428775246679E-2</v>
      </c>
      <c r="F15" s="140">
        <f>IFERROR('Tablas evol IO zona'!I15/'Tablas evol IO zona'!I28-1,"-")</f>
        <v>4.8647891791392839E-2</v>
      </c>
    </row>
    <row r="16" spans="2:6" outlineLevel="1">
      <c r="B16" s="55" t="s">
        <v>88</v>
      </c>
      <c r="C16" s="105">
        <f>IFERROR('Tablas evol IO zona'!C16/'Tablas evol IO zona'!C29-1,"-")</f>
        <v>8.2004555808656177E-2</v>
      </c>
      <c r="D16" s="140">
        <f>IFERROR('Tablas evol IO zona'!E16/'Tablas evol IO zona'!E29-1,"-")</f>
        <v>5.284395530463315E-2</v>
      </c>
      <c r="E16" s="140">
        <f>IFERROR('Tablas evol IO zona'!G16/'Tablas evol IO zona'!G29-1,"-")</f>
        <v>6.9357846400430079E-2</v>
      </c>
      <c r="F16" s="140">
        <f>IFERROR('Tablas evol IO zona'!I16/'Tablas evol IO zona'!I29-1,"-")</f>
        <v>6.3081132242310378E-2</v>
      </c>
    </row>
    <row r="17" spans="2:6" outlineLevel="1">
      <c r="B17" s="55" t="s">
        <v>89</v>
      </c>
      <c r="C17" s="105">
        <f>IFERROR('Tablas evol IO zona'!C17/'Tablas evol IO zona'!C30-1,"-")</f>
        <v>-6.0264251654686407E-2</v>
      </c>
      <c r="D17" s="140">
        <f>IFERROR('Tablas evol IO zona'!E17/'Tablas evol IO zona'!E30-1,"-")</f>
        <v>6.9817041760255716E-2</v>
      </c>
      <c r="E17" s="140">
        <f>IFERROR('Tablas evol IO zona'!G17/'Tablas evol IO zona'!G30-1,"-")</f>
        <v>6.9272393104034879E-2</v>
      </c>
      <c r="F17" s="140">
        <f>IFERROR('Tablas evol IO zona'!I17/'Tablas evol IO zona'!I30-1,"-")</f>
        <v>7.3443333386952414E-2</v>
      </c>
    </row>
    <row r="18" spans="2:6" outlineLevel="1">
      <c r="B18" s="55" t="s">
        <v>90</v>
      </c>
      <c r="C18" s="105">
        <f>IFERROR('Tablas evol IO zona'!C18/'Tablas evol IO zona'!C31-1,"-")</f>
        <v>-0.15112897834020211</v>
      </c>
      <c r="D18" s="140">
        <f>IFERROR('Tablas evol IO zona'!E18/'Tablas evol IO zona'!E31-1,"-")</f>
        <v>6.9007013858599642E-2</v>
      </c>
      <c r="E18" s="140">
        <f>IFERROR('Tablas evol IO zona'!G18/'Tablas evol IO zona'!G31-1,"-")</f>
        <v>1.5306304370241497E-2</v>
      </c>
      <c r="F18" s="140">
        <f>IFERROR('Tablas evol IO zona'!I18/'Tablas evol IO zona'!I31-1,"-")</f>
        <v>5.1243076318947756E-2</v>
      </c>
    </row>
    <row r="19" spans="2:6" outlineLevel="1">
      <c r="B19" s="55" t="s">
        <v>91</v>
      </c>
      <c r="C19" s="105">
        <f>IFERROR('Tablas evol IO zona'!C19/'Tablas evol IO zona'!C32-1,"-")</f>
        <v>-6.6802700073436361E-2</v>
      </c>
      <c r="D19" s="140">
        <f>IFERROR('Tablas evol IO zona'!E19/'Tablas evol IO zona'!E32-1,"-")</f>
        <v>-2.6782142167815937E-2</v>
      </c>
      <c r="E19" s="140">
        <f>IFERROR('Tablas evol IO zona'!G19/'Tablas evol IO zona'!G32-1,"-")</f>
        <v>-6.4336561498255285E-2</v>
      </c>
      <c r="F19" s="140">
        <f>IFERROR('Tablas evol IO zona'!I19/'Tablas evol IO zona'!I32-1,"-")</f>
        <v>-3.9832716267403034E-2</v>
      </c>
    </row>
    <row r="20" spans="2:6" outlineLevel="1">
      <c r="B20" s="55" t="s">
        <v>92</v>
      </c>
      <c r="C20" s="105">
        <f>IFERROR('Tablas evol IO zona'!C20/'Tablas evol IO zona'!C33-1,"-")</f>
        <v>-0.21527156681848048</v>
      </c>
      <c r="D20" s="140">
        <f>IFERROR('Tablas evol IO zona'!E20/'Tablas evol IO zona'!E33-1,"-")</f>
        <v>2.766340058406902E-2</v>
      </c>
      <c r="E20" s="140">
        <f>IFERROR('Tablas evol IO zona'!G20/'Tablas evol IO zona'!G33-1,"-")</f>
        <v>-3.0716250176164528E-2</v>
      </c>
      <c r="F20" s="140">
        <f>IFERROR('Tablas evol IO zona'!I20/'Tablas evol IO zona'!I33-1,"-")</f>
        <v>2.2417830811127804E-3</v>
      </c>
    </row>
    <row r="21" spans="2:6" outlineLevel="1">
      <c r="B21" s="55" t="s">
        <v>93</v>
      </c>
      <c r="C21" s="105">
        <f>IFERROR('Tablas evol IO zona'!C21/'Tablas evol IO zona'!C34-1,"-")</f>
        <v>-0.10880548538433776</v>
      </c>
      <c r="D21" s="140">
        <f>IFERROR('Tablas evol IO zona'!E21/'Tablas evol IO zona'!E34-1,"-")</f>
        <v>3.2201918099518112E-2</v>
      </c>
      <c r="E21" s="140">
        <f>IFERROR('Tablas evol IO zona'!G21/'Tablas evol IO zona'!G34-1,"-")</f>
        <v>-3.2014192254732565E-2</v>
      </c>
      <c r="F21" s="140">
        <f>IFERROR('Tablas evol IO zona'!I21/'Tablas evol IO zona'!I34-1,"-")</f>
        <v>4.05339196311294E-3</v>
      </c>
    </row>
    <row r="22" spans="2:6" outlineLevel="1">
      <c r="B22" s="55" t="s">
        <v>94</v>
      </c>
      <c r="C22" s="105">
        <f>IFERROR('Tablas evol IO zona'!C22/'Tablas evol IO zona'!C35-1,"-")</f>
        <v>-0.12205567451820132</v>
      </c>
      <c r="D22" s="140">
        <f>IFERROR('Tablas evol IO zona'!E22/'Tablas evol IO zona'!E35-1,"-")</f>
        <v>-7.0077411458493444E-3</v>
      </c>
      <c r="E22" s="140">
        <f>IFERROR('Tablas evol IO zona'!G22/'Tablas evol IO zona'!G35-1,"-")</f>
        <v>-4.5185692372421538E-2</v>
      </c>
      <c r="F22" s="140">
        <f>IFERROR('Tablas evol IO zona'!I22/'Tablas evol IO zona'!I35-1,"-")</f>
        <v>-2.2362553070906399E-2</v>
      </c>
    </row>
    <row r="23" spans="2:6" ht="15" customHeight="1">
      <c r="B23" s="66">
        <v>2010</v>
      </c>
      <c r="C23" s="111">
        <f>IFERROR('Tablas evol IO zona'!C23/'Tablas evol IO zona'!C36-1,"-")</f>
        <v>1.2990317321541989E-2</v>
      </c>
      <c r="D23" s="111">
        <f>IFERROR('Tablas evol IO zona'!E23/'Tablas evol IO zona'!E36-1,"-")</f>
        <v>4.4876241610041001E-2</v>
      </c>
      <c r="E23" s="111">
        <f>IFERROR('Tablas evol IO zona'!G23/'Tablas evol IO zona'!G36-1,"-")</f>
        <v>2.8312512423767977E-2</v>
      </c>
      <c r="F23" s="111">
        <f>IFERROR('Tablas evol IO zona'!I23/'Tablas evol IO zona'!I36-1,"-")</f>
        <v>4.0435818049023187E-2</v>
      </c>
    </row>
    <row r="24" spans="2:6" ht="15" hidden="1" customHeight="1" outlineLevel="1">
      <c r="B24" s="55" t="s">
        <v>83</v>
      </c>
      <c r="C24" s="105">
        <f>IFERROR('Tablas evol IO zona'!C24/'Tablas evol IO zona'!C37-1,"-")</f>
        <v>5.2430183702336208E-2</v>
      </c>
      <c r="D24" s="140">
        <f>IFERROR('Tablas evol IO zona'!E24/'Tablas evol IO zona'!E37-1,"-")</f>
        <v>-6.0628297604490511E-2</v>
      </c>
      <c r="E24" s="140">
        <f>IFERROR('Tablas evol IO zona'!G24/'Tablas evol IO zona'!G37-1,"-")</f>
        <v>-9.6751631345300404E-2</v>
      </c>
      <c r="F24" s="140">
        <f>IFERROR('Tablas evol IO zona'!I24/'Tablas evol IO zona'!I37-1,"-")</f>
        <v>-7.6514199942942507E-2</v>
      </c>
    </row>
    <row r="25" spans="2:6" ht="15" hidden="1" customHeight="1" outlineLevel="1">
      <c r="B25" s="55" t="s">
        <v>84</v>
      </c>
      <c r="C25" s="105">
        <f>IFERROR('Tablas evol IO zona'!C25/'Tablas evol IO zona'!C38-1,"-")</f>
        <v>-0.27316398872826997</v>
      </c>
      <c r="D25" s="140">
        <f>IFERROR('Tablas evol IO zona'!E25/'Tablas evol IO zona'!E38-1,"-")</f>
        <v>-6.2358975251137649E-2</v>
      </c>
      <c r="E25" s="140">
        <f>IFERROR('Tablas evol IO zona'!G25/'Tablas evol IO zona'!G38-1,"-")</f>
        <v>-0.1351318529536264</v>
      </c>
      <c r="F25" s="140">
        <f>IFERROR('Tablas evol IO zona'!I25/'Tablas evol IO zona'!I38-1,"-")</f>
        <v>-9.5231853005462996E-2</v>
      </c>
    </row>
    <row r="26" spans="2:6" ht="15" hidden="1" customHeight="1" outlineLevel="1">
      <c r="B26" s="55" t="s">
        <v>85</v>
      </c>
      <c r="C26" s="105">
        <f>IFERROR('Tablas evol IO zona'!C26/'Tablas evol IO zona'!C39-1,"-")</f>
        <v>-0.25178565215282012</v>
      </c>
      <c r="D26" s="140">
        <f>IFERROR('Tablas evol IO zona'!E26/'Tablas evol IO zona'!E39-1,"-")</f>
        <v>-9.6925539197951327E-2</v>
      </c>
      <c r="E26" s="140">
        <f>IFERROR('Tablas evol IO zona'!G26/'Tablas evol IO zona'!G39-1,"-")</f>
        <v>-0.11182092508637309</v>
      </c>
      <c r="F26" s="140">
        <f>IFERROR('Tablas evol IO zona'!I26/'Tablas evol IO zona'!I39-1,"-")</f>
        <v>-0.10228116041542146</v>
      </c>
    </row>
    <row r="27" spans="2:6" ht="15" hidden="1" customHeight="1" outlineLevel="1">
      <c r="B27" s="55" t="s">
        <v>86</v>
      </c>
      <c r="C27" s="105">
        <f>IFERROR('Tablas evol IO zona'!C27/'Tablas evol IO zona'!C40-1,"-")</f>
        <v>-0.15654091131798142</v>
      </c>
      <c r="D27" s="140">
        <f>IFERROR('Tablas evol IO zona'!E27/'Tablas evol IO zona'!E40-1,"-")</f>
        <v>-0.10530589180506589</v>
      </c>
      <c r="E27" s="140">
        <f>IFERROR('Tablas evol IO zona'!G27/'Tablas evol IO zona'!G40-1,"-")</f>
        <v>-8.7214623177495842E-2</v>
      </c>
      <c r="F27" s="140">
        <f>IFERROR('Tablas evol IO zona'!I27/'Tablas evol IO zona'!I40-1,"-")</f>
        <v>-9.6216339181741883E-2</v>
      </c>
    </row>
    <row r="28" spans="2:6" ht="15" hidden="1" customHeight="1" outlineLevel="1">
      <c r="B28" s="55" t="s">
        <v>87</v>
      </c>
      <c r="C28" s="105">
        <f>IFERROR('Tablas evol IO zona'!C28/'Tablas evol IO zona'!C41-1,"-")</f>
        <v>-0.25338753387533874</v>
      </c>
      <c r="D28" s="140">
        <f>IFERROR('Tablas evol IO zona'!E28/'Tablas evol IO zona'!E41-1,"-")</f>
        <v>-0.1121541633274602</v>
      </c>
      <c r="E28" s="140">
        <f>IFERROR('Tablas evol IO zona'!G28/'Tablas evol IO zona'!G41-1,"-")</f>
        <v>-0.12720596534062967</v>
      </c>
      <c r="F28" s="140">
        <f>IFERROR('Tablas evol IO zona'!I28/'Tablas evol IO zona'!I41-1,"-")</f>
        <v>-0.11812677448346953</v>
      </c>
    </row>
    <row r="29" spans="2:6" ht="15" hidden="1" customHeight="1" outlineLevel="1">
      <c r="B29" s="55" t="s">
        <v>88</v>
      </c>
      <c r="C29" s="105">
        <f>IFERROR('Tablas evol IO zona'!C29/'Tablas evol IO zona'!C42-1,"-")</f>
        <v>-0.28165268971159751</v>
      </c>
      <c r="D29" s="140">
        <f>IFERROR('Tablas evol IO zona'!E29/'Tablas evol IO zona'!E42-1,"-")</f>
        <v>-0.13501929437830051</v>
      </c>
      <c r="E29" s="140">
        <f>IFERROR('Tablas evol IO zona'!G29/'Tablas evol IO zona'!G42-1,"-")</f>
        <v>-0.1521213939758681</v>
      </c>
      <c r="F29" s="140">
        <f>IFERROR('Tablas evol IO zona'!I29/'Tablas evol IO zona'!I42-1,"-")</f>
        <v>-0.14143615653805086</v>
      </c>
    </row>
    <row r="30" spans="2:6" ht="15" hidden="1" customHeight="1" outlineLevel="1">
      <c r="B30" s="55" t="s">
        <v>89</v>
      </c>
      <c r="C30" s="105">
        <f>IFERROR('Tablas evol IO zona'!C30/'Tablas evol IO zona'!C43-1,"-")</f>
        <v>-0.20901038000067951</v>
      </c>
      <c r="D30" s="140">
        <f>IFERROR('Tablas evol IO zona'!E30/'Tablas evol IO zona'!E43-1,"-")</f>
        <v>-0.15316143787072856</v>
      </c>
      <c r="E30" s="140">
        <f>IFERROR('Tablas evol IO zona'!G30/'Tablas evol IO zona'!G43-1,"-")</f>
        <v>-0.18639408255965206</v>
      </c>
      <c r="F30" s="140">
        <f>IFERROR('Tablas evol IO zona'!I30/'Tablas evol IO zona'!I43-1,"-")</f>
        <v>-0.16609189311090755</v>
      </c>
    </row>
    <row r="31" spans="2:6" ht="15" hidden="1" customHeight="1" outlineLevel="1">
      <c r="B31" s="55" t="s">
        <v>90</v>
      </c>
      <c r="C31" s="105">
        <f>IFERROR('Tablas evol IO zona'!C31/'Tablas evol IO zona'!C44-1,"-")</f>
        <v>-0.29979952615272454</v>
      </c>
      <c r="D31" s="140">
        <f>IFERROR('Tablas evol IO zona'!E31/'Tablas evol IO zona'!E44-1,"-")</f>
        <v>-0.18201943100019602</v>
      </c>
      <c r="E31" s="140">
        <f>IFERROR('Tablas evol IO zona'!G31/'Tablas evol IO zona'!G44-1,"-")</f>
        <v>-0.18558229154173478</v>
      </c>
      <c r="F31" s="140">
        <f>IFERROR('Tablas evol IO zona'!I31/'Tablas evol IO zona'!I44-1,"-")</f>
        <v>-0.18192074877661413</v>
      </c>
    </row>
    <row r="32" spans="2:6" ht="15" hidden="1" customHeight="1" outlineLevel="1">
      <c r="B32" s="55" t="s">
        <v>91</v>
      </c>
      <c r="C32" s="105">
        <f>IFERROR('Tablas evol IO zona'!C32/'Tablas evol IO zona'!C45-1,"-")</f>
        <v>-0.22147385103011097</v>
      </c>
      <c r="D32" s="140">
        <f>IFERROR('Tablas evol IO zona'!E32/'Tablas evol IO zona'!E45-1,"-")</f>
        <v>-0.14903539746940242</v>
      </c>
      <c r="E32" s="140">
        <f>IFERROR('Tablas evol IO zona'!G32/'Tablas evol IO zona'!G45-1,"-")</f>
        <v>-0.11687158638138651</v>
      </c>
      <c r="F32" s="140">
        <f>IFERROR('Tablas evol IO zona'!I32/'Tablas evol IO zona'!I45-1,"-")</f>
        <v>-0.13382983920848956</v>
      </c>
    </row>
    <row r="33" spans="2:6" ht="15" hidden="1" customHeight="1" outlineLevel="1">
      <c r="B33" s="55" t="s">
        <v>92</v>
      </c>
      <c r="C33" s="105">
        <f>IFERROR('Tablas evol IO zona'!C33/'Tablas evol IO zona'!C46-1,"-")</f>
        <v>-0.15998561927017807</v>
      </c>
      <c r="D33" s="140">
        <f>IFERROR('Tablas evol IO zona'!E33/'Tablas evol IO zona'!E46-1,"-")</f>
        <v>-0.18518488247492371</v>
      </c>
      <c r="E33" s="140">
        <f>IFERROR('Tablas evol IO zona'!G33/'Tablas evol IO zona'!G46-1,"-")</f>
        <v>-0.16144780441047446</v>
      </c>
      <c r="F33" s="140">
        <f>IFERROR('Tablas evol IO zona'!I33/'Tablas evol IO zona'!I46-1,"-")</f>
        <v>-0.1732634566793938</v>
      </c>
    </row>
    <row r="34" spans="2:6" ht="15" hidden="1" customHeight="1" outlineLevel="1">
      <c r="B34" s="55" t="s">
        <v>93</v>
      </c>
      <c r="C34" s="105">
        <f>IFERROR('Tablas evol IO zona'!C34/'Tablas evol IO zona'!C47-1,"-")</f>
        <v>-7.7102414654454554E-2</v>
      </c>
      <c r="D34" s="140">
        <f>IFERROR('Tablas evol IO zona'!E34/'Tablas evol IO zona'!E47-1,"-")</f>
        <v>-0.12626016778099058</v>
      </c>
      <c r="E34" s="140">
        <f>IFERROR('Tablas evol IO zona'!G34/'Tablas evol IO zona'!G47-1,"-")</f>
        <v>-0.1324695898637116</v>
      </c>
      <c r="F34" s="140">
        <f>IFERROR('Tablas evol IO zona'!I34/'Tablas evol IO zona'!I47-1,"-")</f>
        <v>-0.12847181637072957</v>
      </c>
    </row>
    <row r="35" spans="2:6" ht="15" hidden="1" customHeight="1" outlineLevel="1">
      <c r="B35" s="55" t="s">
        <v>94</v>
      </c>
      <c r="C35" s="105">
        <f>IFERROR('Tablas evol IO zona'!C35/'Tablas evol IO zona'!C48-1,"-")</f>
        <v>-0.15568501406187218</v>
      </c>
      <c r="D35" s="140">
        <f>IFERROR('Tablas evol IO zona'!E35/'Tablas evol IO zona'!E48-1,"-")</f>
        <v>-9.1391321763707012E-2</v>
      </c>
      <c r="E35" s="140">
        <f>IFERROR('Tablas evol IO zona'!G35/'Tablas evol IO zona'!G48-1,"-")</f>
        <v>-0.10679949884998796</v>
      </c>
      <c r="F35" s="140">
        <f>IFERROR('Tablas evol IO zona'!I35/'Tablas evol IO zona'!I48-1,"-")</f>
        <v>-9.7720527496153009E-2</v>
      </c>
    </row>
    <row r="36" spans="2:6" collapsed="1">
      <c r="B36" s="69">
        <v>2009</v>
      </c>
      <c r="C36" s="114">
        <f>IFERROR('Tablas evol IO zona'!C36/'Tablas evol IO zona'!C49-1,"-")</f>
        <v>-0.19169539818276027</v>
      </c>
      <c r="D36" s="114">
        <f>IFERROR('Tablas evol IO zona'!E36/'Tablas evol IO zona'!E49-1,"-")</f>
        <v>-0.12245605032118212</v>
      </c>
      <c r="E36" s="114">
        <f>IFERROR('Tablas evol IO zona'!G36/'Tablas evol IO zona'!G49-1,"-")</f>
        <v>-0.13338158388472598</v>
      </c>
      <c r="F36" s="114">
        <f>IFERROR('Tablas evol IO zona'!I36/'Tablas evol IO zona'!I49-1,"-")</f>
        <v>-0.12627383890505806</v>
      </c>
    </row>
    <row r="37" spans="2:6" ht="15" hidden="1" customHeight="1" outlineLevel="1">
      <c r="B37" s="55" t="s">
        <v>83</v>
      </c>
      <c r="C37" s="105">
        <f>IFERROR('Tablas evol IO zona'!C37/'Tablas evol IO zona'!C50-1,"-")</f>
        <v>-0.12692763938315543</v>
      </c>
      <c r="D37" s="140">
        <f>IFERROR('Tablas evol IO zona'!E37/'Tablas evol IO zona'!E50-1,"-")</f>
        <v>-6.0315973161212844E-2</v>
      </c>
      <c r="E37" s="140">
        <f>IFERROR('Tablas evol IO zona'!G37/'Tablas evol IO zona'!G50-1,"-")</f>
        <v>-9.7742533972117629E-2</v>
      </c>
      <c r="F37" s="140">
        <f>IFERROR('Tablas evol IO zona'!I37/'Tablas evol IO zona'!I50-1,"-")</f>
        <v>-7.7130545293367381E-2</v>
      </c>
    </row>
    <row r="38" spans="2:6" ht="15" hidden="1" customHeight="1" outlineLevel="1">
      <c r="B38" s="55" t="s">
        <v>84</v>
      </c>
      <c r="C38" s="105">
        <f>IFERROR('Tablas evol IO zona'!C38/'Tablas evol IO zona'!C51-1,"-")</f>
        <v>-6.4872834500552812E-2</v>
      </c>
      <c r="D38" s="140">
        <f>IFERROR('Tablas evol IO zona'!E38/'Tablas evol IO zona'!E51-1,"-")</f>
        <v>-8.1368039644258761E-2</v>
      </c>
      <c r="E38" s="140">
        <f>IFERROR('Tablas evol IO zona'!G38/'Tablas evol IO zona'!G51-1,"-")</f>
        <v>-6.3835057202440093E-2</v>
      </c>
      <c r="F38" s="140">
        <f>IFERROR('Tablas evol IO zona'!I38/'Tablas evol IO zona'!I51-1,"-")</f>
        <v>-7.1829271559538221E-2</v>
      </c>
    </row>
    <row r="39" spans="2:6" ht="15" hidden="1" customHeight="1" outlineLevel="1">
      <c r="B39" s="55" t="s">
        <v>85</v>
      </c>
      <c r="C39" s="105">
        <f>IFERROR('Tablas evol IO zona'!C39/'Tablas evol IO zona'!C52-1,"-")</f>
        <v>-5.7979225684608116E-2</v>
      </c>
      <c r="D39" s="140">
        <f>IFERROR('Tablas evol IO zona'!E39/'Tablas evol IO zona'!E52-1,"-")</f>
        <v>-4.1643478407860757E-2</v>
      </c>
      <c r="E39" s="140">
        <f>IFERROR('Tablas evol IO zona'!G39/'Tablas evol IO zona'!G52-1,"-")</f>
        <v>-6.2080409540705372E-2</v>
      </c>
      <c r="F39" s="140">
        <f>IFERROR('Tablas evol IO zona'!I39/'Tablas evol IO zona'!I52-1,"-")</f>
        <v>-4.9017781936257276E-2</v>
      </c>
    </row>
    <row r="40" spans="2:6" ht="15" hidden="1" customHeight="1" outlineLevel="1">
      <c r="B40" s="55" t="s">
        <v>86</v>
      </c>
      <c r="C40" s="105">
        <f>IFERROR('Tablas evol IO zona'!C40/'Tablas evol IO zona'!C53-1,"-")</f>
        <v>-0.11778690296088179</v>
      </c>
      <c r="D40" s="140">
        <f>IFERROR('Tablas evol IO zona'!E40/'Tablas evol IO zona'!E53-1,"-")</f>
        <v>-4.9336467780131121E-2</v>
      </c>
      <c r="E40" s="140">
        <f>IFERROR('Tablas evol IO zona'!G40/'Tablas evol IO zona'!G53-1,"-")</f>
        <v>-4.5480021539517579E-2</v>
      </c>
      <c r="F40" s="140">
        <f>IFERROR('Tablas evol IO zona'!I40/'Tablas evol IO zona'!I53-1,"-")</f>
        <v>-4.5257818262839034E-2</v>
      </c>
    </row>
    <row r="41" spans="2:6" ht="15" hidden="1" customHeight="1" outlineLevel="1">
      <c r="B41" s="55" t="s">
        <v>87</v>
      </c>
      <c r="C41" s="105">
        <f>IFERROR('Tablas evol IO zona'!C41/'Tablas evol IO zona'!C54-1,"-")</f>
        <v>0.12226277372262762</v>
      </c>
      <c r="D41" s="140">
        <f>IFERROR('Tablas evol IO zona'!E41/'Tablas evol IO zona'!E54-1,"-")</f>
        <v>-3.5368085990637899E-2</v>
      </c>
      <c r="E41" s="140">
        <f>IFERROR('Tablas evol IO zona'!G41/'Tablas evol IO zona'!G54-1,"-")</f>
        <v>-9.1130295540874373E-3</v>
      </c>
      <c r="F41" s="140">
        <f>IFERROR('Tablas evol IO zona'!I41/'Tablas evol IO zona'!I54-1,"-")</f>
        <v>-2.1725537089390734E-2</v>
      </c>
    </row>
    <row r="42" spans="2:6" ht="15" hidden="1" customHeight="1" outlineLevel="1">
      <c r="B42" s="55" t="s">
        <v>88</v>
      </c>
      <c r="C42" s="105">
        <f>IFERROR('Tablas evol IO zona'!C42/'Tablas evol IO zona'!C55-1,"-")</f>
        <v>-3.9677862895305394E-2</v>
      </c>
      <c r="D42" s="140">
        <f>IFERROR('Tablas evol IO zona'!E42/'Tablas evol IO zona'!E55-1,"-")</f>
        <v>2.7130630586603699E-2</v>
      </c>
      <c r="E42" s="140">
        <f>IFERROR('Tablas evol IO zona'!G42/'Tablas evol IO zona'!G55-1,"-")</f>
        <v>2.4315708643786627E-2</v>
      </c>
      <c r="F42" s="140">
        <f>IFERROR('Tablas evol IO zona'!I42/'Tablas evol IO zona'!I55-1,"-")</f>
        <v>2.7911086986943445E-2</v>
      </c>
    </row>
    <row r="43" spans="2:6" ht="15" hidden="1" customHeight="1" outlineLevel="1">
      <c r="B43" s="55" t="s">
        <v>89</v>
      </c>
      <c r="C43" s="105">
        <f>IFERROR('Tablas evol IO zona'!C43/'Tablas evol IO zona'!C56-1,"-")</f>
        <v>-0.12705223880597016</v>
      </c>
      <c r="D43" s="140">
        <f>IFERROR('Tablas evol IO zona'!E43/'Tablas evol IO zona'!E56-1,"-")</f>
        <v>3.8896391984761358E-2</v>
      </c>
      <c r="E43" s="140">
        <f>IFERROR('Tablas evol IO zona'!G43/'Tablas evol IO zona'!G56-1,"-")</f>
        <v>6.0714924637628398E-2</v>
      </c>
      <c r="F43" s="140">
        <f>IFERROR('Tablas evol IO zona'!I43/'Tablas evol IO zona'!I56-1,"-")</f>
        <v>5.0001488404924466E-2</v>
      </c>
    </row>
    <row r="44" spans="2:6" ht="15" hidden="1" customHeight="1" outlineLevel="1">
      <c r="B44" s="55" t="s">
        <v>90</v>
      </c>
      <c r="C44" s="105">
        <f>IFERROR('Tablas evol IO zona'!C44/'Tablas evol IO zona'!C57-1,"-")</f>
        <v>1.8563207722294361E-2</v>
      </c>
      <c r="D44" s="140">
        <f>IFERROR('Tablas evol IO zona'!E44/'Tablas evol IO zona'!E57-1,"-")</f>
        <v>0.12087633302721446</v>
      </c>
      <c r="E44" s="140">
        <f>IFERROR('Tablas evol IO zona'!G44/'Tablas evol IO zona'!G57-1,"-")</f>
        <v>5.1446538567741174E-2</v>
      </c>
      <c r="F44" s="140">
        <f>IFERROR('Tablas evol IO zona'!I44/'Tablas evol IO zona'!I57-1,"-")</f>
        <v>9.2375821819973281E-2</v>
      </c>
    </row>
    <row r="45" spans="2:6" ht="15" hidden="1" customHeight="1" outlineLevel="1">
      <c r="B45" s="55" t="s">
        <v>91</v>
      </c>
      <c r="C45" s="105">
        <f>IFERROR('Tablas evol IO zona'!C45/'Tablas evol IO zona'!C58-1,"-")</f>
        <v>-0.10401135960241403</v>
      </c>
      <c r="D45" s="140">
        <f>IFERROR('Tablas evol IO zona'!E45/'Tablas evol IO zona'!E58-1,"-")</f>
        <v>4.2338111588766658E-2</v>
      </c>
      <c r="E45" s="140">
        <f>IFERROR('Tablas evol IO zona'!G45/'Tablas evol IO zona'!G58-1,"-")</f>
        <v>-1.1537285241852047E-2</v>
      </c>
      <c r="F45" s="140">
        <f>IFERROR('Tablas evol IO zona'!I45/'Tablas evol IO zona'!I58-1,"-")</f>
        <v>1.989692699997514E-2</v>
      </c>
    </row>
    <row r="46" spans="2:6" ht="15" hidden="1" customHeight="1" outlineLevel="1">
      <c r="B46" s="55" t="s">
        <v>92</v>
      </c>
      <c r="C46" s="105">
        <f>IFERROR('Tablas evol IO zona'!C46/'Tablas evol IO zona'!C59-1,"-")</f>
        <v>-8.45812078328122E-2</v>
      </c>
      <c r="D46" s="140">
        <f>IFERROR('Tablas evol IO zona'!E46/'Tablas evol IO zona'!E59-1,"-")</f>
        <v>2.6376049317652583E-2</v>
      </c>
      <c r="E46" s="140">
        <f>IFERROR('Tablas evol IO zona'!G46/'Tablas evol IO zona'!G59-1,"-")</f>
        <v>2.7211645529771511E-2</v>
      </c>
      <c r="F46" s="140">
        <f>IFERROR('Tablas evol IO zona'!I46/'Tablas evol IO zona'!I59-1,"-")</f>
        <v>2.7754726081888892E-2</v>
      </c>
    </row>
    <row r="47" spans="2:6" ht="15" hidden="1" customHeight="1" outlineLevel="1">
      <c r="B47" s="55" t="s">
        <v>93</v>
      </c>
      <c r="C47" s="105">
        <f>IFERROR('Tablas evol IO zona'!C47/'Tablas evol IO zona'!C60-1,"-")</f>
        <v>9.8810612991765856E-2</v>
      </c>
      <c r="D47" s="140">
        <f>IFERROR('Tablas evol IO zona'!E47/'Tablas evol IO zona'!E60-1,"-")</f>
        <v>1.6918640067783874E-2</v>
      </c>
      <c r="E47" s="140">
        <f>IFERROR('Tablas evol IO zona'!G47/'Tablas evol IO zona'!G60-1,"-")</f>
        <v>2.0794621297386184E-2</v>
      </c>
      <c r="F47" s="140">
        <f>IFERROR('Tablas evol IO zona'!I47/'Tablas evol IO zona'!I60-1,"-")</f>
        <v>1.9612984767295005E-2</v>
      </c>
    </row>
    <row r="48" spans="2:6" ht="15" hidden="1" customHeight="1" outlineLevel="1">
      <c r="B48" s="55" t="s">
        <v>94</v>
      </c>
      <c r="C48" s="105">
        <f>IFERROR('Tablas evol IO zona'!C48/'Tablas evol IO zona'!C61-1,"-")</f>
        <v>4.4262638976295454E-2</v>
      </c>
      <c r="D48" s="140">
        <f>IFERROR('Tablas evol IO zona'!E48/'Tablas evol IO zona'!E61-1,"-")</f>
        <v>3.0235681433448125E-3</v>
      </c>
      <c r="E48" s="140">
        <f>IFERROR('Tablas evol IO zona'!G48/'Tablas evol IO zona'!G61-1,"-")</f>
        <v>1.9875757805446703E-2</v>
      </c>
      <c r="F48" s="140">
        <f>IFERROR('Tablas evol IO zona'!I48/'Tablas evol IO zona'!I61-1,"-")</f>
        <v>1.1932664685926131E-2</v>
      </c>
    </row>
    <row r="49" spans="2:6" collapsed="1">
      <c r="B49" s="69">
        <v>2008</v>
      </c>
      <c r="C49" s="114">
        <f>IFERROR('Tablas evol IO zona'!C49/'Tablas evol IO zona'!C62-1,"-")</f>
        <v>-4.1529867590950564E-2</v>
      </c>
      <c r="D49" s="114">
        <f>IFERROR('Tablas evol IO zona'!E49/'Tablas evol IO zona'!E62-1,"-")</f>
        <v>-1.9928606098897905E-3</v>
      </c>
      <c r="E49" s="114">
        <f>IFERROR('Tablas evol IO zona'!G49/'Tablas evol IO zona'!G62-1,"-")</f>
        <v>-8.6104971440255085E-3</v>
      </c>
      <c r="F49" s="114">
        <f>IFERROR('Tablas evol IO zona'!I49/'Tablas evol IO zona'!I62-1,"-")</f>
        <v>-3.5023520967877309E-3</v>
      </c>
    </row>
    <row r="50" spans="2:6" ht="15" hidden="1" customHeight="1" outlineLevel="1">
      <c r="B50" s="55" t="s">
        <v>83</v>
      </c>
      <c r="C50" s="105">
        <f>IFERROR('Tablas evol IO zona'!C50/'Tablas evol IO zona'!C63-1,"-")</f>
        <v>-9.9358974358974339E-2</v>
      </c>
      <c r="D50" s="140">
        <f>IFERROR('Tablas evol IO zona'!E50/'Tablas evol IO zona'!E63-1,"-")</f>
        <v>-1.2759417065445255E-2</v>
      </c>
      <c r="E50" s="140">
        <f>IFERROR('Tablas evol IO zona'!G50/'Tablas evol IO zona'!G63-1,"-")</f>
        <v>2.2854591170963223E-2</v>
      </c>
      <c r="F50" s="140">
        <f>IFERROR('Tablas evol IO zona'!I50/'Tablas evol IO zona'!I63-1,"-")</f>
        <v>5.1172792302491832E-3</v>
      </c>
    </row>
    <row r="51" spans="2:6" ht="15" hidden="1" customHeight="1" outlineLevel="1">
      <c r="B51" s="55" t="s">
        <v>84</v>
      </c>
      <c r="C51" s="105">
        <f>IFERROR('Tablas evol IO zona'!C51/'Tablas evol IO zona'!C64-1,"-")</f>
        <v>-6.5449534963830547E-2</v>
      </c>
      <c r="D51" s="140">
        <f>IFERROR('Tablas evol IO zona'!E51/'Tablas evol IO zona'!E64-1,"-")</f>
        <v>1.4892867142954236E-2</v>
      </c>
      <c r="E51" s="140">
        <f>IFERROR('Tablas evol IO zona'!G51/'Tablas evol IO zona'!G64-1,"-")</f>
        <v>6.8071697860010438E-3</v>
      </c>
      <c r="F51" s="140">
        <f>IFERROR('Tablas evol IO zona'!I51/'Tablas evol IO zona'!I64-1,"-")</f>
        <v>1.2115844891495975E-2</v>
      </c>
    </row>
    <row r="52" spans="2:6" ht="15" hidden="1" customHeight="1" outlineLevel="1">
      <c r="B52" s="55" t="s">
        <v>85</v>
      </c>
      <c r="C52" s="105">
        <f>IFERROR('Tablas evol IO zona'!C52/'Tablas evol IO zona'!C65-1,"-")</f>
        <v>6.3893911995177799E-2</v>
      </c>
      <c r="D52" s="140">
        <f>IFERROR('Tablas evol IO zona'!E52/'Tablas evol IO zona'!E65-1,"-")</f>
        <v>-6.5320015462092651E-2</v>
      </c>
      <c r="E52" s="140">
        <f>IFERROR('Tablas evol IO zona'!G52/'Tablas evol IO zona'!G65-1,"-")</f>
        <v>-8.0034199743010848E-2</v>
      </c>
      <c r="F52" s="140">
        <f>IFERROR('Tablas evol IO zona'!I52/'Tablas evol IO zona'!I65-1,"-")</f>
        <v>-7.0934011952755394E-2</v>
      </c>
    </row>
    <row r="53" spans="2:6" ht="15" hidden="1" customHeight="1" outlineLevel="1">
      <c r="B53" s="55" t="s">
        <v>86</v>
      </c>
      <c r="C53" s="105">
        <f>IFERROR('Tablas evol IO zona'!C53/'Tablas evol IO zona'!C66-1,"-")</f>
        <v>-4.2028985507246208E-2</v>
      </c>
      <c r="D53" s="140">
        <f>IFERROR('Tablas evol IO zona'!E53/'Tablas evol IO zona'!E66-1,"-")</f>
        <v>-6.1958876115664308E-2</v>
      </c>
      <c r="E53" s="140">
        <f>IFERROR('Tablas evol IO zona'!G53/'Tablas evol IO zona'!G66-1,"-")</f>
        <v>-0.11001242145335932</v>
      </c>
      <c r="F53" s="140">
        <f>IFERROR('Tablas evol IO zona'!I53/'Tablas evol IO zona'!I66-1,"-")</f>
        <v>-8.1787987863093048E-2</v>
      </c>
    </row>
    <row r="54" spans="2:6" ht="15" hidden="1" customHeight="1" outlineLevel="1">
      <c r="B54" s="55" t="s">
        <v>87</v>
      </c>
      <c r="C54" s="105">
        <f>IFERROR('Tablas evol IO zona'!C54/'Tablas evol IO zona'!C67-1,"-")</f>
        <v>-0.18634001484780982</v>
      </c>
      <c r="D54" s="140">
        <f>IFERROR('Tablas evol IO zona'!E54/'Tablas evol IO zona'!E67-1,"-")</f>
        <v>-4.9180490591834047E-2</v>
      </c>
      <c r="E54" s="140">
        <f>IFERROR('Tablas evol IO zona'!G54/'Tablas evol IO zona'!G67-1,"-")</f>
        <v>-0.10494243483596644</v>
      </c>
      <c r="F54" s="140">
        <f>IFERROR('Tablas evol IO zona'!I54/'Tablas evol IO zona'!I67-1,"-")</f>
        <v>-7.486000149323413E-2</v>
      </c>
    </row>
    <row r="55" spans="2:6" ht="15" hidden="1" customHeight="1" outlineLevel="1">
      <c r="B55" s="55" t="s">
        <v>88</v>
      </c>
      <c r="C55" s="105">
        <f>IFERROR('Tablas evol IO zona'!C55/'Tablas evol IO zona'!C68-1,"-")</f>
        <v>0.14020156774916015</v>
      </c>
      <c r="D55" s="140">
        <f>IFERROR('Tablas evol IO zona'!E55/'Tablas evol IO zona'!E68-1,"-")</f>
        <v>-7.7529898212994941E-2</v>
      </c>
      <c r="E55" s="140">
        <f>IFERROR('Tablas evol IO zona'!G55/'Tablas evol IO zona'!G68-1,"-")</f>
        <v>-0.10856922991970563</v>
      </c>
      <c r="F55" s="140">
        <f>IFERROR('Tablas evol IO zona'!I55/'Tablas evol IO zona'!I68-1,"-")</f>
        <v>-9.0719090399179803E-2</v>
      </c>
    </row>
    <row r="56" spans="2:6" ht="15" hidden="1" customHeight="1" outlineLevel="1">
      <c r="B56" s="55" t="s">
        <v>89</v>
      </c>
      <c r="C56" s="105">
        <f>IFERROR('Tablas evol IO zona'!C56/'Tablas evol IO zona'!C69-1,"-")</f>
        <v>0.20179372197309409</v>
      </c>
      <c r="D56" s="140">
        <f>IFERROR('Tablas evol IO zona'!E56/'Tablas evol IO zona'!E69-1,"-")</f>
        <v>-7.7589670126598342E-2</v>
      </c>
      <c r="E56" s="140">
        <f>IFERROR('Tablas evol IO zona'!G56/'Tablas evol IO zona'!G69-1,"-")</f>
        <v>-8.7333390097681818E-2</v>
      </c>
      <c r="F56" s="140">
        <f>IFERROR('Tablas evol IO zona'!I56/'Tablas evol IO zona'!I69-1,"-")</f>
        <v>-8.1411747683396096E-2</v>
      </c>
    </row>
    <row r="57" spans="2:6" ht="15" hidden="1" customHeight="1" outlineLevel="1">
      <c r="B57" s="55" t="s">
        <v>90</v>
      </c>
      <c r="C57" s="105">
        <f>IFERROR('Tablas evol IO zona'!C57/'Tablas evol IO zona'!C70-1,"-")</f>
        <v>0.27021928790379635</v>
      </c>
      <c r="D57" s="140">
        <f>IFERROR('Tablas evol IO zona'!E57/'Tablas evol IO zona'!E70-1,"-")</f>
        <v>-0.11339864201582606</v>
      </c>
      <c r="E57" s="140">
        <f>IFERROR('Tablas evol IO zona'!G57/'Tablas evol IO zona'!G70-1,"-")</f>
        <v>-7.1795887953440385E-2</v>
      </c>
      <c r="F57" s="140">
        <f>IFERROR('Tablas evol IO zona'!I57/'Tablas evol IO zona'!I70-1,"-")</f>
        <v>-9.5136023733904174E-2</v>
      </c>
    </row>
    <row r="58" spans="2:6" ht="15" hidden="1" customHeight="1" outlineLevel="1">
      <c r="B58" s="55" t="s">
        <v>91</v>
      </c>
      <c r="C58" s="105">
        <f>IFERROR('Tablas evol IO zona'!C58/'Tablas evol IO zona'!C71-1,"-")</f>
        <v>0.19415006358626541</v>
      </c>
      <c r="D58" s="140">
        <f>IFERROR('Tablas evol IO zona'!E58/'Tablas evol IO zona'!E71-1,"-")</f>
        <v>-6.3330440317017289E-2</v>
      </c>
      <c r="E58" s="140">
        <f>IFERROR('Tablas evol IO zona'!G58/'Tablas evol IO zona'!G71-1,"-")</f>
        <v>-0.10122017137004513</v>
      </c>
      <c r="F58" s="140">
        <f>IFERROR('Tablas evol IO zona'!I58/'Tablas evol IO zona'!I71-1,"-")</f>
        <v>-8.0337278871136064E-2</v>
      </c>
    </row>
    <row r="59" spans="2:6" ht="15" hidden="1" customHeight="1" outlineLevel="1">
      <c r="B59" s="55" t="s">
        <v>92</v>
      </c>
      <c r="C59" s="105">
        <f>IFERROR('Tablas evol IO zona'!C59/'Tablas evol IO zona'!C72-1,"-")</f>
        <v>0.12976389663506227</v>
      </c>
      <c r="D59" s="140">
        <f>IFERROR('Tablas evol IO zona'!E59/'Tablas evol IO zona'!E72-1,"-")</f>
        <v>-1.8179552732657811E-3</v>
      </c>
      <c r="E59" s="140">
        <f>IFERROR('Tablas evol IO zona'!G59/'Tablas evol IO zona'!G72-1,"-")</f>
        <v>-5.2454357014952713E-3</v>
      </c>
      <c r="F59" s="140">
        <f>IFERROR('Tablas evol IO zona'!I59/'Tablas evol IO zona'!I72-1,"-")</f>
        <v>-3.1740398771837874E-3</v>
      </c>
    </row>
    <row r="60" spans="2:6" ht="15" hidden="1" customHeight="1" outlineLevel="1">
      <c r="B60" s="55" t="s">
        <v>93</v>
      </c>
      <c r="C60" s="105">
        <f>IFERROR('Tablas evol IO zona'!C60/'Tablas evol IO zona'!C73-1,"-")</f>
        <v>-6.8677573278800308E-2</v>
      </c>
      <c r="D60" s="140">
        <f>IFERROR('Tablas evol IO zona'!E60/'Tablas evol IO zona'!E73-1,"-")</f>
        <v>2.9355350128563718E-3</v>
      </c>
      <c r="E60" s="140">
        <f>IFERROR('Tablas evol IO zona'!G60/'Tablas evol IO zona'!G73-1,"-")</f>
        <v>-2.7174367393778431E-2</v>
      </c>
      <c r="F60" s="140">
        <f>IFERROR('Tablas evol IO zona'!I60/'Tablas evol IO zona'!I73-1,"-")</f>
        <v>-1.1654096319740681E-2</v>
      </c>
    </row>
    <row r="61" spans="2:6" ht="15" hidden="1" customHeight="1" outlineLevel="1">
      <c r="B61" s="55" t="s">
        <v>94</v>
      </c>
      <c r="C61" s="105">
        <f>IFERROR('Tablas evol IO zona'!C61/'Tablas evol IO zona'!C74-1,"-")</f>
        <v>0.14895155459146792</v>
      </c>
      <c r="D61" s="140">
        <f>IFERROR('Tablas evol IO zona'!E61/'Tablas evol IO zona'!E74-1,"-")</f>
        <v>1.0119877698535396E-2</v>
      </c>
      <c r="E61" s="140">
        <f>IFERROR('Tablas evol IO zona'!G61/'Tablas evol IO zona'!G74-1,"-")</f>
        <v>-2.5133105556031543E-2</v>
      </c>
      <c r="F61" s="140">
        <f>IFERROR('Tablas evol IO zona'!I61/'Tablas evol IO zona'!I74-1,"-")</f>
        <v>-6.6156871770760572E-3</v>
      </c>
    </row>
    <row r="62" spans="2:6" collapsed="1">
      <c r="B62" s="69">
        <v>2007</v>
      </c>
      <c r="C62" s="114">
        <f>IFERROR('Tablas evol IO zona'!C62/'Tablas evol IO zona'!C75-1,"-")</f>
        <v>5.062093020086289E-2</v>
      </c>
      <c r="D62" s="114">
        <f>IFERROR('Tablas evol IO zona'!E62/'Tablas evol IO zona'!E75-1,"-")</f>
        <v>-4.097905965887827E-2</v>
      </c>
      <c r="E62" s="114">
        <f>IFERROR('Tablas evol IO zona'!G62/'Tablas evol IO zona'!G75-1,"-")</f>
        <v>-5.7281679505599481E-2</v>
      </c>
      <c r="F62" s="114">
        <f>IFERROR('Tablas evol IO zona'!I62/'Tablas evol IO zona'!I75-1,"-")</f>
        <v>-4.782533547071699E-2</v>
      </c>
    </row>
    <row r="63" spans="2:6" ht="15" customHeight="1">
      <c r="B63" s="348" t="s">
        <v>125</v>
      </c>
      <c r="C63" s="348"/>
      <c r="D63" s="348"/>
      <c r="E63" s="348"/>
      <c r="F63" s="348"/>
    </row>
  </sheetData>
  <mergeCells count="4">
    <mergeCell ref="B5:F5"/>
    <mergeCell ref="B6:B7"/>
    <mergeCell ref="D6:F6"/>
    <mergeCell ref="B63:F6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6" orientation="landscape" r:id="rId1"/>
  <headerFooter scaleWithDoc="0" alignWithMargins="0">
    <oddHeader>&amp;RTurismo en Cifras SANTA CRUZ (acumulado junio 2010)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159">
    <tabColor rgb="FF000099"/>
  </sheetPr>
  <dimension ref="B1:L79"/>
  <sheetViews>
    <sheetView showGridLines="0" showRowColHeaders="0" zoomScaleNormal="100" workbookViewId="0">
      <selection activeCell="N12" sqref="N12"/>
    </sheetView>
  </sheetViews>
  <sheetFormatPr baseColWidth="10" defaultRowHeight="15" outlineLevelRow="1"/>
  <cols>
    <col min="1" max="1" width="15.85546875" style="100" customWidth="1"/>
    <col min="2" max="2" width="11.42578125" style="100"/>
    <col min="3" max="12" width="10.7109375" style="100" customWidth="1"/>
    <col min="13" max="13" width="11.42578125" style="100"/>
    <col min="14" max="14" width="14.28515625" style="100" customWidth="1"/>
    <col min="15" max="16384" width="11.42578125" style="100"/>
  </cols>
  <sheetData>
    <row r="1" spans="2:12" ht="15" customHeight="1"/>
    <row r="2" spans="2:12" ht="15" customHeight="1"/>
    <row r="3" spans="2:12" ht="15" customHeight="1"/>
    <row r="4" spans="2:12" ht="15" customHeight="1"/>
    <row r="5" spans="2:12" ht="18" customHeight="1">
      <c r="B5" s="344" t="s">
        <v>270</v>
      </c>
      <c r="C5" s="344"/>
      <c r="D5" s="344"/>
      <c r="E5" s="344"/>
      <c r="F5" s="344"/>
      <c r="G5" s="344"/>
      <c r="H5" s="344"/>
      <c r="I5" s="344"/>
      <c r="J5" s="344"/>
      <c r="K5" s="344"/>
      <c r="L5" s="344"/>
    </row>
    <row r="6" spans="2:12" ht="30" customHeight="1">
      <c r="B6" s="139"/>
      <c r="C6" s="118" t="s">
        <v>165</v>
      </c>
      <c r="D6" s="118" t="s">
        <v>82</v>
      </c>
      <c r="E6" s="120" t="s">
        <v>160</v>
      </c>
      <c r="F6" s="120" t="s">
        <v>82</v>
      </c>
      <c r="G6" s="118" t="s">
        <v>159</v>
      </c>
      <c r="H6" s="118" t="s">
        <v>82</v>
      </c>
      <c r="I6" s="120" t="s">
        <v>259</v>
      </c>
      <c r="J6" s="120" t="s">
        <v>82</v>
      </c>
      <c r="K6" s="118" t="s">
        <v>78</v>
      </c>
      <c r="L6" s="118" t="s">
        <v>82</v>
      </c>
    </row>
    <row r="7" spans="2:12">
      <c r="B7" s="55" t="s">
        <v>93</v>
      </c>
      <c r="C7" s="242">
        <v>52.02</v>
      </c>
      <c r="D7" s="140">
        <f t="shared" ref="D7:J8" si="0">C7/C20-1</f>
        <v>-0.28944133315120879</v>
      </c>
      <c r="E7" s="242">
        <v>59</v>
      </c>
      <c r="F7" s="140">
        <f t="shared" si="0"/>
        <v>-4.6079223928860213E-2</v>
      </c>
      <c r="G7" s="242">
        <v>62.74</v>
      </c>
      <c r="H7" s="140">
        <f t="shared" si="0"/>
        <v>6.4472344757380506E-2</v>
      </c>
      <c r="I7" s="242">
        <v>54.45</v>
      </c>
      <c r="J7" s="140">
        <f t="shared" si="0"/>
        <v>0.72391772560844303</v>
      </c>
      <c r="K7" s="246">
        <v>58.25</v>
      </c>
      <c r="L7" s="105">
        <f t="shared" ref="L7:L8" si="1">K7/K20-1</f>
        <v>0.17938854019032191</v>
      </c>
    </row>
    <row r="8" spans="2:12">
      <c r="B8" s="55" t="s">
        <v>94</v>
      </c>
      <c r="C8" s="242">
        <v>43.65</v>
      </c>
      <c r="D8" s="140">
        <f t="shared" si="0"/>
        <v>6.0495626822157478E-2</v>
      </c>
      <c r="E8" s="242">
        <v>40.06</v>
      </c>
      <c r="F8" s="140">
        <f t="shared" si="0"/>
        <v>-1.8137254901960609E-2</v>
      </c>
      <c r="G8" s="242">
        <v>61.17</v>
      </c>
      <c r="H8" s="140">
        <f t="shared" si="0"/>
        <v>0.30121250797702626</v>
      </c>
      <c r="I8" s="242">
        <v>43.78</v>
      </c>
      <c r="J8" s="140">
        <f t="shared" si="0"/>
        <v>0.56339989029072979</v>
      </c>
      <c r="K8" s="246">
        <v>47.66</v>
      </c>
      <c r="L8" s="105">
        <f t="shared" si="1"/>
        <v>0.29159891598915988</v>
      </c>
    </row>
    <row r="9" spans="2:12" ht="30" customHeight="1">
      <c r="B9" s="61" t="str">
        <f>actualizaciones!$A$2</f>
        <v xml:space="preserve">acumulado febrero 2011 </v>
      </c>
      <c r="C9" s="243">
        <v>47.618644067796609</v>
      </c>
      <c r="D9" s="108">
        <v>-0.15529164161154541</v>
      </c>
      <c r="E9" s="243">
        <v>49.049439219433687</v>
      </c>
      <c r="F9" s="108">
        <v>-3.4310327755223247E-2</v>
      </c>
      <c r="G9" s="243">
        <v>61.914085330216245</v>
      </c>
      <c r="H9" s="108">
        <v>0.17542302357836337</v>
      </c>
      <c r="I9" s="243">
        <v>48.843125795028705</v>
      </c>
      <c r="J9" s="108">
        <v>0.64438435030815078</v>
      </c>
      <c r="K9" s="243">
        <v>52.682527660982132</v>
      </c>
      <c r="L9" s="108">
        <v>0.23002495519989519</v>
      </c>
    </row>
    <row r="10" spans="2:12" outlineLevel="1">
      <c r="B10" s="55" t="s">
        <v>83</v>
      </c>
      <c r="C10" s="242">
        <v>42.31</v>
      </c>
      <c r="D10" s="140">
        <f>C10/C23-1</f>
        <v>-4.852375770765327E-2</v>
      </c>
      <c r="E10" s="242">
        <v>48.33</v>
      </c>
      <c r="F10" s="140">
        <f>E10/E23-1</f>
        <v>7.6908691747330504E-3</v>
      </c>
      <c r="G10" s="242">
        <v>46.2</v>
      </c>
      <c r="H10" s="140">
        <f>G10/G23-1</f>
        <v>-5.9683042789223428E-2</v>
      </c>
      <c r="I10" s="242">
        <v>49.36</v>
      </c>
      <c r="J10" s="140">
        <f>I10/I23-1</f>
        <v>0.11080475663716816</v>
      </c>
      <c r="K10" s="246">
        <v>47.34</v>
      </c>
      <c r="L10" s="105">
        <f t="shared" ref="L10:L60" si="2">K10/K23-1</f>
        <v>1.8605211220756424E-2</v>
      </c>
    </row>
    <row r="11" spans="2:12" outlineLevel="1">
      <c r="B11" s="55" t="s">
        <v>84</v>
      </c>
      <c r="C11" s="242">
        <v>40.22</v>
      </c>
      <c r="D11" s="140">
        <f t="shared" ref="D11:J34" si="3">C11/C24-1</f>
        <v>-8.6255206361226855E-2</v>
      </c>
      <c r="E11" s="242">
        <v>49.88</v>
      </c>
      <c r="F11" s="140">
        <f t="shared" si="3"/>
        <v>0.12088641920426757</v>
      </c>
      <c r="G11" s="242">
        <v>50.38</v>
      </c>
      <c r="H11" s="140">
        <f t="shared" si="3"/>
        <v>7.0083007812500098E-2</v>
      </c>
      <c r="I11" s="242">
        <v>61.89</v>
      </c>
      <c r="J11" s="140">
        <f t="shared" si="3"/>
        <v>1.4762288835259749</v>
      </c>
      <c r="K11" s="246">
        <v>52.08</v>
      </c>
      <c r="L11" s="105">
        <f t="shared" si="2"/>
        <v>0.41216055443257282</v>
      </c>
    </row>
    <row r="12" spans="2:12" outlineLevel="1">
      <c r="B12" s="55" t="s">
        <v>85</v>
      </c>
      <c r="C12" s="242">
        <v>32.92</v>
      </c>
      <c r="D12" s="140">
        <f t="shared" si="3"/>
        <v>-0.2318253669552125</v>
      </c>
      <c r="E12" s="242">
        <v>48.46</v>
      </c>
      <c r="F12" s="140">
        <f t="shared" si="3"/>
        <v>0.17899771774569162</v>
      </c>
      <c r="G12" s="242">
        <v>50.04</v>
      </c>
      <c r="H12" s="140">
        <f t="shared" si="3"/>
        <v>4.5820295245844411E-2</v>
      </c>
      <c r="I12" s="242">
        <v>44.72</v>
      </c>
      <c r="J12" s="140">
        <f t="shared" si="3"/>
        <v>0.59574216180662121</v>
      </c>
      <c r="K12" s="246">
        <v>46.39</v>
      </c>
      <c r="L12" s="105">
        <f t="shared" si="2"/>
        <v>0.24300219537452539</v>
      </c>
    </row>
    <row r="13" spans="2:12" outlineLevel="1">
      <c r="B13" s="55" t="s">
        <v>86</v>
      </c>
      <c r="C13" s="242">
        <v>35.083333333333336</v>
      </c>
      <c r="D13" s="140">
        <f t="shared" si="3"/>
        <v>-0.19404242285014162</v>
      </c>
      <c r="E13" s="242">
        <v>37.660731948565775</v>
      </c>
      <c r="F13" s="140">
        <f t="shared" si="3"/>
        <v>0.10864680449119146</v>
      </c>
      <c r="G13" s="242">
        <v>43.310344827586206</v>
      </c>
      <c r="H13" s="140">
        <f t="shared" si="3"/>
        <v>-7.4960597445830723E-2</v>
      </c>
      <c r="I13" s="242">
        <v>36.051386071670045</v>
      </c>
      <c r="J13" s="140">
        <f t="shared" si="3"/>
        <v>0.37918224588001759</v>
      </c>
      <c r="K13" s="246">
        <v>38.671460366375619</v>
      </c>
      <c r="L13" s="105">
        <f t="shared" si="2"/>
        <v>0.12319083259876917</v>
      </c>
    </row>
    <row r="14" spans="2:12" outlineLevel="1">
      <c r="B14" s="55" t="s">
        <v>87</v>
      </c>
      <c r="C14" s="242">
        <v>30.951612903225808</v>
      </c>
      <c r="D14" s="140">
        <f t="shared" si="3"/>
        <v>-0.23538505673849286</v>
      </c>
      <c r="E14" s="242">
        <v>27.596439169139465</v>
      </c>
      <c r="F14" s="140">
        <f t="shared" si="3"/>
        <v>-3.8116445829924572E-2</v>
      </c>
      <c r="G14" s="242">
        <v>34.160177975528363</v>
      </c>
      <c r="H14" s="140">
        <f t="shared" si="3"/>
        <v>5.4001171722566133E-2</v>
      </c>
      <c r="I14" s="242">
        <v>57.53</v>
      </c>
      <c r="J14" s="140">
        <f t="shared" si="3"/>
        <v>1.6557956318252729</v>
      </c>
      <c r="K14" s="246">
        <v>37.479999999999997</v>
      </c>
      <c r="L14" s="105">
        <f t="shared" si="2"/>
        <v>0.36043557168784024</v>
      </c>
    </row>
    <row r="15" spans="2:12" outlineLevel="1">
      <c r="B15" s="55" t="s">
        <v>88</v>
      </c>
      <c r="C15" s="242">
        <v>36</v>
      </c>
      <c r="D15" s="140">
        <f t="shared" si="3"/>
        <v>-9.9549774887443654E-2</v>
      </c>
      <c r="E15" s="242">
        <v>34.708528764238537</v>
      </c>
      <c r="F15" s="140">
        <f t="shared" si="3"/>
        <v>-0.18620096684083143</v>
      </c>
      <c r="G15" s="242">
        <v>37.302558398220242</v>
      </c>
      <c r="H15" s="140">
        <f t="shared" si="3"/>
        <v>-0.15067034612431152</v>
      </c>
      <c r="I15" s="242">
        <v>44.12</v>
      </c>
      <c r="J15" s="140">
        <f t="shared" si="3"/>
        <v>0.80121158911325696</v>
      </c>
      <c r="K15" s="246">
        <v>38</v>
      </c>
      <c r="L15" s="105">
        <f t="shared" si="2"/>
        <v>8.2004555808656177E-2</v>
      </c>
    </row>
    <row r="16" spans="2:12" outlineLevel="1">
      <c r="B16" s="55" t="s">
        <v>89</v>
      </c>
      <c r="C16" s="242">
        <v>38.68333333333333</v>
      </c>
      <c r="D16" s="140">
        <f t="shared" si="3"/>
        <v>-2.7920664206642187E-2</v>
      </c>
      <c r="E16" s="242">
        <v>44.37190900098912</v>
      </c>
      <c r="F16" s="140">
        <f t="shared" si="3"/>
        <v>5.4784857747472326E-2</v>
      </c>
      <c r="G16" s="242">
        <v>49.126436781609193</v>
      </c>
      <c r="H16" s="140">
        <f t="shared" si="3"/>
        <v>0.1660073659800847</v>
      </c>
      <c r="I16" s="242">
        <v>19.96</v>
      </c>
      <c r="J16" s="140">
        <f t="shared" si="3"/>
        <v>-0.34197802197802196</v>
      </c>
      <c r="K16" s="246">
        <v>34.78</v>
      </c>
      <c r="L16" s="105">
        <f t="shared" si="2"/>
        <v>-6.0264251654686407E-2</v>
      </c>
    </row>
    <row r="17" spans="2:12" outlineLevel="1">
      <c r="B17" s="55" t="s">
        <v>90</v>
      </c>
      <c r="C17" s="242">
        <v>35.274193548387096</v>
      </c>
      <c r="D17" s="140">
        <f t="shared" si="3"/>
        <v>-4.2242912072031014E-2</v>
      </c>
      <c r="E17" s="242">
        <v>39.709964583133917</v>
      </c>
      <c r="F17" s="140">
        <f t="shared" si="3"/>
        <v>-0.1766542694768003</v>
      </c>
      <c r="G17" s="242">
        <v>43.559510567296996</v>
      </c>
      <c r="H17" s="140">
        <f t="shared" si="3"/>
        <v>-7.5365939985204911E-2</v>
      </c>
      <c r="I17" s="242">
        <v>21.50537634408602</v>
      </c>
      <c r="J17" s="140">
        <f t="shared" si="3"/>
        <v>-0.22230863237418075</v>
      </c>
      <c r="K17" s="246">
        <v>32.613624652169435</v>
      </c>
      <c r="L17" s="105">
        <f t="shared" si="2"/>
        <v>-0.15112897834020211</v>
      </c>
    </row>
    <row r="18" spans="2:12" outlineLevel="1">
      <c r="B18" s="55" t="s">
        <v>91</v>
      </c>
      <c r="C18" s="242">
        <v>36.333333333333336</v>
      </c>
      <c r="D18" s="140">
        <f t="shared" si="3"/>
        <v>-0.11403722669267646</v>
      </c>
      <c r="E18" s="242">
        <v>41.765578635014833</v>
      </c>
      <c r="F18" s="140">
        <f t="shared" si="3"/>
        <v>-0.16183867880764935</v>
      </c>
      <c r="G18" s="242">
        <v>52.143678160919542</v>
      </c>
      <c r="H18" s="140">
        <f t="shared" si="3"/>
        <v>0.14752812854136321</v>
      </c>
      <c r="I18" s="242">
        <v>24.926984126984127</v>
      </c>
      <c r="J18" s="140">
        <f t="shared" si="3"/>
        <v>-0.1335246082542485</v>
      </c>
      <c r="K18" s="246">
        <v>36.674653887113948</v>
      </c>
      <c r="L18" s="105">
        <f t="shared" si="2"/>
        <v>-6.6802700073436361E-2</v>
      </c>
    </row>
    <row r="19" spans="2:12" outlineLevel="1">
      <c r="B19" s="55" t="s">
        <v>92</v>
      </c>
      <c r="C19" s="242">
        <v>42.274193548387096</v>
      </c>
      <c r="D19" s="140">
        <f t="shared" si="3"/>
        <v>-4.5082594344091009E-2</v>
      </c>
      <c r="E19" s="242">
        <v>41.212788360294823</v>
      </c>
      <c r="F19" s="140">
        <f t="shared" si="3"/>
        <v>-0.39879229233705582</v>
      </c>
      <c r="G19" s="242">
        <v>47.169076751946605</v>
      </c>
      <c r="H19" s="140">
        <f t="shared" si="3"/>
        <v>-9.185450997407385E-2</v>
      </c>
      <c r="I19" s="242">
        <v>26.887864823348693</v>
      </c>
      <c r="J19" s="140">
        <f t="shared" si="3"/>
        <v>-0.11497623622206499</v>
      </c>
      <c r="K19" s="246">
        <v>36.670359682572403</v>
      </c>
      <c r="L19" s="105">
        <f t="shared" si="2"/>
        <v>-0.21527156681848048</v>
      </c>
    </row>
    <row r="20" spans="2:12" outlineLevel="1">
      <c r="B20" s="55" t="s">
        <v>93</v>
      </c>
      <c r="C20" s="242">
        <v>73.209999999999994</v>
      </c>
      <c r="D20" s="140">
        <f t="shared" si="3"/>
        <v>0.36815548495608286</v>
      </c>
      <c r="E20" s="242">
        <v>61.85</v>
      </c>
      <c r="F20" s="140">
        <f t="shared" si="3"/>
        <v>-3.2838154808444098E-2</v>
      </c>
      <c r="G20" s="242">
        <v>58.94</v>
      </c>
      <c r="H20" s="140">
        <f t="shared" si="3"/>
        <v>3.1140657802659177E-2</v>
      </c>
      <c r="I20" s="242">
        <v>31.585034013605441</v>
      </c>
      <c r="J20" s="140">
        <f t="shared" si="3"/>
        <v>-0.36051236140761667</v>
      </c>
      <c r="K20" s="246">
        <v>49.39</v>
      </c>
      <c r="L20" s="105">
        <f t="shared" si="2"/>
        <v>-0.10880548538433776</v>
      </c>
    </row>
    <row r="21" spans="2:12" outlineLevel="1">
      <c r="B21" s="55" t="s">
        <v>94</v>
      </c>
      <c r="C21" s="242">
        <v>41.16</v>
      </c>
      <c r="D21" s="140">
        <f t="shared" si="3"/>
        <v>4.7594807839144826E-2</v>
      </c>
      <c r="E21" s="242">
        <v>40.799999999999997</v>
      </c>
      <c r="F21" s="140">
        <f t="shared" si="3"/>
        <v>-0.25547445255474455</v>
      </c>
      <c r="G21" s="242">
        <v>47.01</v>
      </c>
      <c r="H21" s="140">
        <f t="shared" si="3"/>
        <v>0.18264150943396218</v>
      </c>
      <c r="I21" s="242">
        <v>28.003072196620582</v>
      </c>
      <c r="J21" s="140">
        <f t="shared" si="3"/>
        <v>-0.21537402083154</v>
      </c>
      <c r="K21" s="246">
        <v>36.9</v>
      </c>
      <c r="L21" s="105">
        <f t="shared" si="2"/>
        <v>-0.12205567451820132</v>
      </c>
    </row>
    <row r="22" spans="2:12" ht="15" customHeight="1">
      <c r="B22" s="66">
        <v>2010</v>
      </c>
      <c r="C22" s="244">
        <v>40.128767123287673</v>
      </c>
      <c r="D22" s="111">
        <f t="shared" si="3"/>
        <v>-5.3793507831343179E-2</v>
      </c>
      <c r="E22" s="244">
        <v>42.870615015649769</v>
      </c>
      <c r="F22" s="111">
        <f t="shared" si="3"/>
        <v>-8.98845377194043E-2</v>
      </c>
      <c r="G22" s="244">
        <v>46.487954652810579</v>
      </c>
      <c r="H22" s="111">
        <f>G22/G35-1</f>
        <v>1.4849187935034758E-2</v>
      </c>
      <c r="I22" s="244">
        <v>33.013370755301644</v>
      </c>
      <c r="J22" s="111">
        <f t="shared" si="3"/>
        <v>6.8955774823791005E-2</v>
      </c>
      <c r="K22" s="244">
        <v>40.157146518918708</v>
      </c>
      <c r="L22" s="111">
        <f t="shared" si="2"/>
        <v>1.2990317321541989E-2</v>
      </c>
    </row>
    <row r="23" spans="2:12" hidden="1" outlineLevel="1">
      <c r="B23" s="55" t="s">
        <v>83</v>
      </c>
      <c r="C23" s="242">
        <v>44.467741935483872</v>
      </c>
      <c r="D23" s="140">
        <f t="shared" si="3"/>
        <v>-0.13081036091704701</v>
      </c>
      <c r="E23" s="242">
        <v>47.961137168565138</v>
      </c>
      <c r="F23" s="140">
        <f t="shared" si="3"/>
        <v>-0.17705667178165518</v>
      </c>
      <c r="G23" s="242">
        <v>49.132369299221359</v>
      </c>
      <c r="H23" s="140">
        <f t="shared" si="3"/>
        <v>0.20688698843579845</v>
      </c>
      <c r="I23" s="242">
        <v>44.436251920122885</v>
      </c>
      <c r="J23" s="140">
        <f t="shared" si="3"/>
        <v>0.37008619873069981</v>
      </c>
      <c r="K23" s="246">
        <v>46.475316912295163</v>
      </c>
      <c r="L23" s="105">
        <f t="shared" si="2"/>
        <v>5.2430183702336208E-2</v>
      </c>
    </row>
    <row r="24" spans="2:12" hidden="1" outlineLevel="1">
      <c r="B24" s="55" t="s">
        <v>84</v>
      </c>
      <c r="C24" s="242">
        <v>44.016666666666666</v>
      </c>
      <c r="D24" s="140">
        <f t="shared" si="3"/>
        <v>-0.17909983836876786</v>
      </c>
      <c r="E24" s="242">
        <v>44.500494559841741</v>
      </c>
      <c r="F24" s="140">
        <f t="shared" si="3"/>
        <v>-0.29610100348241475</v>
      </c>
      <c r="G24" s="242">
        <v>47.080459770114942</v>
      </c>
      <c r="H24" s="140">
        <f t="shared" si="3"/>
        <v>-0.13803625466651515</v>
      </c>
      <c r="I24" s="242">
        <v>24.993650793650794</v>
      </c>
      <c r="J24" s="140">
        <f t="shared" si="3"/>
        <v>-0.33268350567892946</v>
      </c>
      <c r="K24" s="246">
        <v>36.879659211927581</v>
      </c>
      <c r="L24" s="105">
        <f t="shared" si="2"/>
        <v>-0.27316398872826997</v>
      </c>
    </row>
    <row r="25" spans="2:12" hidden="1" outlineLevel="1">
      <c r="B25" s="55" t="s">
        <v>85</v>
      </c>
      <c r="C25" s="242">
        <v>42.854838709677416</v>
      </c>
      <c r="D25" s="140">
        <f t="shared" si="3"/>
        <v>-0.23623527517951493</v>
      </c>
      <c r="E25" s="242">
        <v>41.10270891164928</v>
      </c>
      <c r="F25" s="140">
        <f t="shared" si="3"/>
        <v>-0.35077066953641955</v>
      </c>
      <c r="G25" s="242">
        <v>47.847608453837594</v>
      </c>
      <c r="H25" s="140">
        <f t="shared" si="3"/>
        <v>-0.1694565448040688</v>
      </c>
      <c r="I25" s="242">
        <v>28.02457757296467</v>
      </c>
      <c r="J25" s="140">
        <f t="shared" si="3"/>
        <v>-0.14483922377425695</v>
      </c>
      <c r="K25" s="246">
        <v>37.320931670617334</v>
      </c>
      <c r="L25" s="105">
        <f t="shared" si="2"/>
        <v>-0.25178565215282012</v>
      </c>
    </row>
    <row r="26" spans="2:12" hidden="1" outlineLevel="1">
      <c r="B26" s="55" t="s">
        <v>86</v>
      </c>
      <c r="C26" s="242">
        <v>43.53</v>
      </c>
      <c r="D26" s="140">
        <f t="shared" si="3"/>
        <v>-7.9898541534559331E-2</v>
      </c>
      <c r="E26" s="242">
        <v>33.97</v>
      </c>
      <c r="F26" s="140">
        <f t="shared" si="3"/>
        <v>-0.24072418417523478</v>
      </c>
      <c r="G26" s="242">
        <v>46.82</v>
      </c>
      <c r="H26" s="140">
        <f t="shared" si="3"/>
        <v>-8.6439024390243868E-2</v>
      </c>
      <c r="I26" s="242">
        <v>26.139682539682539</v>
      </c>
      <c r="J26" s="140">
        <f t="shared" si="3"/>
        <v>-0.12987424706752493</v>
      </c>
      <c r="K26" s="246">
        <v>34.43</v>
      </c>
      <c r="L26" s="105">
        <f t="shared" si="2"/>
        <v>-0.15654091131798142</v>
      </c>
    </row>
    <row r="27" spans="2:12" hidden="1" outlineLevel="1">
      <c r="B27" s="55" t="s">
        <v>87</v>
      </c>
      <c r="C27" s="242">
        <v>40.479999999999997</v>
      </c>
      <c r="D27" s="140">
        <f t="shared" si="3"/>
        <v>-0.19298245614035092</v>
      </c>
      <c r="E27" s="242">
        <v>28.69</v>
      </c>
      <c r="F27" s="140">
        <f t="shared" si="3"/>
        <v>-0.22228246137164542</v>
      </c>
      <c r="G27" s="242">
        <v>32.409999999999997</v>
      </c>
      <c r="H27" s="140">
        <f t="shared" si="3"/>
        <v>-0.30510291595197259</v>
      </c>
      <c r="I27" s="242">
        <v>21.662058371735792</v>
      </c>
      <c r="J27" s="140">
        <f t="shared" si="3"/>
        <v>-0.22380008806693075</v>
      </c>
      <c r="K27" s="246">
        <v>27.55</v>
      </c>
      <c r="L27" s="105">
        <f t="shared" si="2"/>
        <v>-0.25338753387533874</v>
      </c>
    </row>
    <row r="28" spans="2:12" hidden="1" outlineLevel="1">
      <c r="B28" s="55" t="s">
        <v>88</v>
      </c>
      <c r="C28" s="242">
        <v>39.979999999999997</v>
      </c>
      <c r="D28" s="140">
        <f t="shared" si="3"/>
        <v>-0.31104601068412896</v>
      </c>
      <c r="E28" s="242">
        <v>42.65</v>
      </c>
      <c r="F28" s="140">
        <f t="shared" si="3"/>
        <v>-0.29480820105820105</v>
      </c>
      <c r="G28" s="242">
        <v>43.92</v>
      </c>
      <c r="H28" s="140">
        <f t="shared" si="3"/>
        <v>-5.3652230122818279E-2</v>
      </c>
      <c r="I28" s="242">
        <v>24.49462365591398</v>
      </c>
      <c r="J28" s="140">
        <f t="shared" si="3"/>
        <v>-0.35779299234796613</v>
      </c>
      <c r="K28" s="246">
        <v>35.119999999999997</v>
      </c>
      <c r="L28" s="105">
        <f t="shared" si="2"/>
        <v>-0.28165268971159751</v>
      </c>
    </row>
    <row r="29" spans="2:12" hidden="1" outlineLevel="1">
      <c r="B29" s="55" t="s">
        <v>89</v>
      </c>
      <c r="C29" s="242">
        <v>39.794419970631424</v>
      </c>
      <c r="D29" s="140">
        <f t="shared" si="3"/>
        <v>-0.19930744525892508</v>
      </c>
      <c r="E29" s="242">
        <v>42.067260138476755</v>
      </c>
      <c r="F29" s="140">
        <f t="shared" si="3"/>
        <v>-0.22025467769273865</v>
      </c>
      <c r="G29" s="242">
        <v>42.132183908045974</v>
      </c>
      <c r="H29" s="140">
        <f t="shared" si="3"/>
        <v>-0.22792406252435449</v>
      </c>
      <c r="I29" s="242">
        <v>30.333333333333332</v>
      </c>
      <c r="J29" s="140">
        <f t="shared" si="3"/>
        <v>-0.15164698570540824</v>
      </c>
      <c r="K29" s="246">
        <v>37.010404319768206</v>
      </c>
      <c r="L29" s="105">
        <f t="shared" si="2"/>
        <v>-0.20901038000067951</v>
      </c>
    </row>
    <row r="30" spans="2:12" hidden="1" outlineLevel="1">
      <c r="B30" s="55" t="s">
        <v>90</v>
      </c>
      <c r="C30" s="242">
        <v>36.83</v>
      </c>
      <c r="D30" s="140">
        <f t="shared" si="3"/>
        <v>-0.25111834078893858</v>
      </c>
      <c r="E30" s="242">
        <v>48.23</v>
      </c>
      <c r="F30" s="140">
        <f t="shared" si="3"/>
        <v>-0.21856772521062873</v>
      </c>
      <c r="G30" s="242">
        <v>47.11</v>
      </c>
      <c r="H30" s="140">
        <f t="shared" si="3"/>
        <v>-5.9117235869782347E-2</v>
      </c>
      <c r="I30" s="242">
        <v>27.652841781874042</v>
      </c>
      <c r="J30" s="140">
        <f t="shared" si="3"/>
        <v>-0.48198664825046045</v>
      </c>
      <c r="K30" s="246">
        <v>38.42</v>
      </c>
      <c r="L30" s="105">
        <f t="shared" si="2"/>
        <v>-0.29979952615272454</v>
      </c>
    </row>
    <row r="31" spans="2:12" hidden="1" outlineLevel="1">
      <c r="B31" s="55" t="s">
        <v>91</v>
      </c>
      <c r="C31" s="242">
        <v>41.01</v>
      </c>
      <c r="D31" s="140">
        <f t="shared" si="3"/>
        <v>-0.21960038058991438</v>
      </c>
      <c r="E31" s="242">
        <v>49.83</v>
      </c>
      <c r="F31" s="140">
        <f t="shared" si="3"/>
        <v>-0.1739058355437666</v>
      </c>
      <c r="G31" s="242">
        <v>45.44</v>
      </c>
      <c r="H31" s="140">
        <f t="shared" si="3"/>
        <v>-0.14473931865236223</v>
      </c>
      <c r="I31" s="242">
        <v>28.768253968253969</v>
      </c>
      <c r="J31" s="140">
        <f t="shared" si="3"/>
        <v>-0.28583812751201854</v>
      </c>
      <c r="K31" s="246">
        <v>39.299999999999997</v>
      </c>
      <c r="L31" s="105">
        <f t="shared" si="2"/>
        <v>-0.22147385103011097</v>
      </c>
    </row>
    <row r="32" spans="2:12" hidden="1" outlineLevel="1">
      <c r="B32" s="55" t="s">
        <v>92</v>
      </c>
      <c r="C32" s="242">
        <v>44.27</v>
      </c>
      <c r="D32" s="140">
        <f t="shared" si="3"/>
        <v>-0.22564281966066113</v>
      </c>
      <c r="E32" s="242">
        <v>68.55</v>
      </c>
      <c r="F32" s="140">
        <f t="shared" si="3"/>
        <v>0.19175938803894277</v>
      </c>
      <c r="G32" s="242">
        <v>51.94</v>
      </c>
      <c r="H32" s="140">
        <f t="shared" si="3"/>
        <v>-2.87963140717995E-3</v>
      </c>
      <c r="I32" s="242">
        <v>30.38095238095238</v>
      </c>
      <c r="J32" s="140">
        <f t="shared" si="3"/>
        <v>-0.45352564102564097</v>
      </c>
      <c r="K32" s="246">
        <v>46.73</v>
      </c>
      <c r="L32" s="105">
        <f t="shared" si="2"/>
        <v>-0.15998561927017807</v>
      </c>
    </row>
    <row r="33" spans="2:12" hidden="1" outlineLevel="1">
      <c r="B33" s="55" t="s">
        <v>93</v>
      </c>
      <c r="C33" s="242">
        <v>53.51</v>
      </c>
      <c r="D33" s="140">
        <f t="shared" si="3"/>
        <v>-0.24623186364276661</v>
      </c>
      <c r="E33" s="242">
        <v>63.95</v>
      </c>
      <c r="F33" s="140">
        <f t="shared" si="3"/>
        <v>-0.14926167353997599</v>
      </c>
      <c r="G33" s="242">
        <v>57.16</v>
      </c>
      <c r="H33" s="140">
        <f t="shared" si="3"/>
        <v>-8.1914551879216257E-2</v>
      </c>
      <c r="I33" s="242">
        <v>49.391156462585037</v>
      </c>
      <c r="J33" s="140">
        <f t="shared" si="3"/>
        <v>0.14100653538101349</v>
      </c>
      <c r="K33" s="246">
        <v>55.42</v>
      </c>
      <c r="L33" s="105">
        <f t="shared" si="2"/>
        <v>-7.7102414654454554E-2</v>
      </c>
    </row>
    <row r="34" spans="2:12" hidden="1" outlineLevel="1">
      <c r="B34" s="55" t="s">
        <v>94</v>
      </c>
      <c r="C34" s="242">
        <v>39.29</v>
      </c>
      <c r="D34" s="140">
        <f t="shared" si="3"/>
        <v>-0.28407434402332365</v>
      </c>
      <c r="E34" s="242">
        <v>54.8</v>
      </c>
      <c r="F34" s="140">
        <f t="shared" si="3"/>
        <v>-0.17469879518072295</v>
      </c>
      <c r="G34" s="242">
        <v>39.75</v>
      </c>
      <c r="H34" s="140">
        <f t="shared" si="3"/>
        <v>-6.8213783403656691E-2</v>
      </c>
      <c r="I34" s="242">
        <v>35.689708141321042</v>
      </c>
      <c r="J34" s="140">
        <f t="shared" si="3"/>
        <v>-7.3604465709728895E-2</v>
      </c>
      <c r="K34" s="246">
        <v>42.03</v>
      </c>
      <c r="L34" s="105">
        <f t="shared" si="2"/>
        <v>-0.15568501406187218</v>
      </c>
    </row>
    <row r="35" spans="2:12" collapsed="1">
      <c r="B35" s="69">
        <v>2009</v>
      </c>
      <c r="C35" s="245">
        <v>42.410158306264201</v>
      </c>
      <c r="D35" s="114">
        <f>C35/C48-1</f>
        <v>-0.21731241191373052</v>
      </c>
      <c r="E35" s="245">
        <v>47.104589244339664</v>
      </c>
      <c r="F35" s="114">
        <f>E35/E48-1</f>
        <v>-0.19397343542525003</v>
      </c>
      <c r="G35" s="245">
        <v>45.807746811525746</v>
      </c>
      <c r="H35" s="114">
        <f>G35/G48-1</f>
        <v>-0.10031471247553403</v>
      </c>
      <c r="I35" s="245">
        <v>30.88375733855186</v>
      </c>
      <c r="J35" s="114">
        <f>I35/I48-1</f>
        <v>-0.20413682481573137</v>
      </c>
      <c r="K35" s="245">
        <v>39.642181995479113</v>
      </c>
      <c r="L35" s="114">
        <f>K35/K48-1</f>
        <v>-0.19169539818276027</v>
      </c>
    </row>
    <row r="36" spans="2:12" hidden="1" outlineLevel="1">
      <c r="B36" s="55" t="s">
        <v>83</v>
      </c>
      <c r="C36" s="242">
        <v>51.16</v>
      </c>
      <c r="D36" s="140">
        <f t="shared" ref="D36:J51" si="4">C36/C49-1</f>
        <v>-3.4534817890168101E-2</v>
      </c>
      <c r="E36" s="242">
        <v>58.28</v>
      </c>
      <c r="F36" s="140">
        <f t="shared" si="4"/>
        <v>-7.7556188667299741E-2</v>
      </c>
      <c r="G36" s="242">
        <v>40.71</v>
      </c>
      <c r="H36" s="140">
        <f t="shared" si="4"/>
        <v>-0.27303571428571427</v>
      </c>
      <c r="I36" s="242">
        <v>32.433179723502306</v>
      </c>
      <c r="J36" s="140">
        <f t="shared" si="4"/>
        <v>-6.3779134772512069E-2</v>
      </c>
      <c r="K36" s="246">
        <v>44.16</v>
      </c>
      <c r="L36" s="105">
        <f t="shared" si="2"/>
        <v>-0.12692763938315543</v>
      </c>
    </row>
    <row r="37" spans="2:12" hidden="1" outlineLevel="1">
      <c r="B37" s="55" t="s">
        <v>84</v>
      </c>
      <c r="C37" s="242">
        <v>53.62</v>
      </c>
      <c r="D37" s="140">
        <f t="shared" si="4"/>
        <v>-2.7566195139644645E-2</v>
      </c>
      <c r="E37" s="242">
        <v>63.22</v>
      </c>
      <c r="F37" s="140">
        <f t="shared" si="4"/>
        <v>-9.9045176001140156E-2</v>
      </c>
      <c r="G37" s="242">
        <v>54.62</v>
      </c>
      <c r="H37" s="140">
        <f t="shared" si="4"/>
        <v>-0.10649435628987414</v>
      </c>
      <c r="I37" s="242">
        <v>37.453968253968299</v>
      </c>
      <c r="J37" s="140">
        <f t="shared" si="4"/>
        <v>7.7633811689207244E-2</v>
      </c>
      <c r="K37" s="246">
        <v>50.74</v>
      </c>
      <c r="L37" s="105">
        <f t="shared" si="2"/>
        <v>-6.4872834500552812E-2</v>
      </c>
    </row>
    <row r="38" spans="2:12" hidden="1" outlineLevel="1">
      <c r="B38" s="55" t="s">
        <v>85</v>
      </c>
      <c r="C38" s="242">
        <v>56.11</v>
      </c>
      <c r="D38" s="140">
        <f t="shared" si="4"/>
        <v>1.7407071622846715E-2</v>
      </c>
      <c r="E38" s="242">
        <v>63.31</v>
      </c>
      <c r="F38" s="140">
        <f t="shared" si="4"/>
        <v>-1.4936984596234493E-2</v>
      </c>
      <c r="G38" s="242">
        <v>57.61</v>
      </c>
      <c r="H38" s="140">
        <f t="shared" si="4"/>
        <v>1.3905788284374054E-3</v>
      </c>
      <c r="I38" s="242">
        <v>32.77112135176651</v>
      </c>
      <c r="J38" s="140">
        <f t="shared" si="4"/>
        <v>-0.15546034305507572</v>
      </c>
      <c r="K38" s="246">
        <v>49.88</v>
      </c>
      <c r="L38" s="105">
        <f t="shared" si="2"/>
        <v>-5.7979225684608116E-2</v>
      </c>
    </row>
    <row r="39" spans="2:12" hidden="1" outlineLevel="1">
      <c r="B39" s="55" t="s">
        <v>86</v>
      </c>
      <c r="C39" s="242">
        <v>47.31</v>
      </c>
      <c r="D39" s="140">
        <f t="shared" si="4"/>
        <v>6.0762331838565053E-2</v>
      </c>
      <c r="E39" s="242">
        <v>44.74</v>
      </c>
      <c r="F39" s="140">
        <f t="shared" si="4"/>
        <v>-0.20419779437922447</v>
      </c>
      <c r="G39" s="242">
        <v>51.25</v>
      </c>
      <c r="H39" s="140">
        <f t="shared" si="4"/>
        <v>5.4934275063762694E-3</v>
      </c>
      <c r="I39" s="242">
        <v>30.041269841269798</v>
      </c>
      <c r="J39" s="140">
        <f t="shared" si="4"/>
        <v>-0.12871241547978918</v>
      </c>
      <c r="K39" s="246">
        <v>40.82</v>
      </c>
      <c r="L39" s="105">
        <f t="shared" si="2"/>
        <v>-0.11778690296088179</v>
      </c>
    </row>
    <row r="40" spans="2:12" hidden="1" outlineLevel="1">
      <c r="B40" s="55" t="s">
        <v>87</v>
      </c>
      <c r="C40" s="242">
        <v>50.16</v>
      </c>
      <c r="D40" s="140">
        <f t="shared" si="4"/>
        <v>0.20722021660649825</v>
      </c>
      <c r="E40" s="242">
        <v>36.89</v>
      </c>
      <c r="F40" s="140">
        <f t="shared" si="4"/>
        <v>4.5634920634920695E-2</v>
      </c>
      <c r="G40" s="242">
        <v>46.64</v>
      </c>
      <c r="H40" s="140">
        <f t="shared" si="4"/>
        <v>3.1402034498009712E-2</v>
      </c>
      <c r="I40" s="242">
        <v>27.907834101382488</v>
      </c>
      <c r="J40" s="140">
        <f t="shared" si="4"/>
        <v>0.37404171047162671</v>
      </c>
      <c r="K40" s="246">
        <v>36.9</v>
      </c>
      <c r="L40" s="105">
        <f t="shared" si="2"/>
        <v>0.12226277372262762</v>
      </c>
    </row>
    <row r="41" spans="2:12" hidden="1" outlineLevel="1">
      <c r="B41" s="55" t="s">
        <v>88</v>
      </c>
      <c r="C41" s="242">
        <v>58.03</v>
      </c>
      <c r="D41" s="140">
        <f t="shared" si="4"/>
        <v>-3.9478201167181259E-3</v>
      </c>
      <c r="E41" s="242">
        <v>60.48</v>
      </c>
      <c r="F41" s="140">
        <f t="shared" si="4"/>
        <v>0.40455178820250803</v>
      </c>
      <c r="G41" s="242">
        <v>46.41</v>
      </c>
      <c r="H41" s="140">
        <f t="shared" si="4"/>
        <v>-3.8931455787947877E-2</v>
      </c>
      <c r="I41" s="242">
        <v>38.141321044546849</v>
      </c>
      <c r="J41" s="140">
        <f t="shared" si="4"/>
        <v>-0.33912574606425117</v>
      </c>
      <c r="K41" s="246">
        <v>48.89</v>
      </c>
      <c r="L41" s="105">
        <f t="shared" si="2"/>
        <v>-3.9677862895305394E-2</v>
      </c>
    </row>
    <row r="42" spans="2:12" hidden="1" outlineLevel="1">
      <c r="B42" s="55" t="s">
        <v>89</v>
      </c>
      <c r="C42" s="242">
        <v>49.7</v>
      </c>
      <c r="D42" s="140">
        <f t="shared" si="4"/>
        <v>-0.16160593792172739</v>
      </c>
      <c r="E42" s="242">
        <v>53.95</v>
      </c>
      <c r="F42" s="140">
        <f t="shared" si="4"/>
        <v>0.6533864541832668</v>
      </c>
      <c r="G42" s="242">
        <v>54.57</v>
      </c>
      <c r="H42" s="140">
        <f t="shared" si="4"/>
        <v>0.16852248394004277</v>
      </c>
      <c r="I42" s="242">
        <v>35.755555555555603</v>
      </c>
      <c r="J42" s="140">
        <f t="shared" si="4"/>
        <v>-0.52834817851925087</v>
      </c>
      <c r="K42" s="246">
        <v>46.79</v>
      </c>
      <c r="L42" s="105">
        <f t="shared" si="2"/>
        <v>-0.12705223880597016</v>
      </c>
    </row>
    <row r="43" spans="2:12" hidden="1" outlineLevel="1">
      <c r="B43" s="55" t="s">
        <v>90</v>
      </c>
      <c r="C43" s="242">
        <v>49.18</v>
      </c>
      <c r="D43" s="140">
        <f t="shared" si="4"/>
        <v>-0.13155571251986586</v>
      </c>
      <c r="E43" s="242">
        <v>61.72</v>
      </c>
      <c r="F43" s="140">
        <f t="shared" si="4"/>
        <v>0.32077894286325703</v>
      </c>
      <c r="G43" s="242">
        <v>50.07</v>
      </c>
      <c r="H43" s="140">
        <f t="shared" si="4"/>
        <v>1.6649746192893389E-2</v>
      </c>
      <c r="I43" s="242">
        <v>53.382488479262676</v>
      </c>
      <c r="J43" s="140">
        <f t="shared" si="4"/>
        <v>-0.14678287230011355</v>
      </c>
      <c r="K43" s="246">
        <v>54.87</v>
      </c>
      <c r="L43" s="105">
        <f t="shared" si="2"/>
        <v>1.8563207722294361E-2</v>
      </c>
    </row>
    <row r="44" spans="2:12" hidden="1" outlineLevel="1">
      <c r="B44" s="55" t="s">
        <v>91</v>
      </c>
      <c r="C44" s="242">
        <v>52.55</v>
      </c>
      <c r="D44" s="140">
        <f t="shared" si="4"/>
        <v>-0.1648124602670058</v>
      </c>
      <c r="E44" s="242">
        <v>60.32</v>
      </c>
      <c r="F44" s="140">
        <f t="shared" si="4"/>
        <v>0.17035312378734968</v>
      </c>
      <c r="G44" s="242">
        <v>53.13</v>
      </c>
      <c r="H44" s="140">
        <f t="shared" si="4"/>
        <v>-6.5928270042194037E-2</v>
      </c>
      <c r="I44" s="242">
        <v>40.282539682539699</v>
      </c>
      <c r="J44" s="140">
        <f t="shared" si="4"/>
        <v>-0.31345778133453917</v>
      </c>
      <c r="K44" s="246">
        <v>50.48</v>
      </c>
      <c r="L44" s="105">
        <f t="shared" si="2"/>
        <v>-0.10401135960241403</v>
      </c>
    </row>
    <row r="45" spans="2:12" hidden="1" outlineLevel="1">
      <c r="B45" s="55" t="s">
        <v>92</v>
      </c>
      <c r="C45" s="242">
        <v>57.17</v>
      </c>
      <c r="D45" s="140">
        <f t="shared" si="4"/>
        <v>-0.20575159766601836</v>
      </c>
      <c r="E45" s="242">
        <v>57.52</v>
      </c>
      <c r="F45" s="140">
        <f t="shared" si="4"/>
        <v>-5.5035321176277185E-2</v>
      </c>
      <c r="G45" s="242">
        <v>52.09</v>
      </c>
      <c r="H45" s="140">
        <f t="shared" si="4"/>
        <v>-0.11861252115059218</v>
      </c>
      <c r="I45" s="242">
        <v>55.594470046082947</v>
      </c>
      <c r="J45" s="140">
        <f t="shared" si="4"/>
        <v>-5.1407670849591747E-2</v>
      </c>
      <c r="K45" s="246">
        <v>55.63</v>
      </c>
      <c r="L45" s="105">
        <f t="shared" si="2"/>
        <v>-8.45812078328122E-2</v>
      </c>
    </row>
    <row r="46" spans="2:12" hidden="1" outlineLevel="1">
      <c r="B46" s="55" t="s">
        <v>93</v>
      </c>
      <c r="C46" s="242">
        <v>70.989999999999995</v>
      </c>
      <c r="D46" s="140">
        <f t="shared" si="4"/>
        <v>-8.3526981667957689E-2</v>
      </c>
      <c r="E46" s="242">
        <v>75.17</v>
      </c>
      <c r="F46" s="140">
        <f t="shared" si="4"/>
        <v>0.33162090345438444</v>
      </c>
      <c r="G46" s="242">
        <v>62.26</v>
      </c>
      <c r="H46" s="140">
        <f t="shared" si="4"/>
        <v>0.18771461274322765</v>
      </c>
      <c r="I46" s="242">
        <v>43.287356321839098</v>
      </c>
      <c r="J46" s="140">
        <f t="shared" si="4"/>
        <v>-9.8645865971844882E-2</v>
      </c>
      <c r="K46" s="246">
        <v>60.05</v>
      </c>
      <c r="L46" s="105">
        <f t="shared" si="2"/>
        <v>9.8810612991765856E-2</v>
      </c>
    </row>
    <row r="47" spans="2:12" hidden="1" outlineLevel="1">
      <c r="B47" s="55" t="s">
        <v>94</v>
      </c>
      <c r="C47" s="242">
        <v>54.88</v>
      </c>
      <c r="D47" s="140">
        <f t="shared" si="4"/>
        <v>-0.13397506706643514</v>
      </c>
      <c r="E47" s="242">
        <v>66.400000000000006</v>
      </c>
      <c r="F47" s="140">
        <f t="shared" si="4"/>
        <v>0.54670393664104378</v>
      </c>
      <c r="G47" s="242">
        <v>42.66</v>
      </c>
      <c r="H47" s="140">
        <f t="shared" si="4"/>
        <v>2.0818377602297211E-2</v>
      </c>
      <c r="I47" s="242">
        <v>38.525345622119815</v>
      </c>
      <c r="J47" s="140">
        <f t="shared" si="4"/>
        <v>-0.24934749971128312</v>
      </c>
      <c r="K47" s="246">
        <v>49.78</v>
      </c>
      <c r="L47" s="105">
        <f t="shared" si="2"/>
        <v>4.4262638976295454E-2</v>
      </c>
    </row>
    <row r="48" spans="2:12" collapsed="1">
      <c r="B48" s="69">
        <v>2008</v>
      </c>
      <c r="C48" s="245">
        <v>54.185295578738199</v>
      </c>
      <c r="D48" s="114">
        <f t="shared" si="4"/>
        <v>-6.4055645751993406E-2</v>
      </c>
      <c r="E48" s="245">
        <v>58.440492304607211</v>
      </c>
      <c r="F48" s="114">
        <f t="shared" si="4"/>
        <v>0.12599596168740312</v>
      </c>
      <c r="G48" s="245">
        <v>50.915300546448087</v>
      </c>
      <c r="H48" s="114">
        <f t="shared" si="4"/>
        <v>-2.2671816120479416E-2</v>
      </c>
      <c r="I48" s="245">
        <v>38.805360395524332</v>
      </c>
      <c r="J48" s="114">
        <f t="shared" si="4"/>
        <v>-0.1911034546133622</v>
      </c>
      <c r="K48" s="245">
        <v>49.043617846978854</v>
      </c>
      <c r="L48" s="114">
        <f>K48/K61-1</f>
        <v>-4.1529867590950564E-2</v>
      </c>
    </row>
    <row r="49" spans="2:12" hidden="1" outlineLevel="1">
      <c r="B49" s="55" t="s">
        <v>83</v>
      </c>
      <c r="C49" s="242">
        <v>52.99</v>
      </c>
      <c r="D49" s="140">
        <f t="shared" si="4"/>
        <v>-0.17563783447417547</v>
      </c>
      <c r="E49" s="242">
        <v>63.18</v>
      </c>
      <c r="F49" s="140">
        <f t="shared" si="4"/>
        <v>6.3815457147667898E-2</v>
      </c>
      <c r="G49" s="242">
        <v>56</v>
      </c>
      <c r="H49" s="140">
        <f t="shared" si="4"/>
        <v>0.23212321232123201</v>
      </c>
      <c r="I49" s="242">
        <v>34.642658509454947</v>
      </c>
      <c r="J49" s="140">
        <f t="shared" si="4"/>
        <v>-0.39629474479185067</v>
      </c>
      <c r="K49" s="246">
        <v>50.58</v>
      </c>
      <c r="L49" s="105">
        <f t="shared" si="2"/>
        <v>-9.9358974358974339E-2</v>
      </c>
    </row>
    <row r="50" spans="2:12" hidden="1" outlineLevel="1">
      <c r="B50" s="55" t="s">
        <v>84</v>
      </c>
      <c r="C50" s="242">
        <v>55.14</v>
      </c>
      <c r="D50" s="140">
        <f t="shared" si="4"/>
        <v>-0.17787386312807507</v>
      </c>
      <c r="E50" s="242">
        <v>70.17</v>
      </c>
      <c r="F50" s="140">
        <f t="shared" si="4"/>
        <v>0.15089388223716593</v>
      </c>
      <c r="G50" s="242">
        <v>61.13</v>
      </c>
      <c r="H50" s="140">
        <f t="shared" si="4"/>
        <v>0.189531037166764</v>
      </c>
      <c r="I50" s="242">
        <v>34.755747126436802</v>
      </c>
      <c r="J50" s="140">
        <f t="shared" si="4"/>
        <v>-0.38912818708385188</v>
      </c>
      <c r="K50" s="246">
        <v>54.26</v>
      </c>
      <c r="L50" s="105">
        <f t="shared" si="2"/>
        <v>-6.5449534963830547E-2</v>
      </c>
    </row>
    <row r="51" spans="2:12" hidden="1" outlineLevel="1">
      <c r="B51" s="55" t="s">
        <v>85</v>
      </c>
      <c r="C51" s="242">
        <v>55.15</v>
      </c>
      <c r="D51" s="140">
        <f t="shared" si="4"/>
        <v>-0.1246031746031746</v>
      </c>
      <c r="E51" s="242">
        <v>64.27</v>
      </c>
      <c r="F51" s="140">
        <f t="shared" si="4"/>
        <v>0.22279299847792977</v>
      </c>
      <c r="G51" s="242">
        <v>57.53</v>
      </c>
      <c r="H51" s="140">
        <f t="shared" si="4"/>
        <v>0.61873944850872253</v>
      </c>
      <c r="I51" s="242">
        <v>38.803531701890989</v>
      </c>
      <c r="J51" s="140">
        <f t="shared" si="4"/>
        <v>-0.255808933483328</v>
      </c>
      <c r="K51" s="246">
        <v>52.95</v>
      </c>
      <c r="L51" s="105">
        <f t="shared" si="2"/>
        <v>6.3893911995177799E-2</v>
      </c>
    </row>
    <row r="52" spans="2:12" hidden="1" outlineLevel="1">
      <c r="B52" s="55" t="s">
        <v>86</v>
      </c>
      <c r="C52" s="242">
        <v>44.6</v>
      </c>
      <c r="D52" s="140">
        <f t="shared" ref="D52:J61" si="5">C52/C65-1</f>
        <v>-0.38363736871199561</v>
      </c>
      <c r="E52" s="242">
        <v>56.22</v>
      </c>
      <c r="F52" s="140">
        <f t="shared" si="5"/>
        <v>7.2286858668701104E-2</v>
      </c>
      <c r="G52" s="242">
        <v>50.97</v>
      </c>
      <c r="H52" s="140">
        <f t="shared" si="5"/>
        <v>0.35847547974413629</v>
      </c>
      <c r="I52" s="242">
        <v>34.4791666666667</v>
      </c>
      <c r="J52" s="140">
        <f t="shared" si="5"/>
        <v>-0.22240603094029354</v>
      </c>
      <c r="K52" s="246">
        <v>46.27</v>
      </c>
      <c r="L52" s="105">
        <f t="shared" si="2"/>
        <v>-4.2028985507246208E-2</v>
      </c>
    </row>
    <row r="53" spans="2:12" hidden="1" outlineLevel="1">
      <c r="B53" s="55" t="s">
        <v>87</v>
      </c>
      <c r="C53" s="242">
        <v>41.55</v>
      </c>
      <c r="D53" s="140">
        <f t="shared" si="5"/>
        <v>-0.37845923709798057</v>
      </c>
      <c r="E53" s="242">
        <v>35.28</v>
      </c>
      <c r="F53" s="140">
        <f t="shared" si="5"/>
        <v>-0.19433660653117146</v>
      </c>
      <c r="G53" s="242">
        <v>45.22</v>
      </c>
      <c r="H53" s="140">
        <f t="shared" si="5"/>
        <v>0.41978021978021962</v>
      </c>
      <c r="I53" s="242">
        <v>20.310761957730811</v>
      </c>
      <c r="J53" s="140">
        <f t="shared" si="5"/>
        <v>-0.42197366121868718</v>
      </c>
      <c r="K53" s="246">
        <v>32.880000000000003</v>
      </c>
      <c r="L53" s="105">
        <f t="shared" si="2"/>
        <v>-0.18634001484780982</v>
      </c>
    </row>
    <row r="54" spans="2:12" hidden="1" outlineLevel="1">
      <c r="B54" s="55" t="s">
        <v>88</v>
      </c>
      <c r="C54" s="242">
        <v>58.26</v>
      </c>
      <c r="D54" s="140">
        <f t="shared" si="5"/>
        <v>0.30015621513055102</v>
      </c>
      <c r="E54" s="242">
        <v>43.06</v>
      </c>
      <c r="F54" s="140">
        <f t="shared" si="5"/>
        <v>-0.12692619626926194</v>
      </c>
      <c r="G54" s="242">
        <v>48.29</v>
      </c>
      <c r="H54" s="140">
        <f t="shared" si="5"/>
        <v>0.21392659627953736</v>
      </c>
      <c r="I54" s="242">
        <v>57.713431590656285</v>
      </c>
      <c r="J54" s="140">
        <f t="shared" si="5"/>
        <v>0.33571703760626681</v>
      </c>
      <c r="K54" s="246">
        <v>50.91</v>
      </c>
      <c r="L54" s="105">
        <f t="shared" si="2"/>
        <v>0.14020156774916015</v>
      </c>
    </row>
    <row r="55" spans="2:12" hidden="1" outlineLevel="1">
      <c r="B55" s="55" t="s">
        <v>89</v>
      </c>
      <c r="C55" s="242">
        <v>59.28</v>
      </c>
      <c r="D55" s="140">
        <f t="shared" si="5"/>
        <v>0.35280693747147418</v>
      </c>
      <c r="E55" s="242">
        <v>32.630000000000003</v>
      </c>
      <c r="F55" s="140">
        <f t="shared" si="5"/>
        <v>-0.3747844414638819</v>
      </c>
      <c r="G55" s="242">
        <v>46.7</v>
      </c>
      <c r="H55" s="140">
        <f t="shared" si="5"/>
        <v>-6.0173073052928072E-2</v>
      </c>
      <c r="I55" s="242">
        <v>75.809217577706306</v>
      </c>
      <c r="J55" s="140">
        <f t="shared" si="5"/>
        <v>1.1884282178217815</v>
      </c>
      <c r="K55" s="246">
        <v>53.6</v>
      </c>
      <c r="L55" s="105">
        <f t="shared" si="2"/>
        <v>0.20179372197309409</v>
      </c>
    </row>
    <row r="56" spans="2:12" hidden="1" outlineLevel="1">
      <c r="B56" s="55" t="s">
        <v>90</v>
      </c>
      <c r="C56" s="242">
        <v>56.63</v>
      </c>
      <c r="D56" s="140">
        <f t="shared" si="5"/>
        <v>0.55448805929179246</v>
      </c>
      <c r="E56" s="242">
        <v>46.73</v>
      </c>
      <c r="F56" s="140">
        <f t="shared" si="5"/>
        <v>4.2817383857829405E-4</v>
      </c>
      <c r="G56" s="242">
        <v>49.25</v>
      </c>
      <c r="H56" s="140">
        <f t="shared" si="5"/>
        <v>-2.898264984227128E-2</v>
      </c>
      <c r="I56" s="242">
        <v>62.566123846074056</v>
      </c>
      <c r="J56" s="140">
        <f t="shared" si="5"/>
        <v>0.78743579612801251</v>
      </c>
      <c r="K56" s="246">
        <v>53.87</v>
      </c>
      <c r="L56" s="105">
        <f t="shared" si="2"/>
        <v>0.27021928790379635</v>
      </c>
    </row>
    <row r="57" spans="2:12" hidden="1" outlineLevel="1">
      <c r="B57" s="55" t="s">
        <v>91</v>
      </c>
      <c r="C57" s="242">
        <v>62.92</v>
      </c>
      <c r="D57" s="140">
        <f t="shared" si="5"/>
        <v>0.9773727215587682</v>
      </c>
      <c r="E57" s="242">
        <v>51.54</v>
      </c>
      <c r="F57" s="140">
        <f t="shared" si="5"/>
        <v>4.969450101832984E-2</v>
      </c>
      <c r="G57" s="242">
        <v>56.88</v>
      </c>
      <c r="H57" s="140">
        <f t="shared" si="5"/>
        <v>0.1579804560260587</v>
      </c>
      <c r="I57" s="242">
        <v>58.674526616648798</v>
      </c>
      <c r="J57" s="140">
        <f t="shared" si="5"/>
        <v>0.21086780210867784</v>
      </c>
      <c r="K57" s="246">
        <v>56.34</v>
      </c>
      <c r="L57" s="105">
        <f t="shared" si="2"/>
        <v>0.19415006358626541</v>
      </c>
    </row>
    <row r="58" spans="2:12" hidden="1" outlineLevel="1">
      <c r="B58" s="55" t="s">
        <v>92</v>
      </c>
      <c r="C58" s="242">
        <v>71.98</v>
      </c>
      <c r="D58" s="140">
        <f t="shared" si="5"/>
        <v>0.48259526261586005</v>
      </c>
      <c r="E58" s="242">
        <v>60.87</v>
      </c>
      <c r="F58" s="140">
        <f t="shared" si="5"/>
        <v>3.0995934959349603E-2</v>
      </c>
      <c r="G58" s="242">
        <v>59.1</v>
      </c>
      <c r="H58" s="140">
        <f t="shared" si="5"/>
        <v>0.10220067139127198</v>
      </c>
      <c r="I58" s="242">
        <v>58.607336721640216</v>
      </c>
      <c r="J58" s="140">
        <f t="shared" si="5"/>
        <v>0.1620621100980324</v>
      </c>
      <c r="K58" s="246">
        <v>60.77</v>
      </c>
      <c r="L58" s="105">
        <f t="shared" si="2"/>
        <v>0.12976389663506227</v>
      </c>
    </row>
    <row r="59" spans="2:12" hidden="1" outlineLevel="1">
      <c r="B59" s="55" t="s">
        <v>93</v>
      </c>
      <c r="C59" s="242">
        <v>77.459999999999994</v>
      </c>
      <c r="D59" s="140">
        <f t="shared" si="5"/>
        <v>0.65265628333688919</v>
      </c>
      <c r="E59" s="242">
        <v>56.45</v>
      </c>
      <c r="F59" s="140">
        <f t="shared" si="5"/>
        <v>-0.12181082762912254</v>
      </c>
      <c r="G59" s="242">
        <v>52.42</v>
      </c>
      <c r="H59" s="140">
        <f t="shared" si="5"/>
        <v>-0.14262348707883543</v>
      </c>
      <c r="I59" s="242">
        <v>48.024804777216403</v>
      </c>
      <c r="J59" s="140">
        <f t="shared" si="5"/>
        <v>-0.13013936074325638</v>
      </c>
      <c r="K59" s="246">
        <v>54.65</v>
      </c>
      <c r="L59" s="105">
        <f t="shared" si="2"/>
        <v>-6.8677573278800308E-2</v>
      </c>
    </row>
    <row r="60" spans="2:12" hidden="1" outlineLevel="1">
      <c r="B60" s="55" t="s">
        <v>94</v>
      </c>
      <c r="C60" s="242">
        <v>63.37</v>
      </c>
      <c r="D60" s="140">
        <f t="shared" si="5"/>
        <v>0.89901108780341632</v>
      </c>
      <c r="E60" s="242">
        <v>42.93</v>
      </c>
      <c r="F60" s="140">
        <f t="shared" si="5"/>
        <v>-0.1398517331196153</v>
      </c>
      <c r="G60" s="242">
        <v>41.79</v>
      </c>
      <c r="H60" s="140">
        <f t="shared" si="5"/>
        <v>-9.5258714007360856E-2</v>
      </c>
      <c r="I60" s="242">
        <v>51.322476921481176</v>
      </c>
      <c r="J60" s="140">
        <f t="shared" si="5"/>
        <v>0.5541828080829232</v>
      </c>
      <c r="K60" s="246">
        <v>47.67</v>
      </c>
      <c r="L60" s="105">
        <f t="shared" si="2"/>
        <v>0.14895155459146792</v>
      </c>
    </row>
    <row r="61" spans="2:12" collapsed="1">
      <c r="B61" s="69">
        <v>2007</v>
      </c>
      <c r="C61" s="245">
        <v>57.89371486969852</v>
      </c>
      <c r="D61" s="114">
        <f t="shared" si="5"/>
        <v>0.12154929629284306</v>
      </c>
      <c r="E61" s="245">
        <v>51.901156214653767</v>
      </c>
      <c r="F61" s="114">
        <f t="shared" si="5"/>
        <v>-2.4644997490626652E-2</v>
      </c>
      <c r="G61" s="245">
        <v>52.096421024449484</v>
      </c>
      <c r="H61" s="114">
        <f t="shared" si="5"/>
        <v>0.13582249350342135</v>
      </c>
      <c r="I61" s="245">
        <v>47.973205741626792</v>
      </c>
      <c r="J61" s="114">
        <f t="shared" si="5"/>
        <v>5.6606303876799435E-2</v>
      </c>
      <c r="K61" s="245">
        <v>51.168644894245226</v>
      </c>
      <c r="L61" s="114">
        <f>K61/K74-1</f>
        <v>5.062093020086289E-2</v>
      </c>
    </row>
    <row r="62" spans="2:12" hidden="1" outlineLevel="1">
      <c r="B62" s="55" t="s">
        <v>83</v>
      </c>
      <c r="C62" s="242">
        <v>64.28</v>
      </c>
      <c r="D62" s="140"/>
      <c r="E62" s="242">
        <v>59.39</v>
      </c>
      <c r="F62" s="140"/>
      <c r="G62" s="242">
        <v>45.45</v>
      </c>
      <c r="H62" s="140"/>
      <c r="I62" s="242">
        <v>57.383397296269408</v>
      </c>
      <c r="J62" s="140"/>
      <c r="K62" s="246">
        <v>56.16</v>
      </c>
      <c r="L62" s="105"/>
    </row>
    <row r="63" spans="2:12" hidden="1" outlineLevel="1">
      <c r="B63" s="55" t="s">
        <v>84</v>
      </c>
      <c r="C63" s="242">
        <v>67.069999999999993</v>
      </c>
      <c r="D63" s="140"/>
      <c r="E63" s="242">
        <v>60.97</v>
      </c>
      <c r="F63" s="140"/>
      <c r="G63" s="242">
        <v>51.39</v>
      </c>
      <c r="H63" s="140"/>
      <c r="I63" s="242">
        <v>56.8953197570561</v>
      </c>
      <c r="J63" s="140"/>
      <c r="K63" s="246">
        <v>58.06</v>
      </c>
      <c r="L63" s="105"/>
    </row>
    <row r="64" spans="2:12" hidden="1" outlineLevel="1">
      <c r="B64" s="55" t="s">
        <v>85</v>
      </c>
      <c r="C64" s="242">
        <v>63</v>
      </c>
      <c r="D64" s="140"/>
      <c r="E64" s="242">
        <v>52.56</v>
      </c>
      <c r="F64" s="140"/>
      <c r="G64" s="242">
        <v>35.54</v>
      </c>
      <c r="H64" s="140"/>
      <c r="I64" s="242">
        <v>52.14189399439892</v>
      </c>
      <c r="J64" s="140"/>
      <c r="K64" s="246">
        <v>49.77</v>
      </c>
      <c r="L64" s="105"/>
    </row>
    <row r="65" spans="2:12" hidden="1" outlineLevel="1">
      <c r="B65" s="55" t="s">
        <v>86</v>
      </c>
      <c r="C65" s="242">
        <v>72.36</v>
      </c>
      <c r="D65" s="140"/>
      <c r="E65" s="242">
        <v>52.43</v>
      </c>
      <c r="F65" s="140"/>
      <c r="G65" s="242">
        <v>37.520000000000003</v>
      </c>
      <c r="H65" s="140"/>
      <c r="I65" s="242">
        <v>44.340836012861701</v>
      </c>
      <c r="J65" s="140"/>
      <c r="K65" s="246">
        <v>48.3</v>
      </c>
      <c r="L65" s="105"/>
    </row>
    <row r="66" spans="2:12" hidden="1" outlineLevel="1">
      <c r="B66" s="55" t="s">
        <v>87</v>
      </c>
      <c r="C66" s="242">
        <v>66.849999999999994</v>
      </c>
      <c r="D66" s="140"/>
      <c r="E66" s="242">
        <v>43.79</v>
      </c>
      <c r="F66" s="140"/>
      <c r="G66" s="242">
        <v>31.85</v>
      </c>
      <c r="H66" s="140"/>
      <c r="I66" s="242">
        <v>35.138125367354704</v>
      </c>
      <c r="J66" s="140"/>
      <c r="K66" s="246">
        <v>40.409999999999997</v>
      </c>
      <c r="L66" s="105"/>
    </row>
    <row r="67" spans="2:12" hidden="1" outlineLevel="1">
      <c r="B67" s="55" t="s">
        <v>88</v>
      </c>
      <c r="C67" s="242">
        <v>44.81</v>
      </c>
      <c r="D67" s="140"/>
      <c r="E67" s="242">
        <v>49.32</v>
      </c>
      <c r="F67" s="140"/>
      <c r="G67" s="242">
        <v>39.78</v>
      </c>
      <c r="H67" s="140"/>
      <c r="I67" s="242">
        <v>43.207827680392768</v>
      </c>
      <c r="J67" s="140"/>
      <c r="K67" s="246">
        <v>44.65</v>
      </c>
      <c r="L67" s="105"/>
    </row>
    <row r="68" spans="2:12" hidden="1" outlineLevel="1">
      <c r="B68" s="55" t="s">
        <v>89</v>
      </c>
      <c r="C68" s="242">
        <v>43.82</v>
      </c>
      <c r="D68" s="140"/>
      <c r="E68" s="242">
        <v>52.19</v>
      </c>
      <c r="F68" s="140"/>
      <c r="G68" s="242">
        <v>49.69</v>
      </c>
      <c r="H68" s="140"/>
      <c r="I68" s="242">
        <v>34.640943193997856</v>
      </c>
      <c r="J68" s="140"/>
      <c r="K68" s="246">
        <v>44.6</v>
      </c>
      <c r="L68" s="105"/>
    </row>
    <row r="69" spans="2:12" hidden="1" outlineLevel="1">
      <c r="B69" s="55" t="s">
        <v>90</v>
      </c>
      <c r="C69" s="242">
        <v>36.43</v>
      </c>
      <c r="D69" s="140"/>
      <c r="E69" s="242">
        <v>46.71</v>
      </c>
      <c r="F69" s="140"/>
      <c r="G69" s="242">
        <v>50.72</v>
      </c>
      <c r="H69" s="140"/>
      <c r="I69" s="242">
        <v>35.00328458320368</v>
      </c>
      <c r="J69" s="140"/>
      <c r="K69" s="246">
        <v>42.41</v>
      </c>
      <c r="L69" s="105"/>
    </row>
    <row r="70" spans="2:12" hidden="1" outlineLevel="1">
      <c r="B70" s="55" t="s">
        <v>91</v>
      </c>
      <c r="C70" s="242">
        <v>31.82</v>
      </c>
      <c r="D70" s="140"/>
      <c r="E70" s="242">
        <v>49.1</v>
      </c>
      <c r="F70" s="140"/>
      <c r="G70" s="242">
        <v>49.12</v>
      </c>
      <c r="H70" s="140"/>
      <c r="I70" s="242">
        <v>48.456591639871384</v>
      </c>
      <c r="J70" s="140"/>
      <c r="K70" s="246">
        <v>47.18</v>
      </c>
      <c r="L70" s="105"/>
    </row>
    <row r="71" spans="2:12" hidden="1" outlineLevel="1">
      <c r="B71" s="55" t="s">
        <v>92</v>
      </c>
      <c r="C71" s="242">
        <v>48.55</v>
      </c>
      <c r="D71" s="140"/>
      <c r="E71" s="242">
        <v>59.04</v>
      </c>
      <c r="F71" s="140"/>
      <c r="G71" s="242">
        <v>53.62</v>
      </c>
      <c r="H71" s="140"/>
      <c r="I71" s="242">
        <v>50.433910728485984</v>
      </c>
      <c r="J71" s="140"/>
      <c r="K71" s="246">
        <v>53.79</v>
      </c>
      <c r="L71" s="105"/>
    </row>
    <row r="72" spans="2:12" hidden="1" outlineLevel="1">
      <c r="B72" s="55" t="s">
        <v>93</v>
      </c>
      <c r="C72" s="242">
        <v>46.87</v>
      </c>
      <c r="D72" s="140"/>
      <c r="E72" s="242">
        <v>64.28</v>
      </c>
      <c r="F72" s="140"/>
      <c r="G72" s="242">
        <v>61.14</v>
      </c>
      <c r="H72" s="140"/>
      <c r="I72" s="242">
        <v>55.209768794977798</v>
      </c>
      <c r="J72" s="140"/>
      <c r="K72" s="246">
        <v>58.68</v>
      </c>
      <c r="L72" s="105"/>
    </row>
    <row r="73" spans="2:12" hidden="1" outlineLevel="1">
      <c r="B73" s="55" t="s">
        <v>94</v>
      </c>
      <c r="C73" s="242">
        <v>33.369999999999997</v>
      </c>
      <c r="D73" s="140"/>
      <c r="E73" s="242">
        <v>49.91</v>
      </c>
      <c r="F73" s="140"/>
      <c r="G73" s="242">
        <v>46.19</v>
      </c>
      <c r="H73" s="140"/>
      <c r="I73" s="242">
        <v>33.022162292984824</v>
      </c>
      <c r="J73" s="140"/>
      <c r="K73" s="246">
        <v>41.49</v>
      </c>
      <c r="L73" s="105"/>
    </row>
    <row r="74" spans="2:12" collapsed="1">
      <c r="B74" s="69">
        <v>2006</v>
      </c>
      <c r="C74" s="245">
        <v>51.619411702240626</v>
      </c>
      <c r="D74" s="114"/>
      <c r="E74" s="245">
        <v>53.212580118134973</v>
      </c>
      <c r="F74" s="114"/>
      <c r="G74" s="245">
        <v>45.866692482695193</v>
      </c>
      <c r="H74" s="114"/>
      <c r="I74" s="245">
        <v>45.403103848243255</v>
      </c>
      <c r="J74" s="114"/>
      <c r="K74" s="245">
        <v>48.703241505442456</v>
      </c>
      <c r="L74" s="114"/>
    </row>
    <row r="75" spans="2:12" ht="15" customHeight="1">
      <c r="B75" s="348" t="s">
        <v>76</v>
      </c>
      <c r="C75" s="348"/>
      <c r="D75" s="348"/>
      <c r="E75" s="348"/>
      <c r="F75" s="348"/>
      <c r="G75" s="348"/>
      <c r="H75" s="348"/>
      <c r="I75" s="348"/>
      <c r="J75" s="348"/>
      <c r="K75" s="348"/>
      <c r="L75" s="348"/>
    </row>
    <row r="77" spans="2:12" ht="30" customHeight="1"/>
    <row r="79" spans="2:12" ht="30" customHeight="1"/>
  </sheetData>
  <mergeCells count="2">
    <mergeCell ref="B5:L5"/>
    <mergeCell ref="B75:L7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fitToHeight="5" orientation="landscape" r:id="rId1"/>
  <headerFooter scaleWithDoc="0" alignWithMargins="0">
    <oddHeader>&amp;RTurismo en Cifras SANTA CRUZ (acumulado junio 2010)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203">
    <tabColor rgb="FF000099"/>
  </sheetPr>
  <dimension ref="B5:G62"/>
  <sheetViews>
    <sheetView showGridLines="0" showRowColHeaders="0" zoomScaleNormal="100" workbookViewId="0">
      <selection activeCell="B1" sqref="B1"/>
    </sheetView>
  </sheetViews>
  <sheetFormatPr baseColWidth="10" defaultRowHeight="15" outlineLevelRow="1"/>
  <cols>
    <col min="1" max="1" width="15.7109375" style="100" customWidth="1"/>
    <col min="2" max="2" width="13" style="100" customWidth="1"/>
    <col min="3" max="8" width="11.42578125" style="100"/>
    <col min="9" max="9" width="14.28515625" style="100" customWidth="1"/>
    <col min="10" max="16384" width="11.42578125" style="100"/>
  </cols>
  <sheetData>
    <row r="5" spans="2:7" ht="36" customHeight="1">
      <c r="B5" s="344" t="s">
        <v>271</v>
      </c>
      <c r="C5" s="344"/>
      <c r="D5" s="344"/>
      <c r="E5" s="344"/>
      <c r="F5" s="344"/>
      <c r="G5" s="344"/>
    </row>
    <row r="6" spans="2:7">
      <c r="B6" s="139"/>
      <c r="C6" s="120" t="s">
        <v>272</v>
      </c>
      <c r="D6" s="120" t="s">
        <v>166</v>
      </c>
      <c r="E6" s="120" t="s">
        <v>167</v>
      </c>
      <c r="F6" s="120" t="s">
        <v>273</v>
      </c>
      <c r="G6" s="230" t="s">
        <v>78</v>
      </c>
    </row>
    <row r="7" spans="2:7">
      <c r="B7" s="55" t="s">
        <v>93</v>
      </c>
      <c r="C7" s="140">
        <f>IFERROR('tablas evol IO CAT '!C7/'tablas evol IO CAT '!C20-1,"-")</f>
        <v>-0.28944133315120879</v>
      </c>
      <c r="D7" s="140">
        <f>IFERROR('tablas evol IO CAT '!E7/'tablas evol IO CAT '!E20-1,"-")</f>
        <v>-4.6079223928860213E-2</v>
      </c>
      <c r="E7" s="140">
        <f>IFERROR('tablas evol IO CAT '!G7/'tablas evol IO CAT '!G20-1,"-")</f>
        <v>6.4472344757380506E-2</v>
      </c>
      <c r="F7" s="140">
        <f>IFERROR('tablas evol IO CAT '!I7/'tablas evol IO CAT '!I20-1,"-")</f>
        <v>0.72391772560844303</v>
      </c>
      <c r="G7" s="114">
        <f>IFERROR('tablas evol IO CAT '!K7/'tablas evol IO CAT '!K20-1,"-")</f>
        <v>0.17938854019032191</v>
      </c>
    </row>
    <row r="8" spans="2:7">
      <c r="B8" s="55" t="s">
        <v>94</v>
      </c>
      <c r="C8" s="140">
        <f>IFERROR('tablas evol IO CAT '!C8/'tablas evol IO CAT '!C21-1,"-")</f>
        <v>6.0495626822157478E-2</v>
      </c>
      <c r="D8" s="140">
        <f>IFERROR('tablas evol IO CAT '!E8/'tablas evol IO CAT '!E21-1,"-")</f>
        <v>-1.8137254901960609E-2</v>
      </c>
      <c r="E8" s="140">
        <f>IFERROR('tablas evol IO CAT '!G8/'tablas evol IO CAT '!G21-1,"-")</f>
        <v>0.30121250797702626</v>
      </c>
      <c r="F8" s="140">
        <f>IFERROR('tablas evol IO CAT '!I8/'tablas evol IO CAT '!I21-1,"-")</f>
        <v>0.56339989029072979</v>
      </c>
      <c r="G8" s="114">
        <f>IFERROR('tablas evol IO CAT '!K8/'tablas evol IO CAT '!K21-1,"-")</f>
        <v>0.29159891598915988</v>
      </c>
    </row>
    <row r="9" spans="2:7" ht="30" customHeight="1">
      <c r="B9" s="61" t="str">
        <f>actualizaciones!$A$2</f>
        <v xml:space="preserve">acumulado febrero 2011 </v>
      </c>
      <c r="C9" s="108">
        <v>-0.15529164161154541</v>
      </c>
      <c r="D9" s="108">
        <v>-3.4310327755223247E-2</v>
      </c>
      <c r="E9" s="108">
        <v>0.17542302357836337</v>
      </c>
      <c r="F9" s="108">
        <v>0.64438435030815078</v>
      </c>
      <c r="G9" s="108">
        <v>0.23002495519989519</v>
      </c>
    </row>
    <row r="10" spans="2:7" outlineLevel="1">
      <c r="B10" s="55" t="s">
        <v>83</v>
      </c>
      <c r="C10" s="140">
        <f>IFERROR('tablas evol IO CAT '!C10/'tablas evol IO CAT '!C23-1,"-")</f>
        <v>-4.852375770765327E-2</v>
      </c>
      <c r="D10" s="140">
        <f>IFERROR('tablas evol IO CAT '!E10/'tablas evol IO CAT '!E23-1,"-")</f>
        <v>7.6908691747330504E-3</v>
      </c>
      <c r="E10" s="140">
        <f>IFERROR('tablas evol IO CAT '!G10/'tablas evol IO CAT '!G23-1,"-")</f>
        <v>-5.9683042789223428E-2</v>
      </c>
      <c r="F10" s="140">
        <f>IFERROR('tablas evol IO CAT '!I10/'tablas evol IO CAT '!I23-1,"-")</f>
        <v>0.11080475663716816</v>
      </c>
      <c r="G10" s="114">
        <f>IFERROR('tablas evol IO CAT '!K10/'tablas evol IO CAT '!K23-1,"-")</f>
        <v>1.8605211220756424E-2</v>
      </c>
    </row>
    <row r="11" spans="2:7" outlineLevel="1">
      <c r="B11" s="55" t="s">
        <v>84</v>
      </c>
      <c r="C11" s="140">
        <f>IFERROR('tablas evol IO CAT '!C11/'tablas evol IO CAT '!C24-1,"-")</f>
        <v>-8.6255206361226855E-2</v>
      </c>
      <c r="D11" s="140">
        <f>IFERROR('tablas evol IO CAT '!E11/'tablas evol IO CAT '!E24-1,"-")</f>
        <v>0.12088641920426757</v>
      </c>
      <c r="E11" s="140">
        <f>IFERROR('tablas evol IO CAT '!G11/'tablas evol IO CAT '!G24-1,"-")</f>
        <v>7.0083007812500098E-2</v>
      </c>
      <c r="F11" s="140">
        <f>IFERROR('tablas evol IO CAT '!I11/'tablas evol IO CAT '!I24-1,"-")</f>
        <v>1.4762288835259749</v>
      </c>
      <c r="G11" s="114">
        <f>IFERROR('tablas evol IO CAT '!K11/'tablas evol IO CAT '!K24-1,"-")</f>
        <v>0.41216055443257282</v>
      </c>
    </row>
    <row r="12" spans="2:7" outlineLevel="1">
      <c r="B12" s="55" t="s">
        <v>85</v>
      </c>
      <c r="C12" s="140">
        <f>IFERROR('tablas evol IO CAT '!C12/'tablas evol IO CAT '!C25-1,"-")</f>
        <v>-0.2318253669552125</v>
      </c>
      <c r="D12" s="140">
        <f>IFERROR('tablas evol IO CAT '!E12/'tablas evol IO CAT '!E25-1,"-")</f>
        <v>0.17899771774569162</v>
      </c>
      <c r="E12" s="140">
        <f>IFERROR('tablas evol IO CAT '!G12/'tablas evol IO CAT '!G25-1,"-")</f>
        <v>4.5820295245844411E-2</v>
      </c>
      <c r="F12" s="140">
        <f>IFERROR('tablas evol IO CAT '!I12/'tablas evol IO CAT '!I25-1,"-")</f>
        <v>0.59574216180662121</v>
      </c>
      <c r="G12" s="114">
        <f>IFERROR('tablas evol IO CAT '!K12/'tablas evol IO CAT '!K25-1,"-")</f>
        <v>0.24300219537452539</v>
      </c>
    </row>
    <row r="13" spans="2:7" outlineLevel="1">
      <c r="B13" s="55" t="s">
        <v>86</v>
      </c>
      <c r="C13" s="140">
        <f>IFERROR('tablas evol IO CAT '!C13/'tablas evol IO CAT '!C26-1,"-")</f>
        <v>-0.19404242285014162</v>
      </c>
      <c r="D13" s="140">
        <f>IFERROR('tablas evol IO CAT '!E13/'tablas evol IO CAT '!E26-1,"-")</f>
        <v>0.10864680449119146</v>
      </c>
      <c r="E13" s="140">
        <f>IFERROR('tablas evol IO CAT '!G13/'tablas evol IO CAT '!G26-1,"-")</f>
        <v>-7.4960597445830723E-2</v>
      </c>
      <c r="F13" s="140">
        <f>IFERROR('tablas evol IO CAT '!I13/'tablas evol IO CAT '!I26-1,"-")</f>
        <v>0.37918224588001759</v>
      </c>
      <c r="G13" s="114">
        <f>IFERROR('tablas evol IO CAT '!K13/'tablas evol IO CAT '!K26-1,"-")</f>
        <v>0.12319083259876917</v>
      </c>
    </row>
    <row r="14" spans="2:7" outlineLevel="1">
      <c r="B14" s="55" t="s">
        <v>87</v>
      </c>
      <c r="C14" s="140">
        <f>IFERROR('tablas evol IO CAT '!C14/'tablas evol IO CAT '!C27-1,"-")</f>
        <v>-0.23538505673849286</v>
      </c>
      <c r="D14" s="140">
        <f>IFERROR('tablas evol IO CAT '!E14/'tablas evol IO CAT '!E27-1,"-")</f>
        <v>-3.8116445829924572E-2</v>
      </c>
      <c r="E14" s="140">
        <f>IFERROR('tablas evol IO CAT '!G14/'tablas evol IO CAT '!G27-1,"-")</f>
        <v>5.4001171722566133E-2</v>
      </c>
      <c r="F14" s="140">
        <f>IFERROR('tablas evol IO CAT '!I14/'tablas evol IO CAT '!I27-1,"-")</f>
        <v>1.6557956318252729</v>
      </c>
      <c r="G14" s="114">
        <f>IFERROR('tablas evol IO CAT '!K14/'tablas evol IO CAT '!K27-1,"-")</f>
        <v>0.36043557168784024</v>
      </c>
    </row>
    <row r="15" spans="2:7" outlineLevel="1">
      <c r="B15" s="55" t="s">
        <v>88</v>
      </c>
      <c r="C15" s="140">
        <f>IFERROR('tablas evol IO CAT '!C15/'tablas evol IO CAT '!C28-1,"-")</f>
        <v>-9.9549774887443654E-2</v>
      </c>
      <c r="D15" s="140">
        <f>IFERROR('tablas evol IO CAT '!E15/'tablas evol IO CAT '!E28-1,"-")</f>
        <v>-0.18620096684083143</v>
      </c>
      <c r="E15" s="140">
        <f>IFERROR('tablas evol IO CAT '!G15/'tablas evol IO CAT '!G28-1,"-")</f>
        <v>-0.15067034612431152</v>
      </c>
      <c r="F15" s="140">
        <f>IFERROR('tablas evol IO CAT '!I15/'tablas evol IO CAT '!I28-1,"-")</f>
        <v>0.80121158911325696</v>
      </c>
      <c r="G15" s="114">
        <f>IFERROR('tablas evol IO CAT '!K15/'tablas evol IO CAT '!K28-1,"-")</f>
        <v>8.2004555808656177E-2</v>
      </c>
    </row>
    <row r="16" spans="2:7" outlineLevel="1">
      <c r="B16" s="55" t="s">
        <v>89</v>
      </c>
      <c r="C16" s="140">
        <f>IFERROR('tablas evol IO CAT '!C16/'tablas evol IO CAT '!C29-1,"-")</f>
        <v>-2.7920664206642187E-2</v>
      </c>
      <c r="D16" s="140">
        <f>IFERROR('tablas evol IO CAT '!E16/'tablas evol IO CAT '!E29-1,"-")</f>
        <v>5.4784857747472326E-2</v>
      </c>
      <c r="E16" s="140">
        <f>IFERROR('tablas evol IO CAT '!G16/'tablas evol IO CAT '!G29-1,"-")</f>
        <v>0.1660073659800847</v>
      </c>
      <c r="F16" s="140">
        <f>IFERROR('tablas evol IO CAT '!I16/'tablas evol IO CAT '!I29-1,"-")</f>
        <v>-0.34197802197802196</v>
      </c>
      <c r="G16" s="114">
        <f>IFERROR('tablas evol IO CAT '!K16/'tablas evol IO CAT '!K29-1,"-")</f>
        <v>-6.0264251654686407E-2</v>
      </c>
    </row>
    <row r="17" spans="2:7" outlineLevel="1">
      <c r="B17" s="55" t="s">
        <v>90</v>
      </c>
      <c r="C17" s="140">
        <f>IFERROR('tablas evol IO CAT '!C17/'tablas evol IO CAT '!C30-1,"-")</f>
        <v>-4.2242912072031014E-2</v>
      </c>
      <c r="D17" s="140">
        <f>IFERROR('tablas evol IO CAT '!E17/'tablas evol IO CAT '!E30-1,"-")</f>
        <v>-0.1766542694768003</v>
      </c>
      <c r="E17" s="140">
        <f>IFERROR('tablas evol IO CAT '!G17/'tablas evol IO CAT '!G30-1,"-")</f>
        <v>-7.5365939985204911E-2</v>
      </c>
      <c r="F17" s="140">
        <f>IFERROR('tablas evol IO CAT '!I17/'tablas evol IO CAT '!I30-1,"-")</f>
        <v>-0.22230863237418075</v>
      </c>
      <c r="G17" s="114">
        <f>IFERROR('tablas evol IO CAT '!K17/'tablas evol IO CAT '!K30-1,"-")</f>
        <v>-0.15112897834020211</v>
      </c>
    </row>
    <row r="18" spans="2:7" outlineLevel="1">
      <c r="B18" s="55" t="s">
        <v>91</v>
      </c>
      <c r="C18" s="140">
        <f>IFERROR('tablas evol IO CAT '!C18/'tablas evol IO CAT '!C31-1,"-")</f>
        <v>-0.11403722669267646</v>
      </c>
      <c r="D18" s="140">
        <f>IFERROR('tablas evol IO CAT '!E18/'tablas evol IO CAT '!E31-1,"-")</f>
        <v>-0.16183867880764935</v>
      </c>
      <c r="E18" s="140">
        <f>IFERROR('tablas evol IO CAT '!G18/'tablas evol IO CAT '!G31-1,"-")</f>
        <v>0.14752812854136321</v>
      </c>
      <c r="F18" s="140">
        <f>IFERROR('tablas evol IO CAT '!I18/'tablas evol IO CAT '!I31-1,"-")</f>
        <v>-0.1335246082542485</v>
      </c>
      <c r="G18" s="114">
        <f>IFERROR('tablas evol IO CAT '!K18/'tablas evol IO CAT '!K31-1,"-")</f>
        <v>-6.6802700073436361E-2</v>
      </c>
    </row>
    <row r="19" spans="2:7" outlineLevel="1">
      <c r="B19" s="55" t="s">
        <v>92</v>
      </c>
      <c r="C19" s="140">
        <f>IFERROR('tablas evol IO CAT '!C19/'tablas evol IO CAT '!C32-1,"-")</f>
        <v>-4.5082594344091009E-2</v>
      </c>
      <c r="D19" s="140">
        <f>IFERROR('tablas evol IO CAT '!E19/'tablas evol IO CAT '!E32-1,"-")</f>
        <v>-0.39879229233705582</v>
      </c>
      <c r="E19" s="140">
        <f>IFERROR('tablas evol IO CAT '!G19/'tablas evol IO CAT '!G32-1,"-")</f>
        <v>-9.185450997407385E-2</v>
      </c>
      <c r="F19" s="140">
        <f>IFERROR('tablas evol IO CAT '!I19/'tablas evol IO CAT '!I32-1,"-")</f>
        <v>-0.11497623622206499</v>
      </c>
      <c r="G19" s="114">
        <f>IFERROR('tablas evol IO CAT '!K19/'tablas evol IO CAT '!K32-1,"-")</f>
        <v>-0.21527156681848048</v>
      </c>
    </row>
    <row r="20" spans="2:7" outlineLevel="1">
      <c r="B20" s="55" t="s">
        <v>93</v>
      </c>
      <c r="C20" s="140">
        <f>IFERROR('tablas evol IO CAT '!C20/'tablas evol IO CAT '!C33-1,"-")</f>
        <v>0.36815548495608286</v>
      </c>
      <c r="D20" s="140">
        <f>IFERROR('tablas evol IO CAT '!E20/'tablas evol IO CAT '!E33-1,"-")</f>
        <v>-3.2838154808444098E-2</v>
      </c>
      <c r="E20" s="140">
        <f>IFERROR('tablas evol IO CAT '!G20/'tablas evol IO CAT '!G33-1,"-")</f>
        <v>3.1140657802659177E-2</v>
      </c>
      <c r="F20" s="140">
        <f>IFERROR('tablas evol IO CAT '!I20/'tablas evol IO CAT '!I33-1,"-")</f>
        <v>-0.36051236140761667</v>
      </c>
      <c r="G20" s="114">
        <f>IFERROR('tablas evol IO CAT '!K20/'tablas evol IO CAT '!K33-1,"-")</f>
        <v>-0.10880548538433776</v>
      </c>
    </row>
    <row r="21" spans="2:7" outlineLevel="1">
      <c r="B21" s="55" t="s">
        <v>94</v>
      </c>
      <c r="C21" s="140">
        <f>IFERROR('tablas evol IO CAT '!C21/'tablas evol IO CAT '!C34-1,"-")</f>
        <v>4.7594807839144826E-2</v>
      </c>
      <c r="D21" s="140">
        <f>IFERROR('tablas evol IO CAT '!E21/'tablas evol IO CAT '!E34-1,"-")</f>
        <v>-0.25547445255474455</v>
      </c>
      <c r="E21" s="140">
        <f>IFERROR('tablas evol IO CAT '!G21/'tablas evol IO CAT '!G34-1,"-")</f>
        <v>0.18264150943396218</v>
      </c>
      <c r="F21" s="140">
        <f>IFERROR('tablas evol IO CAT '!I21/'tablas evol IO CAT '!I34-1,"-")</f>
        <v>-0.21537402083154</v>
      </c>
      <c r="G21" s="114">
        <f>IFERROR('tablas evol IO CAT '!K21/'tablas evol IO CAT '!K34-1,"-")</f>
        <v>-0.12205567451820132</v>
      </c>
    </row>
    <row r="22" spans="2:7" ht="15" customHeight="1">
      <c r="B22" s="66">
        <v>2010</v>
      </c>
      <c r="C22" s="111">
        <f>IFERROR('tablas evol IO CAT '!C22/'tablas evol IO CAT '!C35-1,"-")</f>
        <v>-5.3793507831343179E-2</v>
      </c>
      <c r="D22" s="111">
        <f>IFERROR('tablas evol IO CAT '!E22/'tablas evol IO CAT '!E35-1,"-")</f>
        <v>-8.98845377194043E-2</v>
      </c>
      <c r="E22" s="111">
        <f>IFERROR('tablas evol IO CAT '!G22/'tablas evol IO CAT '!G35-1,"-")</f>
        <v>1.4849187935034758E-2</v>
      </c>
      <c r="F22" s="111">
        <f>IFERROR('tablas evol IO CAT '!I22/'tablas evol IO CAT '!I35-1,"-")</f>
        <v>6.8955774823791005E-2</v>
      </c>
      <c r="G22" s="111">
        <f>IFERROR('tablas evol IO CAT '!K22/'tablas evol IO CAT '!K35-1,"-")</f>
        <v>1.2990317321541989E-2</v>
      </c>
    </row>
    <row r="23" spans="2:7" ht="15" hidden="1" customHeight="1" outlineLevel="1">
      <c r="B23" s="55" t="s">
        <v>83</v>
      </c>
      <c r="C23" s="140">
        <f>IFERROR('tablas evol IO CAT '!C23/'tablas evol IO CAT '!C36-1,"-")</f>
        <v>-0.13081036091704701</v>
      </c>
      <c r="D23" s="140">
        <f>IFERROR('tablas evol IO CAT '!E23/'tablas evol IO CAT '!E36-1,"-")</f>
        <v>-0.17705667178165518</v>
      </c>
      <c r="E23" s="140">
        <f>IFERROR('tablas evol IO CAT '!G23/'tablas evol IO CAT '!G36-1,"-")</f>
        <v>0.20688698843579845</v>
      </c>
      <c r="F23" s="140">
        <f>IFERROR('tablas evol IO CAT '!I23/'tablas evol IO CAT '!I36-1,"-")</f>
        <v>0.37008619873069981</v>
      </c>
      <c r="G23" s="114">
        <f>IFERROR('tablas evol IO CAT '!K23/'tablas evol IO CAT '!K36-1,"-")</f>
        <v>5.2430183702336208E-2</v>
      </c>
    </row>
    <row r="24" spans="2:7" ht="15" hidden="1" customHeight="1" outlineLevel="1">
      <c r="B24" s="55" t="s">
        <v>84</v>
      </c>
      <c r="C24" s="140">
        <f>IFERROR('tablas evol IO CAT '!C24/'tablas evol IO CAT '!C37-1,"-")</f>
        <v>-0.17909983836876786</v>
      </c>
      <c r="D24" s="140">
        <f>IFERROR('tablas evol IO CAT '!E24/'tablas evol IO CAT '!E37-1,"-")</f>
        <v>-0.29610100348241475</v>
      </c>
      <c r="E24" s="140">
        <f>IFERROR('tablas evol IO CAT '!G24/'tablas evol IO CAT '!G37-1,"-")</f>
        <v>-0.13803625466651515</v>
      </c>
      <c r="F24" s="140">
        <f>IFERROR('tablas evol IO CAT '!I24/'tablas evol IO CAT '!I37-1,"-")</f>
        <v>-0.33268350567892946</v>
      </c>
      <c r="G24" s="114">
        <f>IFERROR('tablas evol IO CAT '!K24/'tablas evol IO CAT '!K37-1,"-")</f>
        <v>-0.27316398872826997</v>
      </c>
    </row>
    <row r="25" spans="2:7" ht="15" hidden="1" customHeight="1" outlineLevel="1">
      <c r="B25" s="55" t="s">
        <v>85</v>
      </c>
      <c r="C25" s="140">
        <f>IFERROR('tablas evol IO CAT '!C25/'tablas evol IO CAT '!C38-1,"-")</f>
        <v>-0.23623527517951493</v>
      </c>
      <c r="D25" s="140">
        <f>IFERROR('tablas evol IO CAT '!E25/'tablas evol IO CAT '!E38-1,"-")</f>
        <v>-0.35077066953641955</v>
      </c>
      <c r="E25" s="140">
        <f>IFERROR('tablas evol IO CAT '!G25/'tablas evol IO CAT '!G38-1,"-")</f>
        <v>-0.1694565448040688</v>
      </c>
      <c r="F25" s="140">
        <f>IFERROR('tablas evol IO CAT '!I25/'tablas evol IO CAT '!I38-1,"-")</f>
        <v>-0.14483922377425695</v>
      </c>
      <c r="G25" s="114">
        <f>IFERROR('tablas evol IO CAT '!K25/'tablas evol IO CAT '!K38-1,"-")</f>
        <v>-0.25178565215282012</v>
      </c>
    </row>
    <row r="26" spans="2:7" ht="15" hidden="1" customHeight="1" outlineLevel="1">
      <c r="B26" s="55" t="s">
        <v>86</v>
      </c>
      <c r="C26" s="140">
        <f>IFERROR('tablas evol IO CAT '!C26/'tablas evol IO CAT '!C39-1,"-")</f>
        <v>-7.9898541534559331E-2</v>
      </c>
      <c r="D26" s="140">
        <f>IFERROR('tablas evol IO CAT '!E26/'tablas evol IO CAT '!E39-1,"-")</f>
        <v>-0.24072418417523478</v>
      </c>
      <c r="E26" s="140">
        <f>IFERROR('tablas evol IO CAT '!G26/'tablas evol IO CAT '!G39-1,"-")</f>
        <v>-8.6439024390243868E-2</v>
      </c>
      <c r="F26" s="140">
        <f>IFERROR('tablas evol IO CAT '!I26/'tablas evol IO CAT '!I39-1,"-")</f>
        <v>-0.12987424706752493</v>
      </c>
      <c r="G26" s="114">
        <f>IFERROR('tablas evol IO CAT '!K26/'tablas evol IO CAT '!K39-1,"-")</f>
        <v>-0.15654091131798142</v>
      </c>
    </row>
    <row r="27" spans="2:7" ht="15" hidden="1" customHeight="1" outlineLevel="1">
      <c r="B27" s="55" t="s">
        <v>87</v>
      </c>
      <c r="C27" s="140">
        <f>IFERROR('tablas evol IO CAT '!C27/'tablas evol IO CAT '!C40-1,"-")</f>
        <v>-0.19298245614035092</v>
      </c>
      <c r="D27" s="140">
        <f>IFERROR('tablas evol IO CAT '!E27/'tablas evol IO CAT '!E40-1,"-")</f>
        <v>-0.22228246137164542</v>
      </c>
      <c r="E27" s="140">
        <f>IFERROR('tablas evol IO CAT '!G27/'tablas evol IO CAT '!G40-1,"-")</f>
        <v>-0.30510291595197259</v>
      </c>
      <c r="F27" s="140">
        <f>IFERROR('tablas evol IO CAT '!I27/'tablas evol IO CAT '!I40-1,"-")</f>
        <v>-0.22380008806693075</v>
      </c>
      <c r="G27" s="114">
        <f>IFERROR('tablas evol IO CAT '!K27/'tablas evol IO CAT '!K40-1,"-")</f>
        <v>-0.25338753387533874</v>
      </c>
    </row>
    <row r="28" spans="2:7" ht="15" hidden="1" customHeight="1" outlineLevel="1">
      <c r="B28" s="55" t="s">
        <v>88</v>
      </c>
      <c r="C28" s="140">
        <f>IFERROR('tablas evol IO CAT '!C28/'tablas evol IO CAT '!C41-1,"-")</f>
        <v>-0.31104601068412896</v>
      </c>
      <c r="D28" s="140">
        <f>IFERROR('tablas evol IO CAT '!E28/'tablas evol IO CAT '!E41-1,"-")</f>
        <v>-0.29480820105820105</v>
      </c>
      <c r="E28" s="140">
        <f>IFERROR('tablas evol IO CAT '!G28/'tablas evol IO CAT '!G41-1,"-")</f>
        <v>-5.3652230122818279E-2</v>
      </c>
      <c r="F28" s="140">
        <f>IFERROR('tablas evol IO CAT '!I28/'tablas evol IO CAT '!I41-1,"-")</f>
        <v>-0.35779299234796613</v>
      </c>
      <c r="G28" s="114">
        <f>IFERROR('tablas evol IO CAT '!K28/'tablas evol IO CAT '!K41-1,"-")</f>
        <v>-0.28165268971159751</v>
      </c>
    </row>
    <row r="29" spans="2:7" ht="15" hidden="1" customHeight="1" outlineLevel="1">
      <c r="B29" s="55" t="s">
        <v>89</v>
      </c>
      <c r="C29" s="140">
        <f>IFERROR('tablas evol IO CAT '!C29/'tablas evol IO CAT '!C42-1,"-")</f>
        <v>-0.19930744525892508</v>
      </c>
      <c r="D29" s="140">
        <f>IFERROR('tablas evol IO CAT '!E29/'tablas evol IO CAT '!E42-1,"-")</f>
        <v>-0.22025467769273865</v>
      </c>
      <c r="E29" s="140">
        <f>IFERROR('tablas evol IO CAT '!G29/'tablas evol IO CAT '!G42-1,"-")</f>
        <v>-0.22792406252435449</v>
      </c>
      <c r="F29" s="140">
        <f>IFERROR('tablas evol IO CAT '!I29/'tablas evol IO CAT '!I42-1,"-")</f>
        <v>-0.15164698570540824</v>
      </c>
      <c r="G29" s="114">
        <f>IFERROR('tablas evol IO CAT '!K29/'tablas evol IO CAT '!K42-1,"-")</f>
        <v>-0.20901038000067951</v>
      </c>
    </row>
    <row r="30" spans="2:7" ht="15" hidden="1" customHeight="1" outlineLevel="1">
      <c r="B30" s="55" t="s">
        <v>90</v>
      </c>
      <c r="C30" s="140">
        <f>IFERROR('tablas evol IO CAT '!C30/'tablas evol IO CAT '!C43-1,"-")</f>
        <v>-0.25111834078893858</v>
      </c>
      <c r="D30" s="140">
        <f>IFERROR('tablas evol IO CAT '!E30/'tablas evol IO CAT '!E43-1,"-")</f>
        <v>-0.21856772521062873</v>
      </c>
      <c r="E30" s="140">
        <f>IFERROR('tablas evol IO CAT '!G30/'tablas evol IO CAT '!G43-1,"-")</f>
        <v>-5.9117235869782347E-2</v>
      </c>
      <c r="F30" s="140">
        <f>IFERROR('tablas evol IO CAT '!I30/'tablas evol IO CAT '!I43-1,"-")</f>
        <v>-0.48198664825046045</v>
      </c>
      <c r="G30" s="114">
        <f>IFERROR('tablas evol IO CAT '!K30/'tablas evol IO CAT '!K43-1,"-")</f>
        <v>-0.29979952615272454</v>
      </c>
    </row>
    <row r="31" spans="2:7" ht="15" hidden="1" customHeight="1" outlineLevel="1">
      <c r="B31" s="55" t="s">
        <v>91</v>
      </c>
      <c r="C31" s="140">
        <f>IFERROR('tablas evol IO CAT '!C31/'tablas evol IO CAT '!C44-1,"-")</f>
        <v>-0.21960038058991438</v>
      </c>
      <c r="D31" s="140">
        <f>IFERROR('tablas evol IO CAT '!E31/'tablas evol IO CAT '!E44-1,"-")</f>
        <v>-0.1739058355437666</v>
      </c>
      <c r="E31" s="140">
        <f>IFERROR('tablas evol IO CAT '!G31/'tablas evol IO CAT '!G44-1,"-")</f>
        <v>-0.14473931865236223</v>
      </c>
      <c r="F31" s="140">
        <f>IFERROR('tablas evol IO CAT '!I31/'tablas evol IO CAT '!I44-1,"-")</f>
        <v>-0.28583812751201854</v>
      </c>
      <c r="G31" s="114">
        <f>IFERROR('tablas evol IO CAT '!K31/'tablas evol IO CAT '!K44-1,"-")</f>
        <v>-0.22147385103011097</v>
      </c>
    </row>
    <row r="32" spans="2:7" ht="15" hidden="1" customHeight="1" outlineLevel="1">
      <c r="B32" s="55" t="s">
        <v>92</v>
      </c>
      <c r="C32" s="140">
        <f>IFERROR('tablas evol IO CAT '!C32/'tablas evol IO CAT '!C45-1,"-")</f>
        <v>-0.22564281966066113</v>
      </c>
      <c r="D32" s="140">
        <f>IFERROR('tablas evol IO CAT '!E32/'tablas evol IO CAT '!E45-1,"-")</f>
        <v>0.19175938803894277</v>
      </c>
      <c r="E32" s="140">
        <f>IFERROR('tablas evol IO CAT '!G32/'tablas evol IO CAT '!G45-1,"-")</f>
        <v>-2.87963140717995E-3</v>
      </c>
      <c r="F32" s="140">
        <f>IFERROR('tablas evol IO CAT '!I32/'tablas evol IO CAT '!I45-1,"-")</f>
        <v>-0.45352564102564097</v>
      </c>
      <c r="G32" s="114">
        <f>IFERROR('tablas evol IO CAT '!K32/'tablas evol IO CAT '!K45-1,"-")</f>
        <v>-0.15998561927017807</v>
      </c>
    </row>
    <row r="33" spans="2:7" ht="15" hidden="1" customHeight="1" outlineLevel="1">
      <c r="B33" s="55" t="s">
        <v>93</v>
      </c>
      <c r="C33" s="140">
        <f>IFERROR('tablas evol IO CAT '!C33/'tablas evol IO CAT '!C46-1,"-")</f>
        <v>-0.24623186364276661</v>
      </c>
      <c r="D33" s="140">
        <f>IFERROR('tablas evol IO CAT '!E33/'tablas evol IO CAT '!E46-1,"-")</f>
        <v>-0.14926167353997599</v>
      </c>
      <c r="E33" s="140">
        <f>IFERROR('tablas evol IO CAT '!G33/'tablas evol IO CAT '!G46-1,"-")</f>
        <v>-8.1914551879216257E-2</v>
      </c>
      <c r="F33" s="140">
        <f>IFERROR('tablas evol IO CAT '!I33/'tablas evol IO CAT '!I46-1,"-")</f>
        <v>0.14100653538101349</v>
      </c>
      <c r="G33" s="114">
        <f>IFERROR('tablas evol IO CAT '!K33/'tablas evol IO CAT '!K46-1,"-")</f>
        <v>-7.7102414654454554E-2</v>
      </c>
    </row>
    <row r="34" spans="2:7" ht="15" hidden="1" customHeight="1" outlineLevel="1">
      <c r="B34" s="55" t="s">
        <v>94</v>
      </c>
      <c r="C34" s="140">
        <f>IFERROR('tablas evol IO CAT '!C34/'tablas evol IO CAT '!C47-1,"-")</f>
        <v>-0.28407434402332365</v>
      </c>
      <c r="D34" s="140">
        <f>IFERROR('tablas evol IO CAT '!E34/'tablas evol IO CAT '!E47-1,"-")</f>
        <v>-0.17469879518072295</v>
      </c>
      <c r="E34" s="140">
        <f>IFERROR('tablas evol IO CAT '!G34/'tablas evol IO CAT '!G47-1,"-")</f>
        <v>-6.8213783403656691E-2</v>
      </c>
      <c r="F34" s="140">
        <f>IFERROR('tablas evol IO CAT '!I34/'tablas evol IO CAT '!I47-1,"-")</f>
        <v>-7.3604465709728895E-2</v>
      </c>
      <c r="G34" s="114">
        <f>IFERROR('tablas evol IO CAT '!K34/'tablas evol IO CAT '!K47-1,"-")</f>
        <v>-0.15568501406187218</v>
      </c>
    </row>
    <row r="35" spans="2:7" collapsed="1">
      <c r="B35" s="69">
        <v>2009</v>
      </c>
      <c r="C35" s="114">
        <f>IFERROR('tablas evol IO CAT '!C35/'tablas evol IO CAT '!C48-1,"-")</f>
        <v>-0.21731241191373052</v>
      </c>
      <c r="D35" s="114">
        <f>IFERROR('tablas evol IO CAT '!E35/'tablas evol IO CAT '!E48-1,"-")</f>
        <v>-0.19397343542525003</v>
      </c>
      <c r="E35" s="114">
        <f>IFERROR('tablas evol IO CAT '!G35/'tablas evol IO CAT '!G48-1,"-")</f>
        <v>-0.10031471247553403</v>
      </c>
      <c r="F35" s="114">
        <f>IFERROR('tablas evol IO CAT '!I35/'tablas evol IO CAT '!I48-1,"-")</f>
        <v>-0.20413682481573137</v>
      </c>
      <c r="G35" s="114">
        <f>IFERROR('tablas evol IO CAT '!K35/'tablas evol IO CAT '!K48-1,"-")</f>
        <v>-0.19169539818276027</v>
      </c>
    </row>
    <row r="36" spans="2:7" ht="15" hidden="1" customHeight="1" outlineLevel="1">
      <c r="B36" s="55" t="s">
        <v>83</v>
      </c>
      <c r="C36" s="140">
        <f>IFERROR('tablas evol IO CAT '!C36/'tablas evol IO CAT '!C49-1,"-")</f>
        <v>-3.4534817890168101E-2</v>
      </c>
      <c r="D36" s="140">
        <f>IFERROR('tablas evol IO CAT '!E36/'tablas evol IO CAT '!E49-1,"-")</f>
        <v>-7.7556188667299741E-2</v>
      </c>
      <c r="E36" s="140">
        <f>IFERROR('tablas evol IO CAT '!G36/'tablas evol IO CAT '!G49-1,"-")</f>
        <v>-0.27303571428571427</v>
      </c>
      <c r="F36" s="140">
        <f>IFERROR('tablas evol IO CAT '!I36/'tablas evol IO CAT '!I49-1,"-")</f>
        <v>-6.3779134772512069E-2</v>
      </c>
      <c r="G36" s="114">
        <f>IFERROR('tablas evol IO CAT '!K36/'tablas evol IO CAT '!K49-1,"-")</f>
        <v>-0.12692763938315543</v>
      </c>
    </row>
    <row r="37" spans="2:7" ht="15" hidden="1" customHeight="1" outlineLevel="1">
      <c r="B37" s="55" t="s">
        <v>84</v>
      </c>
      <c r="C37" s="140">
        <f>IFERROR('tablas evol IO CAT '!C37/'tablas evol IO CAT '!C50-1,"-")</f>
        <v>-2.7566195139644645E-2</v>
      </c>
      <c r="D37" s="140">
        <f>IFERROR('tablas evol IO CAT '!E37/'tablas evol IO CAT '!E50-1,"-")</f>
        <v>-9.9045176001140156E-2</v>
      </c>
      <c r="E37" s="140">
        <f>IFERROR('tablas evol IO CAT '!G37/'tablas evol IO CAT '!G50-1,"-")</f>
        <v>-0.10649435628987414</v>
      </c>
      <c r="F37" s="140">
        <f>IFERROR('tablas evol IO CAT '!I37/'tablas evol IO CAT '!I50-1,"-")</f>
        <v>7.7633811689207244E-2</v>
      </c>
      <c r="G37" s="114">
        <f>IFERROR('tablas evol IO CAT '!K37/'tablas evol IO CAT '!K50-1,"-")</f>
        <v>-6.4872834500552812E-2</v>
      </c>
    </row>
    <row r="38" spans="2:7" ht="15" hidden="1" customHeight="1" outlineLevel="1">
      <c r="B38" s="55" t="s">
        <v>85</v>
      </c>
      <c r="C38" s="140">
        <f>IFERROR('tablas evol IO CAT '!C38/'tablas evol IO CAT '!C51-1,"-")</f>
        <v>1.7407071622846715E-2</v>
      </c>
      <c r="D38" s="140">
        <f>IFERROR('tablas evol IO CAT '!E38/'tablas evol IO CAT '!E51-1,"-")</f>
        <v>-1.4936984596234493E-2</v>
      </c>
      <c r="E38" s="140">
        <f>IFERROR('tablas evol IO CAT '!G38/'tablas evol IO CAT '!G51-1,"-")</f>
        <v>1.3905788284374054E-3</v>
      </c>
      <c r="F38" s="140">
        <f>IFERROR('tablas evol IO CAT '!I38/'tablas evol IO CAT '!I51-1,"-")</f>
        <v>-0.15546034305507572</v>
      </c>
      <c r="G38" s="114">
        <f>IFERROR('tablas evol IO CAT '!K38/'tablas evol IO CAT '!K51-1,"-")</f>
        <v>-5.7979225684608116E-2</v>
      </c>
    </row>
    <row r="39" spans="2:7" ht="15" hidden="1" customHeight="1" outlineLevel="1">
      <c r="B39" s="55" t="s">
        <v>86</v>
      </c>
      <c r="C39" s="140">
        <f>IFERROR('tablas evol IO CAT '!C39/'tablas evol IO CAT '!C52-1,"-")</f>
        <v>6.0762331838565053E-2</v>
      </c>
      <c r="D39" s="140">
        <f>IFERROR('tablas evol IO CAT '!E39/'tablas evol IO CAT '!E52-1,"-")</f>
        <v>-0.20419779437922447</v>
      </c>
      <c r="E39" s="140">
        <f>IFERROR('tablas evol IO CAT '!G39/'tablas evol IO CAT '!G52-1,"-")</f>
        <v>5.4934275063762694E-3</v>
      </c>
      <c r="F39" s="140">
        <f>IFERROR('tablas evol IO CAT '!I39/'tablas evol IO CAT '!I52-1,"-")</f>
        <v>-0.12871241547978918</v>
      </c>
      <c r="G39" s="114">
        <f>IFERROR('tablas evol IO CAT '!K39/'tablas evol IO CAT '!K52-1,"-")</f>
        <v>-0.11778690296088179</v>
      </c>
    </row>
    <row r="40" spans="2:7" ht="15" hidden="1" customHeight="1" outlineLevel="1">
      <c r="B40" s="55" t="s">
        <v>87</v>
      </c>
      <c r="C40" s="140">
        <f>IFERROR('tablas evol IO CAT '!C40/'tablas evol IO CAT '!C53-1,"-")</f>
        <v>0.20722021660649825</v>
      </c>
      <c r="D40" s="140">
        <f>IFERROR('tablas evol IO CAT '!E40/'tablas evol IO CAT '!E53-1,"-")</f>
        <v>4.5634920634920695E-2</v>
      </c>
      <c r="E40" s="140">
        <f>IFERROR('tablas evol IO CAT '!G40/'tablas evol IO CAT '!G53-1,"-")</f>
        <v>3.1402034498009712E-2</v>
      </c>
      <c r="F40" s="140">
        <f>IFERROR('tablas evol IO CAT '!I40/'tablas evol IO CAT '!I53-1,"-")</f>
        <v>0.37404171047162671</v>
      </c>
      <c r="G40" s="114">
        <f>IFERROR('tablas evol IO CAT '!K40/'tablas evol IO CAT '!K53-1,"-")</f>
        <v>0.12226277372262762</v>
      </c>
    </row>
    <row r="41" spans="2:7" ht="15" hidden="1" customHeight="1" outlineLevel="1">
      <c r="B41" s="55" t="s">
        <v>88</v>
      </c>
      <c r="C41" s="140">
        <f>IFERROR('tablas evol IO CAT '!C41/'tablas evol IO CAT '!C54-1,"-")</f>
        <v>-3.9478201167181259E-3</v>
      </c>
      <c r="D41" s="140">
        <f>IFERROR('tablas evol IO CAT '!E41/'tablas evol IO CAT '!E54-1,"-")</f>
        <v>0.40455178820250803</v>
      </c>
      <c r="E41" s="140">
        <f>IFERROR('tablas evol IO CAT '!G41/'tablas evol IO CAT '!G54-1,"-")</f>
        <v>-3.8931455787947877E-2</v>
      </c>
      <c r="F41" s="140">
        <f>IFERROR('tablas evol IO CAT '!I41/'tablas evol IO CAT '!I54-1,"-")</f>
        <v>-0.33912574606425117</v>
      </c>
      <c r="G41" s="114">
        <f>IFERROR('tablas evol IO CAT '!K41/'tablas evol IO CAT '!K54-1,"-")</f>
        <v>-3.9677862895305394E-2</v>
      </c>
    </row>
    <row r="42" spans="2:7" ht="15" hidden="1" customHeight="1" outlineLevel="1">
      <c r="B42" s="55" t="s">
        <v>89</v>
      </c>
      <c r="C42" s="140">
        <f>IFERROR('tablas evol IO CAT '!C42/'tablas evol IO CAT '!C55-1,"-")</f>
        <v>-0.16160593792172739</v>
      </c>
      <c r="D42" s="140">
        <f>IFERROR('tablas evol IO CAT '!E42/'tablas evol IO CAT '!E55-1,"-")</f>
        <v>0.6533864541832668</v>
      </c>
      <c r="E42" s="140">
        <f>IFERROR('tablas evol IO CAT '!G42/'tablas evol IO CAT '!G55-1,"-")</f>
        <v>0.16852248394004277</v>
      </c>
      <c r="F42" s="140">
        <f>IFERROR('tablas evol IO CAT '!I42/'tablas evol IO CAT '!I55-1,"-")</f>
        <v>-0.52834817851925087</v>
      </c>
      <c r="G42" s="114">
        <f>IFERROR('tablas evol IO CAT '!K42/'tablas evol IO CAT '!K55-1,"-")</f>
        <v>-0.12705223880597016</v>
      </c>
    </row>
    <row r="43" spans="2:7" ht="15" hidden="1" customHeight="1" outlineLevel="1">
      <c r="B43" s="55" t="s">
        <v>90</v>
      </c>
      <c r="C43" s="140">
        <f>IFERROR('tablas evol IO CAT '!C43/'tablas evol IO CAT '!C56-1,"-")</f>
        <v>-0.13155571251986586</v>
      </c>
      <c r="D43" s="140">
        <f>IFERROR('tablas evol IO CAT '!E43/'tablas evol IO CAT '!E56-1,"-")</f>
        <v>0.32077894286325703</v>
      </c>
      <c r="E43" s="140">
        <f>IFERROR('tablas evol IO CAT '!G43/'tablas evol IO CAT '!G56-1,"-")</f>
        <v>1.6649746192893389E-2</v>
      </c>
      <c r="F43" s="140">
        <f>IFERROR('tablas evol IO CAT '!I43/'tablas evol IO CAT '!I56-1,"-")</f>
        <v>-0.14678287230011355</v>
      </c>
      <c r="G43" s="114">
        <f>IFERROR('tablas evol IO CAT '!K43/'tablas evol IO CAT '!K56-1,"-")</f>
        <v>1.8563207722294361E-2</v>
      </c>
    </row>
    <row r="44" spans="2:7" ht="15" hidden="1" customHeight="1" outlineLevel="1">
      <c r="B44" s="55" t="s">
        <v>91</v>
      </c>
      <c r="C44" s="140">
        <f>IFERROR('tablas evol IO CAT '!C44/'tablas evol IO CAT '!C57-1,"-")</f>
        <v>-0.1648124602670058</v>
      </c>
      <c r="D44" s="140">
        <f>IFERROR('tablas evol IO CAT '!E44/'tablas evol IO CAT '!E57-1,"-")</f>
        <v>0.17035312378734968</v>
      </c>
      <c r="E44" s="140">
        <f>IFERROR('tablas evol IO CAT '!G44/'tablas evol IO CAT '!G57-1,"-")</f>
        <v>-6.5928270042194037E-2</v>
      </c>
      <c r="F44" s="140">
        <f>IFERROR('tablas evol IO CAT '!I44/'tablas evol IO CAT '!I57-1,"-")</f>
        <v>-0.31345778133453917</v>
      </c>
      <c r="G44" s="114">
        <f>IFERROR('tablas evol IO CAT '!K44/'tablas evol IO CAT '!K57-1,"-")</f>
        <v>-0.10401135960241403</v>
      </c>
    </row>
    <row r="45" spans="2:7" ht="15" hidden="1" customHeight="1" outlineLevel="1">
      <c r="B45" s="55" t="s">
        <v>92</v>
      </c>
      <c r="C45" s="140">
        <f>IFERROR('tablas evol IO CAT '!C45/'tablas evol IO CAT '!C58-1,"-")</f>
        <v>-0.20575159766601836</v>
      </c>
      <c r="D45" s="140">
        <f>IFERROR('tablas evol IO CAT '!E45/'tablas evol IO CAT '!E58-1,"-")</f>
        <v>-5.5035321176277185E-2</v>
      </c>
      <c r="E45" s="140">
        <f>IFERROR('tablas evol IO CAT '!G45/'tablas evol IO CAT '!G58-1,"-")</f>
        <v>-0.11861252115059218</v>
      </c>
      <c r="F45" s="140">
        <f>IFERROR('tablas evol IO CAT '!I45/'tablas evol IO CAT '!I58-1,"-")</f>
        <v>-5.1407670849591747E-2</v>
      </c>
      <c r="G45" s="114">
        <f>IFERROR('tablas evol IO CAT '!K45/'tablas evol IO CAT '!K58-1,"-")</f>
        <v>-8.45812078328122E-2</v>
      </c>
    </row>
    <row r="46" spans="2:7" ht="15" hidden="1" customHeight="1" outlineLevel="1">
      <c r="B46" s="55" t="s">
        <v>93</v>
      </c>
      <c r="C46" s="140">
        <f>IFERROR('tablas evol IO CAT '!C46/'tablas evol IO CAT '!C59-1,"-")</f>
        <v>-8.3526981667957689E-2</v>
      </c>
      <c r="D46" s="140">
        <f>IFERROR('tablas evol IO CAT '!E46/'tablas evol IO CAT '!E59-1,"-")</f>
        <v>0.33162090345438444</v>
      </c>
      <c r="E46" s="140">
        <f>IFERROR('tablas evol IO CAT '!G46/'tablas evol IO CAT '!G59-1,"-")</f>
        <v>0.18771461274322765</v>
      </c>
      <c r="F46" s="140">
        <f>IFERROR('tablas evol IO CAT '!I46/'tablas evol IO CAT '!I59-1,"-")</f>
        <v>-9.8645865971844882E-2</v>
      </c>
      <c r="G46" s="114">
        <f>IFERROR('tablas evol IO CAT '!K46/'tablas evol IO CAT '!K59-1,"-")</f>
        <v>9.8810612991765856E-2</v>
      </c>
    </row>
    <row r="47" spans="2:7" ht="15" hidden="1" customHeight="1" outlineLevel="1">
      <c r="B47" s="55" t="s">
        <v>94</v>
      </c>
      <c r="C47" s="140">
        <f>IFERROR('tablas evol IO CAT '!C47/'tablas evol IO CAT '!C60-1,"-")</f>
        <v>-0.13397506706643514</v>
      </c>
      <c r="D47" s="140">
        <f>IFERROR('tablas evol IO CAT '!E47/'tablas evol IO CAT '!E60-1,"-")</f>
        <v>0.54670393664104378</v>
      </c>
      <c r="E47" s="140">
        <f>IFERROR('tablas evol IO CAT '!G47/'tablas evol IO CAT '!G60-1,"-")</f>
        <v>2.0818377602297211E-2</v>
      </c>
      <c r="F47" s="140">
        <f>IFERROR('tablas evol IO CAT '!I47/'tablas evol IO CAT '!I60-1,"-")</f>
        <v>-0.24934749971128312</v>
      </c>
      <c r="G47" s="114">
        <f>IFERROR('tablas evol IO CAT '!K47/'tablas evol IO CAT '!K60-1,"-")</f>
        <v>4.4262638976295454E-2</v>
      </c>
    </row>
    <row r="48" spans="2:7" collapsed="1">
      <c r="B48" s="69">
        <v>2008</v>
      </c>
      <c r="C48" s="114">
        <f>IFERROR('tablas evol IO CAT '!C48/'tablas evol IO CAT '!C61-1,"-")</f>
        <v>-6.4055645751993406E-2</v>
      </c>
      <c r="D48" s="114">
        <f>IFERROR('tablas evol IO CAT '!E48/'tablas evol IO CAT '!E61-1,"-")</f>
        <v>0.12599596168740312</v>
      </c>
      <c r="E48" s="114">
        <f>IFERROR('tablas evol IO CAT '!G48/'tablas evol IO CAT '!G61-1,"-")</f>
        <v>-2.2671816120479416E-2</v>
      </c>
      <c r="F48" s="114">
        <f>IFERROR('tablas evol IO CAT '!I48/'tablas evol IO CAT '!I61-1,"-")</f>
        <v>-0.1911034546133622</v>
      </c>
      <c r="G48" s="114">
        <f>IFERROR('tablas evol IO CAT '!K48/'tablas evol IO CAT '!K61-1,"-")</f>
        <v>-4.1529867590950564E-2</v>
      </c>
    </row>
    <row r="49" spans="2:7" ht="15" hidden="1" customHeight="1" outlineLevel="1">
      <c r="B49" s="55" t="s">
        <v>83</v>
      </c>
      <c r="C49" s="140">
        <f>IFERROR('tablas evol IO CAT '!C49/'tablas evol IO CAT '!C62-1,"-")</f>
        <v>-0.17563783447417547</v>
      </c>
      <c r="D49" s="140">
        <f>IFERROR('tablas evol IO CAT '!E49/'tablas evol IO CAT '!E62-1,"-")</f>
        <v>6.3815457147667898E-2</v>
      </c>
      <c r="E49" s="140">
        <f>IFERROR('tablas evol IO CAT '!G49/'tablas evol IO CAT '!G62-1,"-")</f>
        <v>0.23212321232123201</v>
      </c>
      <c r="F49" s="140">
        <f>IFERROR('tablas evol IO CAT '!I49/'tablas evol IO CAT '!I62-1,"-")</f>
        <v>-0.39629474479185067</v>
      </c>
      <c r="G49" s="114">
        <f>IFERROR('tablas evol IO CAT '!K49/'tablas evol IO CAT '!K62-1,"-")</f>
        <v>-9.9358974358974339E-2</v>
      </c>
    </row>
    <row r="50" spans="2:7" ht="15" hidden="1" customHeight="1" outlineLevel="1">
      <c r="B50" s="55" t="s">
        <v>84</v>
      </c>
      <c r="C50" s="140">
        <f>IFERROR('tablas evol IO CAT '!C50/'tablas evol IO CAT '!C63-1,"-")</f>
        <v>-0.17787386312807507</v>
      </c>
      <c r="D50" s="140">
        <f>IFERROR('tablas evol IO CAT '!E50/'tablas evol IO CAT '!E63-1,"-")</f>
        <v>0.15089388223716593</v>
      </c>
      <c r="E50" s="140">
        <f>IFERROR('tablas evol IO CAT '!G50/'tablas evol IO CAT '!G63-1,"-")</f>
        <v>0.189531037166764</v>
      </c>
      <c r="F50" s="140">
        <f>IFERROR('tablas evol IO CAT '!I50/'tablas evol IO CAT '!I63-1,"-")</f>
        <v>-0.38912818708385188</v>
      </c>
      <c r="G50" s="114">
        <f>IFERROR('tablas evol IO CAT '!K50/'tablas evol IO CAT '!K63-1,"-")</f>
        <v>-6.5449534963830547E-2</v>
      </c>
    </row>
    <row r="51" spans="2:7" ht="15" hidden="1" customHeight="1" outlineLevel="1">
      <c r="B51" s="55" t="s">
        <v>85</v>
      </c>
      <c r="C51" s="140">
        <f>IFERROR('tablas evol IO CAT '!C51/'tablas evol IO CAT '!C64-1,"-")</f>
        <v>-0.1246031746031746</v>
      </c>
      <c r="D51" s="140">
        <f>IFERROR('tablas evol IO CAT '!E51/'tablas evol IO CAT '!E64-1,"-")</f>
        <v>0.22279299847792977</v>
      </c>
      <c r="E51" s="140">
        <f>IFERROR('tablas evol IO CAT '!G51/'tablas evol IO CAT '!G64-1,"-")</f>
        <v>0.61873944850872253</v>
      </c>
      <c r="F51" s="140">
        <f>IFERROR('tablas evol IO CAT '!I51/'tablas evol IO CAT '!I64-1,"-")</f>
        <v>-0.255808933483328</v>
      </c>
      <c r="G51" s="114">
        <f>IFERROR('tablas evol IO CAT '!K51/'tablas evol IO CAT '!K64-1,"-")</f>
        <v>6.3893911995177799E-2</v>
      </c>
    </row>
    <row r="52" spans="2:7" ht="15" hidden="1" customHeight="1" outlineLevel="1">
      <c r="B52" s="55" t="s">
        <v>86</v>
      </c>
      <c r="C52" s="140">
        <f>IFERROR('tablas evol IO CAT '!C52/'tablas evol IO CAT '!C65-1,"-")</f>
        <v>-0.38363736871199561</v>
      </c>
      <c r="D52" s="140">
        <f>IFERROR('tablas evol IO CAT '!E52/'tablas evol IO CAT '!E65-1,"-")</f>
        <v>7.2286858668701104E-2</v>
      </c>
      <c r="E52" s="140">
        <f>IFERROR('tablas evol IO CAT '!G52/'tablas evol IO CAT '!G65-1,"-")</f>
        <v>0.35847547974413629</v>
      </c>
      <c r="F52" s="140">
        <f>IFERROR('tablas evol IO CAT '!I52/'tablas evol IO CAT '!I65-1,"-")</f>
        <v>-0.22240603094029354</v>
      </c>
      <c r="G52" s="114">
        <f>IFERROR('tablas evol IO CAT '!K52/'tablas evol IO CAT '!K65-1,"-")</f>
        <v>-4.2028985507246208E-2</v>
      </c>
    </row>
    <row r="53" spans="2:7" ht="15" hidden="1" customHeight="1" outlineLevel="1">
      <c r="B53" s="55" t="s">
        <v>87</v>
      </c>
      <c r="C53" s="140">
        <f>IFERROR('tablas evol IO CAT '!C53/'tablas evol IO CAT '!C66-1,"-")</f>
        <v>-0.37845923709798057</v>
      </c>
      <c r="D53" s="140">
        <f>IFERROR('tablas evol IO CAT '!E53/'tablas evol IO CAT '!E66-1,"-")</f>
        <v>-0.19433660653117146</v>
      </c>
      <c r="E53" s="140">
        <f>IFERROR('tablas evol IO CAT '!G53/'tablas evol IO CAT '!G66-1,"-")</f>
        <v>0.41978021978021962</v>
      </c>
      <c r="F53" s="140">
        <f>IFERROR('tablas evol IO CAT '!I53/'tablas evol IO CAT '!I66-1,"-")</f>
        <v>-0.42197366121868718</v>
      </c>
      <c r="G53" s="114">
        <f>IFERROR('tablas evol IO CAT '!K53/'tablas evol IO CAT '!K66-1,"-")</f>
        <v>-0.18634001484780982</v>
      </c>
    </row>
    <row r="54" spans="2:7" ht="15" hidden="1" customHeight="1" outlineLevel="1">
      <c r="B54" s="55" t="s">
        <v>88</v>
      </c>
      <c r="C54" s="140">
        <f>IFERROR('tablas evol IO CAT '!C54/'tablas evol IO CAT '!C67-1,"-")</f>
        <v>0.30015621513055102</v>
      </c>
      <c r="D54" s="140">
        <f>IFERROR('tablas evol IO CAT '!E54/'tablas evol IO CAT '!E67-1,"-")</f>
        <v>-0.12692619626926194</v>
      </c>
      <c r="E54" s="140">
        <f>IFERROR('tablas evol IO CAT '!G54/'tablas evol IO CAT '!G67-1,"-")</f>
        <v>0.21392659627953736</v>
      </c>
      <c r="F54" s="140">
        <f>IFERROR('tablas evol IO CAT '!I54/'tablas evol IO CAT '!I67-1,"-")</f>
        <v>0.33571703760626681</v>
      </c>
      <c r="G54" s="114">
        <f>IFERROR('tablas evol IO CAT '!K54/'tablas evol IO CAT '!K67-1,"-")</f>
        <v>0.14020156774916015</v>
      </c>
    </row>
    <row r="55" spans="2:7" ht="15" hidden="1" customHeight="1" outlineLevel="1">
      <c r="B55" s="55" t="s">
        <v>89</v>
      </c>
      <c r="C55" s="140">
        <f>IFERROR('tablas evol IO CAT '!C55/'tablas evol IO CAT '!C68-1,"-")</f>
        <v>0.35280693747147418</v>
      </c>
      <c r="D55" s="140">
        <f>IFERROR('tablas evol IO CAT '!E55/'tablas evol IO CAT '!E68-1,"-")</f>
        <v>-0.3747844414638819</v>
      </c>
      <c r="E55" s="140">
        <f>IFERROR('tablas evol IO CAT '!G55/'tablas evol IO CAT '!G68-1,"-")</f>
        <v>-6.0173073052928072E-2</v>
      </c>
      <c r="F55" s="140">
        <f>IFERROR('tablas evol IO CAT '!I55/'tablas evol IO CAT '!I68-1,"-")</f>
        <v>1.1884282178217815</v>
      </c>
      <c r="G55" s="114">
        <f>IFERROR('tablas evol IO CAT '!K55/'tablas evol IO CAT '!K68-1,"-")</f>
        <v>0.20179372197309409</v>
      </c>
    </row>
    <row r="56" spans="2:7" ht="15" hidden="1" customHeight="1" outlineLevel="1">
      <c r="B56" s="55" t="s">
        <v>90</v>
      </c>
      <c r="C56" s="140">
        <f>IFERROR('tablas evol IO CAT '!C56/'tablas evol IO CAT '!C69-1,"-")</f>
        <v>0.55448805929179246</v>
      </c>
      <c r="D56" s="140">
        <f>IFERROR('tablas evol IO CAT '!E56/'tablas evol IO CAT '!E69-1,"-")</f>
        <v>4.2817383857829405E-4</v>
      </c>
      <c r="E56" s="140">
        <f>IFERROR('tablas evol IO CAT '!G56/'tablas evol IO CAT '!G69-1,"-")</f>
        <v>-2.898264984227128E-2</v>
      </c>
      <c r="F56" s="140">
        <f>IFERROR('tablas evol IO CAT '!I56/'tablas evol IO CAT '!I69-1,"-")</f>
        <v>0.78743579612801251</v>
      </c>
      <c r="G56" s="114">
        <f>IFERROR('tablas evol IO CAT '!K56/'tablas evol IO CAT '!K69-1,"-")</f>
        <v>0.27021928790379635</v>
      </c>
    </row>
    <row r="57" spans="2:7" ht="15" hidden="1" customHeight="1" outlineLevel="1">
      <c r="B57" s="55" t="s">
        <v>91</v>
      </c>
      <c r="C57" s="140">
        <f>IFERROR('tablas evol IO CAT '!C57/'tablas evol IO CAT '!C70-1,"-")</f>
        <v>0.9773727215587682</v>
      </c>
      <c r="D57" s="140">
        <f>IFERROR('tablas evol IO CAT '!E57/'tablas evol IO CAT '!E70-1,"-")</f>
        <v>4.969450101832984E-2</v>
      </c>
      <c r="E57" s="140">
        <f>IFERROR('tablas evol IO CAT '!G57/'tablas evol IO CAT '!G70-1,"-")</f>
        <v>0.1579804560260587</v>
      </c>
      <c r="F57" s="140">
        <f>IFERROR('tablas evol IO CAT '!I57/'tablas evol IO CAT '!I70-1,"-")</f>
        <v>0.21086780210867784</v>
      </c>
      <c r="G57" s="114">
        <f>IFERROR('tablas evol IO CAT '!K57/'tablas evol IO CAT '!K70-1,"-")</f>
        <v>0.19415006358626541</v>
      </c>
    </row>
    <row r="58" spans="2:7" ht="15" hidden="1" customHeight="1" outlineLevel="1">
      <c r="B58" s="55" t="s">
        <v>92</v>
      </c>
      <c r="C58" s="140">
        <f>IFERROR('tablas evol IO CAT '!C58/'tablas evol IO CAT '!C71-1,"-")</f>
        <v>0.48259526261586005</v>
      </c>
      <c r="D58" s="140">
        <f>IFERROR('tablas evol IO CAT '!E58/'tablas evol IO CAT '!E71-1,"-")</f>
        <v>3.0995934959349603E-2</v>
      </c>
      <c r="E58" s="140">
        <f>IFERROR('tablas evol IO CAT '!G58/'tablas evol IO CAT '!G71-1,"-")</f>
        <v>0.10220067139127198</v>
      </c>
      <c r="F58" s="140">
        <f>IFERROR('tablas evol IO CAT '!I58/'tablas evol IO CAT '!I71-1,"-")</f>
        <v>0.1620621100980324</v>
      </c>
      <c r="G58" s="114">
        <f>IFERROR('tablas evol IO CAT '!K58/'tablas evol IO CAT '!K71-1,"-")</f>
        <v>0.12976389663506227</v>
      </c>
    </row>
    <row r="59" spans="2:7" ht="15" hidden="1" customHeight="1" outlineLevel="1">
      <c r="B59" s="55" t="s">
        <v>93</v>
      </c>
      <c r="C59" s="140">
        <f>IFERROR('tablas evol IO CAT '!C59/'tablas evol IO CAT '!C72-1,"-")</f>
        <v>0.65265628333688919</v>
      </c>
      <c r="D59" s="140">
        <f>IFERROR('tablas evol IO CAT '!E59/'tablas evol IO CAT '!E72-1,"-")</f>
        <v>-0.12181082762912254</v>
      </c>
      <c r="E59" s="140">
        <f>IFERROR('tablas evol IO CAT '!G59/'tablas evol IO CAT '!G72-1,"-")</f>
        <v>-0.14262348707883543</v>
      </c>
      <c r="F59" s="140">
        <f>IFERROR('tablas evol IO CAT '!I59/'tablas evol IO CAT '!I72-1,"-")</f>
        <v>-0.13013936074325638</v>
      </c>
      <c r="G59" s="114">
        <f>IFERROR('tablas evol IO CAT '!K59/'tablas evol IO CAT '!K72-1,"-")</f>
        <v>-6.8677573278800308E-2</v>
      </c>
    </row>
    <row r="60" spans="2:7" ht="15" hidden="1" customHeight="1" outlineLevel="1">
      <c r="B60" s="55" t="s">
        <v>94</v>
      </c>
      <c r="C60" s="140">
        <f>IFERROR('tablas evol IO CAT '!C60/'tablas evol IO CAT '!C73-1,"-")</f>
        <v>0.89901108780341632</v>
      </c>
      <c r="D60" s="140">
        <f>IFERROR('tablas evol IO CAT '!E60/'tablas evol IO CAT '!E73-1,"-")</f>
        <v>-0.1398517331196153</v>
      </c>
      <c r="E60" s="140">
        <f>IFERROR('tablas evol IO CAT '!G60/'tablas evol IO CAT '!G73-1,"-")</f>
        <v>-9.5258714007360856E-2</v>
      </c>
      <c r="F60" s="140">
        <f>IFERROR('tablas evol IO CAT '!I60/'tablas evol IO CAT '!I73-1,"-")</f>
        <v>0.5541828080829232</v>
      </c>
      <c r="G60" s="114">
        <f>IFERROR('tablas evol IO CAT '!K60/'tablas evol IO CAT '!K73-1,"-")</f>
        <v>0.14895155459146792</v>
      </c>
    </row>
    <row r="61" spans="2:7" collapsed="1">
      <c r="B61" s="69">
        <v>2007</v>
      </c>
      <c r="C61" s="114">
        <f>IFERROR('tablas evol IO CAT '!C61/'tablas evol IO CAT '!C74-1,"-")</f>
        <v>0.12154929629284306</v>
      </c>
      <c r="D61" s="114">
        <f>IFERROR('tablas evol IO CAT '!E61/'tablas evol IO CAT '!E74-1,"-")</f>
        <v>-2.4644997490626652E-2</v>
      </c>
      <c r="E61" s="114">
        <f>IFERROR('tablas evol IO CAT '!G61/'tablas evol IO CAT '!G74-1,"-")</f>
        <v>0.13582249350342135</v>
      </c>
      <c r="F61" s="114">
        <f>IFERROR('tablas evol IO CAT '!I61/'tablas evol IO CAT '!I74-1,"-")</f>
        <v>5.6606303876799435E-2</v>
      </c>
      <c r="G61" s="114">
        <f>IFERROR('tablas evol IO CAT '!K61/'tablas evol IO CAT '!K74-1,"-")</f>
        <v>5.062093020086289E-2</v>
      </c>
    </row>
    <row r="62" spans="2:7" ht="15" customHeight="1">
      <c r="B62" s="355" t="s">
        <v>76</v>
      </c>
      <c r="C62" s="355"/>
      <c r="D62" s="355"/>
      <c r="E62" s="355"/>
      <c r="F62" s="355"/>
      <c r="G62" s="355"/>
    </row>
  </sheetData>
  <mergeCells count="2">
    <mergeCell ref="B5:G5"/>
    <mergeCell ref="B62:G62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6" fitToHeight="6" orientation="landscape" r:id="rId1"/>
  <headerFooter scaleWithDoc="0" alignWithMargins="0">
    <oddHeader>&amp;RTurismo en Cifras SANTA CRUZ (acumulado junio 2010)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2">
    <tabColor rgb="FF000099"/>
    <pageSetUpPr autoPageBreaks="0" fitToPage="1"/>
  </sheetPr>
  <dimension ref="B1:K26"/>
  <sheetViews>
    <sheetView showGridLines="0" showRowColHeaders="0" showOutlineSymbols="0" zoomScaleNormal="100" workbookViewId="0">
      <selection activeCell="G4" sqref="G4"/>
    </sheetView>
  </sheetViews>
  <sheetFormatPr baseColWidth="10" defaultRowHeight="12.75"/>
  <cols>
    <col min="1" max="1" width="15.7109375" style="2" customWidth="1"/>
    <col min="2" max="2" width="24.7109375" style="2" customWidth="1"/>
    <col min="3" max="4" width="11.140625" style="2" customWidth="1"/>
    <col min="5" max="6" width="10.7109375" style="2" customWidth="1"/>
    <col min="7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352" t="s">
        <v>274</v>
      </c>
      <c r="C5" s="352"/>
      <c r="D5" s="352"/>
      <c r="E5" s="352"/>
    </row>
    <row r="6" spans="2:6" ht="30" customHeight="1">
      <c r="B6" s="38" t="s">
        <v>70</v>
      </c>
      <c r="C6" s="40" t="str">
        <f>actualizaciones!A3</f>
        <v>acumulado febrero 2010</v>
      </c>
      <c r="D6" s="40" t="str">
        <f>actualizaciones!A2</f>
        <v xml:space="preserve">acumulado febrero 2011 </v>
      </c>
      <c r="E6" s="247" t="s">
        <v>275</v>
      </c>
    </row>
    <row r="7" spans="2:6" ht="15" customHeight="1">
      <c r="B7" s="42" t="s">
        <v>276</v>
      </c>
      <c r="C7" s="248">
        <v>42.830454323929168</v>
      </c>
      <c r="D7" s="248">
        <v>52.682527660982132</v>
      </c>
      <c r="E7" s="108">
        <f>D7/C7-1</f>
        <v>0.23002495519989519</v>
      </c>
      <c r="F7" s="249"/>
    </row>
    <row r="8" spans="2:6" ht="15" customHeight="1">
      <c r="B8" s="45" t="s">
        <v>277</v>
      </c>
      <c r="C8" s="250">
        <v>42.830454323929168</v>
      </c>
      <c r="D8" s="250">
        <v>52.682527660982132</v>
      </c>
      <c r="E8" s="166">
        <f>D8/C8-1</f>
        <v>0.23002495519989519</v>
      </c>
      <c r="F8" s="249"/>
    </row>
    <row r="9" spans="2:6" ht="15" customHeight="1">
      <c r="B9" s="45" t="s">
        <v>278</v>
      </c>
      <c r="C9" s="250" t="s">
        <v>64</v>
      </c>
      <c r="D9" s="250" t="s">
        <v>64</v>
      </c>
      <c r="E9" s="166" t="s">
        <v>64</v>
      </c>
      <c r="F9" s="249"/>
    </row>
    <row r="10" spans="2:6" ht="15" customHeight="1">
      <c r="B10" s="333" t="s">
        <v>76</v>
      </c>
      <c r="C10" s="333"/>
      <c r="D10" s="333"/>
      <c r="E10" s="333"/>
    </row>
    <row r="26" spans="2:11">
      <c r="B26" s="20"/>
      <c r="C26" s="20"/>
      <c r="D26" s="20"/>
      <c r="E26" s="20"/>
      <c r="F26" s="20"/>
      <c r="G26" s="20"/>
      <c r="H26" s="20"/>
      <c r="I26" s="20"/>
      <c r="J26" s="20"/>
      <c r="K26" s="20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SANTA CRUZ (acumulado junio 2010)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52">
    <tabColor rgb="FF000099"/>
    <pageSetUpPr autoPageBreaks="0" fitToPage="1"/>
  </sheetPr>
  <dimension ref="B1:L17"/>
  <sheetViews>
    <sheetView showGridLines="0" showRowColHeaders="0" showOutlineSymbols="0" zoomScaleNormal="100" workbookViewId="0">
      <selection activeCell="D4" sqref="D4"/>
    </sheetView>
  </sheetViews>
  <sheetFormatPr baseColWidth="10" defaultRowHeight="12.75"/>
  <cols>
    <col min="1" max="1" width="15.7109375" style="163" customWidth="1"/>
    <col min="2" max="2" width="24.7109375" style="163" customWidth="1"/>
    <col min="3" max="4" width="11.140625" style="163" customWidth="1"/>
    <col min="5" max="6" width="10.7109375" style="163" customWidth="1"/>
    <col min="7" max="12" width="11.42578125" style="163"/>
    <col min="13" max="13" width="13.7109375" style="163" customWidth="1"/>
    <col min="14" max="256" width="11.42578125" style="163"/>
    <col min="257" max="257" width="13.28515625" style="163" customWidth="1"/>
    <col min="258" max="258" width="30.85546875" style="163" customWidth="1"/>
    <col min="259" max="261" width="12.7109375" style="163" customWidth="1"/>
    <col min="262" max="262" width="10.7109375" style="163" customWidth="1"/>
    <col min="263" max="268" width="11.42578125" style="163"/>
    <col min="269" max="269" width="13.7109375" style="163" customWidth="1"/>
    <col min="270" max="512" width="11.42578125" style="163"/>
    <col min="513" max="513" width="13.28515625" style="163" customWidth="1"/>
    <col min="514" max="514" width="30.85546875" style="163" customWidth="1"/>
    <col min="515" max="517" width="12.7109375" style="163" customWidth="1"/>
    <col min="518" max="518" width="10.7109375" style="163" customWidth="1"/>
    <col min="519" max="524" width="11.42578125" style="163"/>
    <col min="525" max="525" width="13.7109375" style="163" customWidth="1"/>
    <col min="526" max="768" width="11.42578125" style="163"/>
    <col min="769" max="769" width="13.28515625" style="163" customWidth="1"/>
    <col min="770" max="770" width="30.85546875" style="163" customWidth="1"/>
    <col min="771" max="773" width="12.7109375" style="163" customWidth="1"/>
    <col min="774" max="774" width="10.7109375" style="163" customWidth="1"/>
    <col min="775" max="780" width="11.42578125" style="163"/>
    <col min="781" max="781" width="13.7109375" style="163" customWidth="1"/>
    <col min="782" max="1024" width="11.42578125" style="163"/>
    <col min="1025" max="1025" width="13.28515625" style="163" customWidth="1"/>
    <col min="1026" max="1026" width="30.85546875" style="163" customWidth="1"/>
    <col min="1027" max="1029" width="12.7109375" style="163" customWidth="1"/>
    <col min="1030" max="1030" width="10.7109375" style="163" customWidth="1"/>
    <col min="1031" max="1036" width="11.42578125" style="163"/>
    <col min="1037" max="1037" width="13.7109375" style="163" customWidth="1"/>
    <col min="1038" max="1280" width="11.42578125" style="163"/>
    <col min="1281" max="1281" width="13.28515625" style="163" customWidth="1"/>
    <col min="1282" max="1282" width="30.85546875" style="163" customWidth="1"/>
    <col min="1283" max="1285" width="12.7109375" style="163" customWidth="1"/>
    <col min="1286" max="1286" width="10.7109375" style="163" customWidth="1"/>
    <col min="1287" max="1292" width="11.42578125" style="163"/>
    <col min="1293" max="1293" width="13.7109375" style="163" customWidth="1"/>
    <col min="1294" max="1536" width="11.42578125" style="163"/>
    <col min="1537" max="1537" width="13.28515625" style="163" customWidth="1"/>
    <col min="1538" max="1538" width="30.85546875" style="163" customWidth="1"/>
    <col min="1539" max="1541" width="12.7109375" style="163" customWidth="1"/>
    <col min="1542" max="1542" width="10.7109375" style="163" customWidth="1"/>
    <col min="1543" max="1548" width="11.42578125" style="163"/>
    <col min="1549" max="1549" width="13.7109375" style="163" customWidth="1"/>
    <col min="1550" max="1792" width="11.42578125" style="163"/>
    <col min="1793" max="1793" width="13.28515625" style="163" customWidth="1"/>
    <col min="1794" max="1794" width="30.85546875" style="163" customWidth="1"/>
    <col min="1795" max="1797" width="12.7109375" style="163" customWidth="1"/>
    <col min="1798" max="1798" width="10.7109375" style="163" customWidth="1"/>
    <col min="1799" max="1804" width="11.42578125" style="163"/>
    <col min="1805" max="1805" width="13.7109375" style="163" customWidth="1"/>
    <col min="1806" max="2048" width="11.42578125" style="163"/>
    <col min="2049" max="2049" width="13.28515625" style="163" customWidth="1"/>
    <col min="2050" max="2050" width="30.85546875" style="163" customWidth="1"/>
    <col min="2051" max="2053" width="12.7109375" style="163" customWidth="1"/>
    <col min="2054" max="2054" width="10.7109375" style="163" customWidth="1"/>
    <col min="2055" max="2060" width="11.42578125" style="163"/>
    <col min="2061" max="2061" width="13.7109375" style="163" customWidth="1"/>
    <col min="2062" max="2304" width="11.42578125" style="163"/>
    <col min="2305" max="2305" width="13.28515625" style="163" customWidth="1"/>
    <col min="2306" max="2306" width="30.85546875" style="163" customWidth="1"/>
    <col min="2307" max="2309" width="12.7109375" style="163" customWidth="1"/>
    <col min="2310" max="2310" width="10.7109375" style="163" customWidth="1"/>
    <col min="2311" max="2316" width="11.42578125" style="163"/>
    <col min="2317" max="2317" width="13.7109375" style="163" customWidth="1"/>
    <col min="2318" max="2560" width="11.42578125" style="163"/>
    <col min="2561" max="2561" width="13.28515625" style="163" customWidth="1"/>
    <col min="2562" max="2562" width="30.85546875" style="163" customWidth="1"/>
    <col min="2563" max="2565" width="12.7109375" style="163" customWidth="1"/>
    <col min="2566" max="2566" width="10.7109375" style="163" customWidth="1"/>
    <col min="2567" max="2572" width="11.42578125" style="163"/>
    <col min="2573" max="2573" width="13.7109375" style="163" customWidth="1"/>
    <col min="2574" max="2816" width="11.42578125" style="163"/>
    <col min="2817" max="2817" width="13.28515625" style="163" customWidth="1"/>
    <col min="2818" max="2818" width="30.85546875" style="163" customWidth="1"/>
    <col min="2819" max="2821" width="12.7109375" style="163" customWidth="1"/>
    <col min="2822" max="2822" width="10.7109375" style="163" customWidth="1"/>
    <col min="2823" max="2828" width="11.42578125" style="163"/>
    <col min="2829" max="2829" width="13.7109375" style="163" customWidth="1"/>
    <col min="2830" max="3072" width="11.42578125" style="163"/>
    <col min="3073" max="3073" width="13.28515625" style="163" customWidth="1"/>
    <col min="3074" max="3074" width="30.85546875" style="163" customWidth="1"/>
    <col min="3075" max="3077" width="12.7109375" style="163" customWidth="1"/>
    <col min="3078" max="3078" width="10.7109375" style="163" customWidth="1"/>
    <col min="3079" max="3084" width="11.42578125" style="163"/>
    <col min="3085" max="3085" width="13.7109375" style="163" customWidth="1"/>
    <col min="3086" max="3328" width="11.42578125" style="163"/>
    <col min="3329" max="3329" width="13.28515625" style="163" customWidth="1"/>
    <col min="3330" max="3330" width="30.85546875" style="163" customWidth="1"/>
    <col min="3331" max="3333" width="12.7109375" style="163" customWidth="1"/>
    <col min="3334" max="3334" width="10.7109375" style="163" customWidth="1"/>
    <col min="3335" max="3340" width="11.42578125" style="163"/>
    <col min="3341" max="3341" width="13.7109375" style="163" customWidth="1"/>
    <col min="3342" max="3584" width="11.42578125" style="163"/>
    <col min="3585" max="3585" width="13.28515625" style="163" customWidth="1"/>
    <col min="3586" max="3586" width="30.85546875" style="163" customWidth="1"/>
    <col min="3587" max="3589" width="12.7109375" style="163" customWidth="1"/>
    <col min="3590" max="3590" width="10.7109375" style="163" customWidth="1"/>
    <col min="3591" max="3596" width="11.42578125" style="163"/>
    <col min="3597" max="3597" width="13.7109375" style="163" customWidth="1"/>
    <col min="3598" max="3840" width="11.42578125" style="163"/>
    <col min="3841" max="3841" width="13.28515625" style="163" customWidth="1"/>
    <col min="3842" max="3842" width="30.85546875" style="163" customWidth="1"/>
    <col min="3843" max="3845" width="12.7109375" style="163" customWidth="1"/>
    <col min="3846" max="3846" width="10.7109375" style="163" customWidth="1"/>
    <col min="3847" max="3852" width="11.42578125" style="163"/>
    <col min="3853" max="3853" width="13.7109375" style="163" customWidth="1"/>
    <col min="3854" max="4096" width="11.42578125" style="163"/>
    <col min="4097" max="4097" width="13.28515625" style="163" customWidth="1"/>
    <col min="4098" max="4098" width="30.85546875" style="163" customWidth="1"/>
    <col min="4099" max="4101" width="12.7109375" style="163" customWidth="1"/>
    <col min="4102" max="4102" width="10.7109375" style="163" customWidth="1"/>
    <col min="4103" max="4108" width="11.42578125" style="163"/>
    <col min="4109" max="4109" width="13.7109375" style="163" customWidth="1"/>
    <col min="4110" max="4352" width="11.42578125" style="163"/>
    <col min="4353" max="4353" width="13.28515625" style="163" customWidth="1"/>
    <col min="4354" max="4354" width="30.85546875" style="163" customWidth="1"/>
    <col min="4355" max="4357" width="12.7109375" style="163" customWidth="1"/>
    <col min="4358" max="4358" width="10.7109375" style="163" customWidth="1"/>
    <col min="4359" max="4364" width="11.42578125" style="163"/>
    <col min="4365" max="4365" width="13.7109375" style="163" customWidth="1"/>
    <col min="4366" max="4608" width="11.42578125" style="163"/>
    <col min="4609" max="4609" width="13.28515625" style="163" customWidth="1"/>
    <col min="4610" max="4610" width="30.85546875" style="163" customWidth="1"/>
    <col min="4611" max="4613" width="12.7109375" style="163" customWidth="1"/>
    <col min="4614" max="4614" width="10.7109375" style="163" customWidth="1"/>
    <col min="4615" max="4620" width="11.42578125" style="163"/>
    <col min="4621" max="4621" width="13.7109375" style="163" customWidth="1"/>
    <col min="4622" max="4864" width="11.42578125" style="163"/>
    <col min="4865" max="4865" width="13.28515625" style="163" customWidth="1"/>
    <col min="4866" max="4866" width="30.85546875" style="163" customWidth="1"/>
    <col min="4867" max="4869" width="12.7109375" style="163" customWidth="1"/>
    <col min="4870" max="4870" width="10.7109375" style="163" customWidth="1"/>
    <col min="4871" max="4876" width="11.42578125" style="163"/>
    <col min="4877" max="4877" width="13.7109375" style="163" customWidth="1"/>
    <col min="4878" max="5120" width="11.42578125" style="163"/>
    <col min="5121" max="5121" width="13.28515625" style="163" customWidth="1"/>
    <col min="5122" max="5122" width="30.85546875" style="163" customWidth="1"/>
    <col min="5123" max="5125" width="12.7109375" style="163" customWidth="1"/>
    <col min="5126" max="5126" width="10.7109375" style="163" customWidth="1"/>
    <col min="5127" max="5132" width="11.42578125" style="163"/>
    <col min="5133" max="5133" width="13.7109375" style="163" customWidth="1"/>
    <col min="5134" max="5376" width="11.42578125" style="163"/>
    <col min="5377" max="5377" width="13.28515625" style="163" customWidth="1"/>
    <col min="5378" max="5378" width="30.85546875" style="163" customWidth="1"/>
    <col min="5379" max="5381" width="12.7109375" style="163" customWidth="1"/>
    <col min="5382" max="5382" width="10.7109375" style="163" customWidth="1"/>
    <col min="5383" max="5388" width="11.42578125" style="163"/>
    <col min="5389" max="5389" width="13.7109375" style="163" customWidth="1"/>
    <col min="5390" max="5632" width="11.42578125" style="163"/>
    <col min="5633" max="5633" width="13.28515625" style="163" customWidth="1"/>
    <col min="5634" max="5634" width="30.85546875" style="163" customWidth="1"/>
    <col min="5635" max="5637" width="12.7109375" style="163" customWidth="1"/>
    <col min="5638" max="5638" width="10.7109375" style="163" customWidth="1"/>
    <col min="5639" max="5644" width="11.42578125" style="163"/>
    <col min="5645" max="5645" width="13.7109375" style="163" customWidth="1"/>
    <col min="5646" max="5888" width="11.42578125" style="163"/>
    <col min="5889" max="5889" width="13.28515625" style="163" customWidth="1"/>
    <col min="5890" max="5890" width="30.85546875" style="163" customWidth="1"/>
    <col min="5891" max="5893" width="12.7109375" style="163" customWidth="1"/>
    <col min="5894" max="5894" width="10.7109375" style="163" customWidth="1"/>
    <col min="5895" max="5900" width="11.42578125" style="163"/>
    <col min="5901" max="5901" width="13.7109375" style="163" customWidth="1"/>
    <col min="5902" max="6144" width="11.42578125" style="163"/>
    <col min="6145" max="6145" width="13.28515625" style="163" customWidth="1"/>
    <col min="6146" max="6146" width="30.85546875" style="163" customWidth="1"/>
    <col min="6147" max="6149" width="12.7109375" style="163" customWidth="1"/>
    <col min="6150" max="6150" width="10.7109375" style="163" customWidth="1"/>
    <col min="6151" max="6156" width="11.42578125" style="163"/>
    <col min="6157" max="6157" width="13.7109375" style="163" customWidth="1"/>
    <col min="6158" max="6400" width="11.42578125" style="163"/>
    <col min="6401" max="6401" width="13.28515625" style="163" customWidth="1"/>
    <col min="6402" max="6402" width="30.85546875" style="163" customWidth="1"/>
    <col min="6403" max="6405" width="12.7109375" style="163" customWidth="1"/>
    <col min="6406" max="6406" width="10.7109375" style="163" customWidth="1"/>
    <col min="6407" max="6412" width="11.42578125" style="163"/>
    <col min="6413" max="6413" width="13.7109375" style="163" customWidth="1"/>
    <col min="6414" max="6656" width="11.42578125" style="163"/>
    <col min="6657" max="6657" width="13.28515625" style="163" customWidth="1"/>
    <col min="6658" max="6658" width="30.85546875" style="163" customWidth="1"/>
    <col min="6659" max="6661" width="12.7109375" style="163" customWidth="1"/>
    <col min="6662" max="6662" width="10.7109375" style="163" customWidth="1"/>
    <col min="6663" max="6668" width="11.42578125" style="163"/>
    <col min="6669" max="6669" width="13.7109375" style="163" customWidth="1"/>
    <col min="6670" max="6912" width="11.42578125" style="163"/>
    <col min="6913" max="6913" width="13.28515625" style="163" customWidth="1"/>
    <col min="6914" max="6914" width="30.85546875" style="163" customWidth="1"/>
    <col min="6915" max="6917" width="12.7109375" style="163" customWidth="1"/>
    <col min="6918" max="6918" width="10.7109375" style="163" customWidth="1"/>
    <col min="6919" max="6924" width="11.42578125" style="163"/>
    <col min="6925" max="6925" width="13.7109375" style="163" customWidth="1"/>
    <col min="6926" max="7168" width="11.42578125" style="163"/>
    <col min="7169" max="7169" width="13.28515625" style="163" customWidth="1"/>
    <col min="7170" max="7170" width="30.85546875" style="163" customWidth="1"/>
    <col min="7171" max="7173" width="12.7109375" style="163" customWidth="1"/>
    <col min="7174" max="7174" width="10.7109375" style="163" customWidth="1"/>
    <col min="7175" max="7180" width="11.42578125" style="163"/>
    <col min="7181" max="7181" width="13.7109375" style="163" customWidth="1"/>
    <col min="7182" max="7424" width="11.42578125" style="163"/>
    <col min="7425" max="7425" width="13.28515625" style="163" customWidth="1"/>
    <col min="7426" max="7426" width="30.85546875" style="163" customWidth="1"/>
    <col min="7427" max="7429" width="12.7109375" style="163" customWidth="1"/>
    <col min="7430" max="7430" width="10.7109375" style="163" customWidth="1"/>
    <col min="7431" max="7436" width="11.42578125" style="163"/>
    <col min="7437" max="7437" width="13.7109375" style="163" customWidth="1"/>
    <col min="7438" max="7680" width="11.42578125" style="163"/>
    <col min="7681" max="7681" width="13.28515625" style="163" customWidth="1"/>
    <col min="7682" max="7682" width="30.85546875" style="163" customWidth="1"/>
    <col min="7683" max="7685" width="12.7109375" style="163" customWidth="1"/>
    <col min="7686" max="7686" width="10.7109375" style="163" customWidth="1"/>
    <col min="7687" max="7692" width="11.42578125" style="163"/>
    <col min="7693" max="7693" width="13.7109375" style="163" customWidth="1"/>
    <col min="7694" max="7936" width="11.42578125" style="163"/>
    <col min="7937" max="7937" width="13.28515625" style="163" customWidth="1"/>
    <col min="7938" max="7938" width="30.85546875" style="163" customWidth="1"/>
    <col min="7939" max="7941" width="12.7109375" style="163" customWidth="1"/>
    <col min="7942" max="7942" width="10.7109375" style="163" customWidth="1"/>
    <col min="7943" max="7948" width="11.42578125" style="163"/>
    <col min="7949" max="7949" width="13.7109375" style="163" customWidth="1"/>
    <col min="7950" max="8192" width="11.42578125" style="163"/>
    <col min="8193" max="8193" width="13.28515625" style="163" customWidth="1"/>
    <col min="8194" max="8194" width="30.85546875" style="163" customWidth="1"/>
    <col min="8195" max="8197" width="12.7109375" style="163" customWidth="1"/>
    <col min="8198" max="8198" width="10.7109375" style="163" customWidth="1"/>
    <col min="8199" max="8204" width="11.42578125" style="163"/>
    <col min="8205" max="8205" width="13.7109375" style="163" customWidth="1"/>
    <col min="8206" max="8448" width="11.42578125" style="163"/>
    <col min="8449" max="8449" width="13.28515625" style="163" customWidth="1"/>
    <col min="8450" max="8450" width="30.85546875" style="163" customWidth="1"/>
    <col min="8451" max="8453" width="12.7109375" style="163" customWidth="1"/>
    <col min="8454" max="8454" width="10.7109375" style="163" customWidth="1"/>
    <col min="8455" max="8460" width="11.42578125" style="163"/>
    <col min="8461" max="8461" width="13.7109375" style="163" customWidth="1"/>
    <col min="8462" max="8704" width="11.42578125" style="163"/>
    <col min="8705" max="8705" width="13.28515625" style="163" customWidth="1"/>
    <col min="8706" max="8706" width="30.85546875" style="163" customWidth="1"/>
    <col min="8707" max="8709" width="12.7109375" style="163" customWidth="1"/>
    <col min="8710" max="8710" width="10.7109375" style="163" customWidth="1"/>
    <col min="8711" max="8716" width="11.42578125" style="163"/>
    <col min="8717" max="8717" width="13.7109375" style="163" customWidth="1"/>
    <col min="8718" max="8960" width="11.42578125" style="163"/>
    <col min="8961" max="8961" width="13.28515625" style="163" customWidth="1"/>
    <col min="8962" max="8962" width="30.85546875" style="163" customWidth="1"/>
    <col min="8963" max="8965" width="12.7109375" style="163" customWidth="1"/>
    <col min="8966" max="8966" width="10.7109375" style="163" customWidth="1"/>
    <col min="8967" max="8972" width="11.42578125" style="163"/>
    <col min="8973" max="8973" width="13.7109375" style="163" customWidth="1"/>
    <col min="8974" max="9216" width="11.42578125" style="163"/>
    <col min="9217" max="9217" width="13.28515625" style="163" customWidth="1"/>
    <col min="9218" max="9218" width="30.85546875" style="163" customWidth="1"/>
    <col min="9219" max="9221" width="12.7109375" style="163" customWidth="1"/>
    <col min="9222" max="9222" width="10.7109375" style="163" customWidth="1"/>
    <col min="9223" max="9228" width="11.42578125" style="163"/>
    <col min="9229" max="9229" width="13.7109375" style="163" customWidth="1"/>
    <col min="9230" max="9472" width="11.42578125" style="163"/>
    <col min="9473" max="9473" width="13.28515625" style="163" customWidth="1"/>
    <col min="9474" max="9474" width="30.85546875" style="163" customWidth="1"/>
    <col min="9475" max="9477" width="12.7109375" style="163" customWidth="1"/>
    <col min="9478" max="9478" width="10.7109375" style="163" customWidth="1"/>
    <col min="9479" max="9484" width="11.42578125" style="163"/>
    <col min="9485" max="9485" width="13.7109375" style="163" customWidth="1"/>
    <col min="9486" max="9728" width="11.42578125" style="163"/>
    <col min="9729" max="9729" width="13.28515625" style="163" customWidth="1"/>
    <col min="9730" max="9730" width="30.85546875" style="163" customWidth="1"/>
    <col min="9731" max="9733" width="12.7109375" style="163" customWidth="1"/>
    <col min="9734" max="9734" width="10.7109375" style="163" customWidth="1"/>
    <col min="9735" max="9740" width="11.42578125" style="163"/>
    <col min="9741" max="9741" width="13.7109375" style="163" customWidth="1"/>
    <col min="9742" max="9984" width="11.42578125" style="163"/>
    <col min="9985" max="9985" width="13.28515625" style="163" customWidth="1"/>
    <col min="9986" max="9986" width="30.85546875" style="163" customWidth="1"/>
    <col min="9987" max="9989" width="12.7109375" style="163" customWidth="1"/>
    <col min="9990" max="9990" width="10.7109375" style="163" customWidth="1"/>
    <col min="9991" max="9996" width="11.42578125" style="163"/>
    <col min="9997" max="9997" width="13.7109375" style="163" customWidth="1"/>
    <col min="9998" max="10240" width="11.42578125" style="163"/>
    <col min="10241" max="10241" width="13.28515625" style="163" customWidth="1"/>
    <col min="10242" max="10242" width="30.85546875" style="163" customWidth="1"/>
    <col min="10243" max="10245" width="12.7109375" style="163" customWidth="1"/>
    <col min="10246" max="10246" width="10.7109375" style="163" customWidth="1"/>
    <col min="10247" max="10252" width="11.42578125" style="163"/>
    <col min="10253" max="10253" width="13.7109375" style="163" customWidth="1"/>
    <col min="10254" max="10496" width="11.42578125" style="163"/>
    <col min="10497" max="10497" width="13.28515625" style="163" customWidth="1"/>
    <col min="10498" max="10498" width="30.85546875" style="163" customWidth="1"/>
    <col min="10499" max="10501" width="12.7109375" style="163" customWidth="1"/>
    <col min="10502" max="10502" width="10.7109375" style="163" customWidth="1"/>
    <col min="10503" max="10508" width="11.42578125" style="163"/>
    <col min="10509" max="10509" width="13.7109375" style="163" customWidth="1"/>
    <col min="10510" max="10752" width="11.42578125" style="163"/>
    <col min="10753" max="10753" width="13.28515625" style="163" customWidth="1"/>
    <col min="10754" max="10754" width="30.85546875" style="163" customWidth="1"/>
    <col min="10755" max="10757" width="12.7109375" style="163" customWidth="1"/>
    <col min="10758" max="10758" width="10.7109375" style="163" customWidth="1"/>
    <col min="10759" max="10764" width="11.42578125" style="163"/>
    <col min="10765" max="10765" width="13.7109375" style="163" customWidth="1"/>
    <col min="10766" max="11008" width="11.42578125" style="163"/>
    <col min="11009" max="11009" width="13.28515625" style="163" customWidth="1"/>
    <col min="11010" max="11010" width="30.85546875" style="163" customWidth="1"/>
    <col min="11011" max="11013" width="12.7109375" style="163" customWidth="1"/>
    <col min="11014" max="11014" width="10.7109375" style="163" customWidth="1"/>
    <col min="11015" max="11020" width="11.42578125" style="163"/>
    <col min="11021" max="11021" width="13.7109375" style="163" customWidth="1"/>
    <col min="11022" max="11264" width="11.42578125" style="163"/>
    <col min="11265" max="11265" width="13.28515625" style="163" customWidth="1"/>
    <col min="11266" max="11266" width="30.85546875" style="163" customWidth="1"/>
    <col min="11267" max="11269" width="12.7109375" style="163" customWidth="1"/>
    <col min="11270" max="11270" width="10.7109375" style="163" customWidth="1"/>
    <col min="11271" max="11276" width="11.42578125" style="163"/>
    <col min="11277" max="11277" width="13.7109375" style="163" customWidth="1"/>
    <col min="11278" max="11520" width="11.42578125" style="163"/>
    <col min="11521" max="11521" width="13.28515625" style="163" customWidth="1"/>
    <col min="11522" max="11522" width="30.85546875" style="163" customWidth="1"/>
    <col min="11523" max="11525" width="12.7109375" style="163" customWidth="1"/>
    <col min="11526" max="11526" width="10.7109375" style="163" customWidth="1"/>
    <col min="11527" max="11532" width="11.42578125" style="163"/>
    <col min="11533" max="11533" width="13.7109375" style="163" customWidth="1"/>
    <col min="11534" max="11776" width="11.42578125" style="163"/>
    <col min="11777" max="11777" width="13.28515625" style="163" customWidth="1"/>
    <col min="11778" max="11778" width="30.85546875" style="163" customWidth="1"/>
    <col min="11779" max="11781" width="12.7109375" style="163" customWidth="1"/>
    <col min="11782" max="11782" width="10.7109375" style="163" customWidth="1"/>
    <col min="11783" max="11788" width="11.42578125" style="163"/>
    <col min="11789" max="11789" width="13.7109375" style="163" customWidth="1"/>
    <col min="11790" max="12032" width="11.42578125" style="163"/>
    <col min="12033" max="12033" width="13.28515625" style="163" customWidth="1"/>
    <col min="12034" max="12034" width="30.85546875" style="163" customWidth="1"/>
    <col min="12035" max="12037" width="12.7109375" style="163" customWidth="1"/>
    <col min="12038" max="12038" width="10.7109375" style="163" customWidth="1"/>
    <col min="12039" max="12044" width="11.42578125" style="163"/>
    <col min="12045" max="12045" width="13.7109375" style="163" customWidth="1"/>
    <col min="12046" max="12288" width="11.42578125" style="163"/>
    <col min="12289" max="12289" width="13.28515625" style="163" customWidth="1"/>
    <col min="12290" max="12290" width="30.85546875" style="163" customWidth="1"/>
    <col min="12291" max="12293" width="12.7109375" style="163" customWidth="1"/>
    <col min="12294" max="12294" width="10.7109375" style="163" customWidth="1"/>
    <col min="12295" max="12300" width="11.42578125" style="163"/>
    <col min="12301" max="12301" width="13.7109375" style="163" customWidth="1"/>
    <col min="12302" max="12544" width="11.42578125" style="163"/>
    <col min="12545" max="12545" width="13.28515625" style="163" customWidth="1"/>
    <col min="12546" max="12546" width="30.85546875" style="163" customWidth="1"/>
    <col min="12547" max="12549" width="12.7109375" style="163" customWidth="1"/>
    <col min="12550" max="12550" width="10.7109375" style="163" customWidth="1"/>
    <col min="12551" max="12556" width="11.42578125" style="163"/>
    <col min="12557" max="12557" width="13.7109375" style="163" customWidth="1"/>
    <col min="12558" max="12800" width="11.42578125" style="163"/>
    <col min="12801" max="12801" width="13.28515625" style="163" customWidth="1"/>
    <col min="12802" max="12802" width="30.85546875" style="163" customWidth="1"/>
    <col min="12803" max="12805" width="12.7109375" style="163" customWidth="1"/>
    <col min="12806" max="12806" width="10.7109375" style="163" customWidth="1"/>
    <col min="12807" max="12812" width="11.42578125" style="163"/>
    <col min="12813" max="12813" width="13.7109375" style="163" customWidth="1"/>
    <col min="12814" max="13056" width="11.42578125" style="163"/>
    <col min="13057" max="13057" width="13.28515625" style="163" customWidth="1"/>
    <col min="13058" max="13058" width="30.85546875" style="163" customWidth="1"/>
    <col min="13059" max="13061" width="12.7109375" style="163" customWidth="1"/>
    <col min="13062" max="13062" width="10.7109375" style="163" customWidth="1"/>
    <col min="13063" max="13068" width="11.42578125" style="163"/>
    <col min="13069" max="13069" width="13.7109375" style="163" customWidth="1"/>
    <col min="13070" max="13312" width="11.42578125" style="163"/>
    <col min="13313" max="13313" width="13.28515625" style="163" customWidth="1"/>
    <col min="13314" max="13314" width="30.85546875" style="163" customWidth="1"/>
    <col min="13315" max="13317" width="12.7109375" style="163" customWidth="1"/>
    <col min="13318" max="13318" width="10.7109375" style="163" customWidth="1"/>
    <col min="13319" max="13324" width="11.42578125" style="163"/>
    <col min="13325" max="13325" width="13.7109375" style="163" customWidth="1"/>
    <col min="13326" max="13568" width="11.42578125" style="163"/>
    <col min="13569" max="13569" width="13.28515625" style="163" customWidth="1"/>
    <col min="13570" max="13570" width="30.85546875" style="163" customWidth="1"/>
    <col min="13571" max="13573" width="12.7109375" style="163" customWidth="1"/>
    <col min="13574" max="13574" width="10.7109375" style="163" customWidth="1"/>
    <col min="13575" max="13580" width="11.42578125" style="163"/>
    <col min="13581" max="13581" width="13.7109375" style="163" customWidth="1"/>
    <col min="13582" max="13824" width="11.42578125" style="163"/>
    <col min="13825" max="13825" width="13.28515625" style="163" customWidth="1"/>
    <col min="13826" max="13826" width="30.85546875" style="163" customWidth="1"/>
    <col min="13827" max="13829" width="12.7109375" style="163" customWidth="1"/>
    <col min="13830" max="13830" width="10.7109375" style="163" customWidth="1"/>
    <col min="13831" max="13836" width="11.42578125" style="163"/>
    <col min="13837" max="13837" width="13.7109375" style="163" customWidth="1"/>
    <col min="13838" max="14080" width="11.42578125" style="163"/>
    <col min="14081" max="14081" width="13.28515625" style="163" customWidth="1"/>
    <col min="14082" max="14082" width="30.85546875" style="163" customWidth="1"/>
    <col min="14083" max="14085" width="12.7109375" style="163" customWidth="1"/>
    <col min="14086" max="14086" width="10.7109375" style="163" customWidth="1"/>
    <col min="14087" max="14092" width="11.42578125" style="163"/>
    <col min="14093" max="14093" width="13.7109375" style="163" customWidth="1"/>
    <col min="14094" max="14336" width="11.42578125" style="163"/>
    <col min="14337" max="14337" width="13.28515625" style="163" customWidth="1"/>
    <col min="14338" max="14338" width="30.85546875" style="163" customWidth="1"/>
    <col min="14339" max="14341" width="12.7109375" style="163" customWidth="1"/>
    <col min="14342" max="14342" width="10.7109375" style="163" customWidth="1"/>
    <col min="14343" max="14348" width="11.42578125" style="163"/>
    <col min="14349" max="14349" width="13.7109375" style="163" customWidth="1"/>
    <col min="14350" max="14592" width="11.42578125" style="163"/>
    <col min="14593" max="14593" width="13.28515625" style="163" customWidth="1"/>
    <col min="14594" max="14594" width="30.85546875" style="163" customWidth="1"/>
    <col min="14595" max="14597" width="12.7109375" style="163" customWidth="1"/>
    <col min="14598" max="14598" width="10.7109375" style="163" customWidth="1"/>
    <col min="14599" max="14604" width="11.42578125" style="163"/>
    <col min="14605" max="14605" width="13.7109375" style="163" customWidth="1"/>
    <col min="14606" max="14848" width="11.42578125" style="163"/>
    <col min="14849" max="14849" width="13.28515625" style="163" customWidth="1"/>
    <col min="14850" max="14850" width="30.85546875" style="163" customWidth="1"/>
    <col min="14851" max="14853" width="12.7109375" style="163" customWidth="1"/>
    <col min="14854" max="14854" width="10.7109375" style="163" customWidth="1"/>
    <col min="14855" max="14860" width="11.42578125" style="163"/>
    <col min="14861" max="14861" width="13.7109375" style="163" customWidth="1"/>
    <col min="14862" max="15104" width="11.42578125" style="163"/>
    <col min="15105" max="15105" width="13.28515625" style="163" customWidth="1"/>
    <col min="15106" max="15106" width="30.85546875" style="163" customWidth="1"/>
    <col min="15107" max="15109" width="12.7109375" style="163" customWidth="1"/>
    <col min="15110" max="15110" width="10.7109375" style="163" customWidth="1"/>
    <col min="15111" max="15116" width="11.42578125" style="163"/>
    <col min="15117" max="15117" width="13.7109375" style="163" customWidth="1"/>
    <col min="15118" max="15360" width="11.42578125" style="163"/>
    <col min="15361" max="15361" width="13.28515625" style="163" customWidth="1"/>
    <col min="15362" max="15362" width="30.85546875" style="163" customWidth="1"/>
    <col min="15363" max="15365" width="12.7109375" style="163" customWidth="1"/>
    <col min="15366" max="15366" width="10.7109375" style="163" customWidth="1"/>
    <col min="15367" max="15372" width="11.42578125" style="163"/>
    <col min="15373" max="15373" width="13.7109375" style="163" customWidth="1"/>
    <col min="15374" max="15616" width="11.42578125" style="163"/>
    <col min="15617" max="15617" width="13.28515625" style="163" customWidth="1"/>
    <col min="15618" max="15618" width="30.85546875" style="163" customWidth="1"/>
    <col min="15619" max="15621" width="12.7109375" style="163" customWidth="1"/>
    <col min="15622" max="15622" width="10.7109375" style="163" customWidth="1"/>
    <col min="15623" max="15628" width="11.42578125" style="163"/>
    <col min="15629" max="15629" width="13.7109375" style="163" customWidth="1"/>
    <col min="15630" max="15872" width="11.42578125" style="163"/>
    <col min="15873" max="15873" width="13.28515625" style="163" customWidth="1"/>
    <col min="15874" max="15874" width="30.85546875" style="163" customWidth="1"/>
    <col min="15875" max="15877" width="12.7109375" style="163" customWidth="1"/>
    <col min="15878" max="15878" width="10.7109375" style="163" customWidth="1"/>
    <col min="15879" max="15884" width="11.42578125" style="163"/>
    <col min="15885" max="15885" width="13.7109375" style="163" customWidth="1"/>
    <col min="15886" max="16128" width="11.42578125" style="163"/>
    <col min="16129" max="16129" width="13.28515625" style="163" customWidth="1"/>
    <col min="16130" max="16130" width="30.85546875" style="163" customWidth="1"/>
    <col min="16131" max="16133" width="12.7109375" style="163" customWidth="1"/>
    <col min="16134" max="16134" width="10.7109375" style="163" customWidth="1"/>
    <col min="16135" max="16140" width="11.42578125" style="163"/>
    <col min="16141" max="16141" width="13.7109375" style="163" customWidth="1"/>
    <col min="16142" max="16384" width="11.42578125" style="163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352" t="s">
        <v>279</v>
      </c>
      <c r="C5" s="352"/>
      <c r="D5" s="352"/>
      <c r="E5" s="352"/>
    </row>
    <row r="6" spans="2:6" ht="30" customHeight="1">
      <c r="B6" s="102" t="s">
        <v>280</v>
      </c>
      <c r="C6" s="40" t="str">
        <f>actualizaciones!A3</f>
        <v>acumulado febrero 2010</v>
      </c>
      <c r="D6" s="40" t="str">
        <f>actualizaciones!A2</f>
        <v xml:space="preserve">acumulado febrero 2011 </v>
      </c>
      <c r="E6" s="247" t="s">
        <v>275</v>
      </c>
    </row>
    <row r="7" spans="2:6" ht="15" customHeight="1">
      <c r="B7" s="207" t="s">
        <v>45</v>
      </c>
      <c r="C7" s="251"/>
      <c r="D7" s="251"/>
      <c r="E7" s="251"/>
    </row>
    <row r="8" spans="2:6" ht="15" customHeight="1">
      <c r="B8" s="252" t="s">
        <v>80</v>
      </c>
      <c r="C8" s="253">
        <v>59.539142244665079</v>
      </c>
      <c r="D8" s="253">
        <v>67.952014809399529</v>
      </c>
      <c r="E8" s="254">
        <f>D8/C8-1</f>
        <v>0.14129986169708841</v>
      </c>
    </row>
    <row r="9" spans="2:6" ht="15" customHeight="1">
      <c r="B9" s="255" t="s">
        <v>157</v>
      </c>
      <c r="C9" s="256">
        <v>67.899040309883489</v>
      </c>
      <c r="D9" s="256">
        <v>78.402266364731219</v>
      </c>
      <c r="E9" s="257">
        <f>D9/C9-1</f>
        <v>0.1546888734643701</v>
      </c>
      <c r="F9" s="258"/>
    </row>
    <row r="10" spans="2:6" ht="15" customHeight="1">
      <c r="B10" s="255" t="s">
        <v>163</v>
      </c>
      <c r="C10" s="256">
        <v>51.688606864851863</v>
      </c>
      <c r="D10" s="256">
        <v>57.749916326676782</v>
      </c>
      <c r="E10" s="257">
        <f>D10/C10-1</f>
        <v>0.11726587016889778</v>
      </c>
      <c r="F10" s="258"/>
    </row>
    <row r="11" spans="2:6" ht="15" customHeight="1">
      <c r="B11" s="207" t="s">
        <v>131</v>
      </c>
      <c r="C11" s="259"/>
      <c r="D11" s="259"/>
      <c r="E11" s="260"/>
      <c r="F11" s="258"/>
    </row>
    <row r="12" spans="2:6" ht="15" customHeight="1">
      <c r="B12" s="252" t="s">
        <v>80</v>
      </c>
      <c r="C12" s="248">
        <v>42.830454323929168</v>
      </c>
      <c r="D12" s="248">
        <v>52.682527660982132</v>
      </c>
      <c r="E12" s="254">
        <f>D12/C12-1</f>
        <v>0.23002495519989519</v>
      </c>
    </row>
    <row r="13" spans="2:6" ht="15" customHeight="1">
      <c r="B13" s="255" t="s">
        <v>157</v>
      </c>
      <c r="C13" s="250">
        <v>42.830454323929168</v>
      </c>
      <c r="D13" s="250">
        <v>52.682527660982132</v>
      </c>
      <c r="E13" s="257">
        <f>D13/C13-1</f>
        <v>0.23002495519989519</v>
      </c>
      <c r="F13" s="258"/>
    </row>
    <row r="14" spans="2:6" ht="15" customHeight="1">
      <c r="B14" s="255" t="s">
        <v>163</v>
      </c>
      <c r="C14" s="256" t="s">
        <v>64</v>
      </c>
      <c r="D14" s="256" t="s">
        <v>64</v>
      </c>
      <c r="E14" s="257" t="s">
        <v>64</v>
      </c>
      <c r="F14" s="258"/>
    </row>
    <row r="15" spans="2:6" ht="15" customHeight="1">
      <c r="B15" s="342" t="s">
        <v>67</v>
      </c>
      <c r="C15" s="342"/>
      <c r="D15" s="342"/>
      <c r="E15" s="342"/>
    </row>
    <row r="16" spans="2:6" ht="15" customHeight="1" thickBot="1">
      <c r="B16" s="261"/>
      <c r="C16" s="262"/>
      <c r="D16" s="262"/>
    </row>
    <row r="17" spans="2:12" ht="30" customHeight="1" thickBot="1">
      <c r="B17" s="231"/>
      <c r="C17" s="231"/>
      <c r="D17" s="231"/>
      <c r="E17" s="72" t="s">
        <v>95</v>
      </c>
      <c r="F17" s="231"/>
      <c r="G17" s="231"/>
      <c r="H17" s="231"/>
      <c r="I17" s="231"/>
      <c r="J17" s="231"/>
      <c r="K17" s="231"/>
      <c r="L17" s="231"/>
    </row>
  </sheetData>
  <mergeCells count="2">
    <mergeCell ref="B5:E5"/>
    <mergeCell ref="B15:E15"/>
  </mergeCells>
  <hyperlinks>
    <hyperlink ref="E17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SANTA CRUZ (acumulado junio 2010)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>
  <sheetPr codeName="Hoja53">
    <tabColor rgb="FF000099"/>
    <pageSetUpPr autoPageBreaks="0" fitToPage="1"/>
  </sheetPr>
  <dimension ref="B1:U29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25.5" customHeight="1"/>
    <row r="2" spans="21:21" ht="25.5" customHeight="1"/>
    <row r="3" spans="21:21">
      <c r="U3" s="249"/>
    </row>
    <row r="4" spans="21:21">
      <c r="U4" s="249"/>
    </row>
    <row r="5" spans="21:21">
      <c r="U5" s="249"/>
    </row>
    <row r="8" spans="21:21" ht="25.5" customHeight="1"/>
    <row r="9" spans="21:21" ht="25.5" customHeight="1"/>
    <row r="11" spans="21:21">
      <c r="U11" s="249"/>
    </row>
    <row r="12" spans="21:21">
      <c r="U12" s="249"/>
    </row>
    <row r="15" spans="21:21">
      <c r="U15" s="249"/>
    </row>
    <row r="16" spans="21:21">
      <c r="U16" s="249"/>
    </row>
    <row r="17" spans="2:21">
      <c r="U17" s="249"/>
    </row>
    <row r="19" spans="2:21">
      <c r="U19" s="249"/>
    </row>
    <row r="20" spans="2:21">
      <c r="U20" s="249"/>
    </row>
    <row r="21" spans="2:21">
      <c r="U21" s="249"/>
    </row>
    <row r="23" spans="2:21">
      <c r="U23" s="249"/>
    </row>
    <row r="24" spans="2:21" ht="16.5" customHeight="1">
      <c r="U24" s="249"/>
    </row>
    <row r="25" spans="2:21">
      <c r="U25" s="249"/>
    </row>
    <row r="26" spans="2:21" ht="15" customHeight="1" thickBot="1"/>
    <row r="27" spans="2:21" ht="30" customHeight="1" thickBot="1">
      <c r="I27" s="72" t="s">
        <v>97</v>
      </c>
    </row>
    <row r="28" spans="2:21">
      <c r="B28" s="20"/>
      <c r="C28" s="20"/>
      <c r="D28" s="20"/>
      <c r="E28" s="20"/>
      <c r="F28" s="20"/>
      <c r="G28" s="20"/>
      <c r="L28" s="20"/>
    </row>
    <row r="29" spans="2:21">
      <c r="H29" s="20"/>
      <c r="I29" s="20"/>
      <c r="J29" s="20"/>
      <c r="K29" s="20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SANTA CRUZ (acumulado junio 2010)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20">
    <tabColor rgb="FF000099"/>
    <pageSetUpPr autoPageBreaks="0" fitToPage="1"/>
  </sheetPr>
  <dimension ref="B1:L27"/>
  <sheetViews>
    <sheetView showGridLines="0" showRowColHeaders="0" showOutlineSymbols="0" zoomScaleNormal="100" workbookViewId="0">
      <selection activeCell="D2" sqref="D2"/>
    </sheetView>
  </sheetViews>
  <sheetFormatPr baseColWidth="10" defaultRowHeight="12.75"/>
  <cols>
    <col min="1" max="1" width="15.7109375" style="163" customWidth="1"/>
    <col min="2" max="2" width="24.7109375" style="163" customWidth="1"/>
    <col min="3" max="4" width="11.140625" style="163" customWidth="1"/>
    <col min="5" max="5" width="10.7109375" style="163" customWidth="1"/>
    <col min="6" max="6" width="10.5703125" style="163" customWidth="1"/>
    <col min="7" max="7" width="10.7109375" style="163" customWidth="1"/>
    <col min="8" max="13" width="11.42578125" style="163"/>
    <col min="14" max="14" width="13.7109375" style="163" customWidth="1"/>
    <col min="15" max="257" width="11.42578125" style="163"/>
    <col min="258" max="258" width="37.42578125" style="163" customWidth="1"/>
    <col min="259" max="261" width="11.7109375" style="163" customWidth="1"/>
    <col min="262" max="262" width="10.5703125" style="163" customWidth="1"/>
    <col min="263" max="263" width="10.7109375" style="163" customWidth="1"/>
    <col min="264" max="269" width="11.42578125" style="163"/>
    <col min="270" max="270" width="13.7109375" style="163" customWidth="1"/>
    <col min="271" max="513" width="11.42578125" style="163"/>
    <col min="514" max="514" width="37.42578125" style="163" customWidth="1"/>
    <col min="515" max="517" width="11.7109375" style="163" customWidth="1"/>
    <col min="518" max="518" width="10.5703125" style="163" customWidth="1"/>
    <col min="519" max="519" width="10.7109375" style="163" customWidth="1"/>
    <col min="520" max="525" width="11.42578125" style="163"/>
    <col min="526" max="526" width="13.7109375" style="163" customWidth="1"/>
    <col min="527" max="769" width="11.42578125" style="163"/>
    <col min="770" max="770" width="37.42578125" style="163" customWidth="1"/>
    <col min="771" max="773" width="11.7109375" style="163" customWidth="1"/>
    <col min="774" max="774" width="10.5703125" style="163" customWidth="1"/>
    <col min="775" max="775" width="10.7109375" style="163" customWidth="1"/>
    <col min="776" max="781" width="11.42578125" style="163"/>
    <col min="782" max="782" width="13.7109375" style="163" customWidth="1"/>
    <col min="783" max="1025" width="11.42578125" style="163"/>
    <col min="1026" max="1026" width="37.42578125" style="163" customWidth="1"/>
    <col min="1027" max="1029" width="11.7109375" style="163" customWidth="1"/>
    <col min="1030" max="1030" width="10.5703125" style="163" customWidth="1"/>
    <col min="1031" max="1031" width="10.7109375" style="163" customWidth="1"/>
    <col min="1032" max="1037" width="11.42578125" style="163"/>
    <col min="1038" max="1038" width="13.7109375" style="163" customWidth="1"/>
    <col min="1039" max="1281" width="11.42578125" style="163"/>
    <col min="1282" max="1282" width="37.42578125" style="163" customWidth="1"/>
    <col min="1283" max="1285" width="11.7109375" style="163" customWidth="1"/>
    <col min="1286" max="1286" width="10.5703125" style="163" customWidth="1"/>
    <col min="1287" max="1287" width="10.7109375" style="163" customWidth="1"/>
    <col min="1288" max="1293" width="11.42578125" style="163"/>
    <col min="1294" max="1294" width="13.7109375" style="163" customWidth="1"/>
    <col min="1295" max="1537" width="11.42578125" style="163"/>
    <col min="1538" max="1538" width="37.42578125" style="163" customWidth="1"/>
    <col min="1539" max="1541" width="11.7109375" style="163" customWidth="1"/>
    <col min="1542" max="1542" width="10.5703125" style="163" customWidth="1"/>
    <col min="1543" max="1543" width="10.7109375" style="163" customWidth="1"/>
    <col min="1544" max="1549" width="11.42578125" style="163"/>
    <col min="1550" max="1550" width="13.7109375" style="163" customWidth="1"/>
    <col min="1551" max="1793" width="11.42578125" style="163"/>
    <col min="1794" max="1794" width="37.42578125" style="163" customWidth="1"/>
    <col min="1795" max="1797" width="11.7109375" style="163" customWidth="1"/>
    <col min="1798" max="1798" width="10.5703125" style="163" customWidth="1"/>
    <col min="1799" max="1799" width="10.7109375" style="163" customWidth="1"/>
    <col min="1800" max="1805" width="11.42578125" style="163"/>
    <col min="1806" max="1806" width="13.7109375" style="163" customWidth="1"/>
    <col min="1807" max="2049" width="11.42578125" style="163"/>
    <col min="2050" max="2050" width="37.42578125" style="163" customWidth="1"/>
    <col min="2051" max="2053" width="11.7109375" style="163" customWidth="1"/>
    <col min="2054" max="2054" width="10.5703125" style="163" customWidth="1"/>
    <col min="2055" max="2055" width="10.7109375" style="163" customWidth="1"/>
    <col min="2056" max="2061" width="11.42578125" style="163"/>
    <col min="2062" max="2062" width="13.7109375" style="163" customWidth="1"/>
    <col min="2063" max="2305" width="11.42578125" style="163"/>
    <col min="2306" max="2306" width="37.42578125" style="163" customWidth="1"/>
    <col min="2307" max="2309" width="11.7109375" style="163" customWidth="1"/>
    <col min="2310" max="2310" width="10.5703125" style="163" customWidth="1"/>
    <col min="2311" max="2311" width="10.7109375" style="163" customWidth="1"/>
    <col min="2312" max="2317" width="11.42578125" style="163"/>
    <col min="2318" max="2318" width="13.7109375" style="163" customWidth="1"/>
    <col min="2319" max="2561" width="11.42578125" style="163"/>
    <col min="2562" max="2562" width="37.42578125" style="163" customWidth="1"/>
    <col min="2563" max="2565" width="11.7109375" style="163" customWidth="1"/>
    <col min="2566" max="2566" width="10.5703125" style="163" customWidth="1"/>
    <col min="2567" max="2567" width="10.7109375" style="163" customWidth="1"/>
    <col min="2568" max="2573" width="11.42578125" style="163"/>
    <col min="2574" max="2574" width="13.7109375" style="163" customWidth="1"/>
    <col min="2575" max="2817" width="11.42578125" style="163"/>
    <col min="2818" max="2818" width="37.42578125" style="163" customWidth="1"/>
    <col min="2819" max="2821" width="11.7109375" style="163" customWidth="1"/>
    <col min="2822" max="2822" width="10.5703125" style="163" customWidth="1"/>
    <col min="2823" max="2823" width="10.7109375" style="163" customWidth="1"/>
    <col min="2824" max="2829" width="11.42578125" style="163"/>
    <col min="2830" max="2830" width="13.7109375" style="163" customWidth="1"/>
    <col min="2831" max="3073" width="11.42578125" style="163"/>
    <col min="3074" max="3074" width="37.42578125" style="163" customWidth="1"/>
    <col min="3075" max="3077" width="11.7109375" style="163" customWidth="1"/>
    <col min="3078" max="3078" width="10.5703125" style="163" customWidth="1"/>
    <col min="3079" max="3079" width="10.7109375" style="163" customWidth="1"/>
    <col min="3080" max="3085" width="11.42578125" style="163"/>
    <col min="3086" max="3086" width="13.7109375" style="163" customWidth="1"/>
    <col min="3087" max="3329" width="11.42578125" style="163"/>
    <col min="3330" max="3330" width="37.42578125" style="163" customWidth="1"/>
    <col min="3331" max="3333" width="11.7109375" style="163" customWidth="1"/>
    <col min="3334" max="3334" width="10.5703125" style="163" customWidth="1"/>
    <col min="3335" max="3335" width="10.7109375" style="163" customWidth="1"/>
    <col min="3336" max="3341" width="11.42578125" style="163"/>
    <col min="3342" max="3342" width="13.7109375" style="163" customWidth="1"/>
    <col min="3343" max="3585" width="11.42578125" style="163"/>
    <col min="3586" max="3586" width="37.42578125" style="163" customWidth="1"/>
    <col min="3587" max="3589" width="11.7109375" style="163" customWidth="1"/>
    <col min="3590" max="3590" width="10.5703125" style="163" customWidth="1"/>
    <col min="3591" max="3591" width="10.7109375" style="163" customWidth="1"/>
    <col min="3592" max="3597" width="11.42578125" style="163"/>
    <col min="3598" max="3598" width="13.7109375" style="163" customWidth="1"/>
    <col min="3599" max="3841" width="11.42578125" style="163"/>
    <col min="3842" max="3842" width="37.42578125" style="163" customWidth="1"/>
    <col min="3843" max="3845" width="11.7109375" style="163" customWidth="1"/>
    <col min="3846" max="3846" width="10.5703125" style="163" customWidth="1"/>
    <col min="3847" max="3847" width="10.7109375" style="163" customWidth="1"/>
    <col min="3848" max="3853" width="11.42578125" style="163"/>
    <col min="3854" max="3854" width="13.7109375" style="163" customWidth="1"/>
    <col min="3855" max="4097" width="11.42578125" style="163"/>
    <col min="4098" max="4098" width="37.42578125" style="163" customWidth="1"/>
    <col min="4099" max="4101" width="11.7109375" style="163" customWidth="1"/>
    <col min="4102" max="4102" width="10.5703125" style="163" customWidth="1"/>
    <col min="4103" max="4103" width="10.7109375" style="163" customWidth="1"/>
    <col min="4104" max="4109" width="11.42578125" style="163"/>
    <col min="4110" max="4110" width="13.7109375" style="163" customWidth="1"/>
    <col min="4111" max="4353" width="11.42578125" style="163"/>
    <col min="4354" max="4354" width="37.42578125" style="163" customWidth="1"/>
    <col min="4355" max="4357" width="11.7109375" style="163" customWidth="1"/>
    <col min="4358" max="4358" width="10.5703125" style="163" customWidth="1"/>
    <col min="4359" max="4359" width="10.7109375" style="163" customWidth="1"/>
    <col min="4360" max="4365" width="11.42578125" style="163"/>
    <col min="4366" max="4366" width="13.7109375" style="163" customWidth="1"/>
    <col min="4367" max="4609" width="11.42578125" style="163"/>
    <col min="4610" max="4610" width="37.42578125" style="163" customWidth="1"/>
    <col min="4611" max="4613" width="11.7109375" style="163" customWidth="1"/>
    <col min="4614" max="4614" width="10.5703125" style="163" customWidth="1"/>
    <col min="4615" max="4615" width="10.7109375" style="163" customWidth="1"/>
    <col min="4616" max="4621" width="11.42578125" style="163"/>
    <col min="4622" max="4622" width="13.7109375" style="163" customWidth="1"/>
    <col min="4623" max="4865" width="11.42578125" style="163"/>
    <col min="4866" max="4866" width="37.42578125" style="163" customWidth="1"/>
    <col min="4867" max="4869" width="11.7109375" style="163" customWidth="1"/>
    <col min="4870" max="4870" width="10.5703125" style="163" customWidth="1"/>
    <col min="4871" max="4871" width="10.7109375" style="163" customWidth="1"/>
    <col min="4872" max="4877" width="11.42578125" style="163"/>
    <col min="4878" max="4878" width="13.7109375" style="163" customWidth="1"/>
    <col min="4879" max="5121" width="11.42578125" style="163"/>
    <col min="5122" max="5122" width="37.42578125" style="163" customWidth="1"/>
    <col min="5123" max="5125" width="11.7109375" style="163" customWidth="1"/>
    <col min="5126" max="5126" width="10.5703125" style="163" customWidth="1"/>
    <col min="5127" max="5127" width="10.7109375" style="163" customWidth="1"/>
    <col min="5128" max="5133" width="11.42578125" style="163"/>
    <col min="5134" max="5134" width="13.7109375" style="163" customWidth="1"/>
    <col min="5135" max="5377" width="11.42578125" style="163"/>
    <col min="5378" max="5378" width="37.42578125" style="163" customWidth="1"/>
    <col min="5379" max="5381" width="11.7109375" style="163" customWidth="1"/>
    <col min="5382" max="5382" width="10.5703125" style="163" customWidth="1"/>
    <col min="5383" max="5383" width="10.7109375" style="163" customWidth="1"/>
    <col min="5384" max="5389" width="11.42578125" style="163"/>
    <col min="5390" max="5390" width="13.7109375" style="163" customWidth="1"/>
    <col min="5391" max="5633" width="11.42578125" style="163"/>
    <col min="5634" max="5634" width="37.42578125" style="163" customWidth="1"/>
    <col min="5635" max="5637" width="11.7109375" style="163" customWidth="1"/>
    <col min="5638" max="5638" width="10.5703125" style="163" customWidth="1"/>
    <col min="5639" max="5639" width="10.7109375" style="163" customWidth="1"/>
    <col min="5640" max="5645" width="11.42578125" style="163"/>
    <col min="5646" max="5646" width="13.7109375" style="163" customWidth="1"/>
    <col min="5647" max="5889" width="11.42578125" style="163"/>
    <col min="5890" max="5890" width="37.42578125" style="163" customWidth="1"/>
    <col min="5891" max="5893" width="11.7109375" style="163" customWidth="1"/>
    <col min="5894" max="5894" width="10.5703125" style="163" customWidth="1"/>
    <col min="5895" max="5895" width="10.7109375" style="163" customWidth="1"/>
    <col min="5896" max="5901" width="11.42578125" style="163"/>
    <col min="5902" max="5902" width="13.7109375" style="163" customWidth="1"/>
    <col min="5903" max="6145" width="11.42578125" style="163"/>
    <col min="6146" max="6146" width="37.42578125" style="163" customWidth="1"/>
    <col min="6147" max="6149" width="11.7109375" style="163" customWidth="1"/>
    <col min="6150" max="6150" width="10.5703125" style="163" customWidth="1"/>
    <col min="6151" max="6151" width="10.7109375" style="163" customWidth="1"/>
    <col min="6152" max="6157" width="11.42578125" style="163"/>
    <col min="6158" max="6158" width="13.7109375" style="163" customWidth="1"/>
    <col min="6159" max="6401" width="11.42578125" style="163"/>
    <col min="6402" max="6402" width="37.42578125" style="163" customWidth="1"/>
    <col min="6403" max="6405" width="11.7109375" style="163" customWidth="1"/>
    <col min="6406" max="6406" width="10.5703125" style="163" customWidth="1"/>
    <col min="6407" max="6407" width="10.7109375" style="163" customWidth="1"/>
    <col min="6408" max="6413" width="11.42578125" style="163"/>
    <col min="6414" max="6414" width="13.7109375" style="163" customWidth="1"/>
    <col min="6415" max="6657" width="11.42578125" style="163"/>
    <col min="6658" max="6658" width="37.42578125" style="163" customWidth="1"/>
    <col min="6659" max="6661" width="11.7109375" style="163" customWidth="1"/>
    <col min="6662" max="6662" width="10.5703125" style="163" customWidth="1"/>
    <col min="6663" max="6663" width="10.7109375" style="163" customWidth="1"/>
    <col min="6664" max="6669" width="11.42578125" style="163"/>
    <col min="6670" max="6670" width="13.7109375" style="163" customWidth="1"/>
    <col min="6671" max="6913" width="11.42578125" style="163"/>
    <col min="6914" max="6914" width="37.42578125" style="163" customWidth="1"/>
    <col min="6915" max="6917" width="11.7109375" style="163" customWidth="1"/>
    <col min="6918" max="6918" width="10.5703125" style="163" customWidth="1"/>
    <col min="6919" max="6919" width="10.7109375" style="163" customWidth="1"/>
    <col min="6920" max="6925" width="11.42578125" style="163"/>
    <col min="6926" max="6926" width="13.7109375" style="163" customWidth="1"/>
    <col min="6927" max="7169" width="11.42578125" style="163"/>
    <col min="7170" max="7170" width="37.42578125" style="163" customWidth="1"/>
    <col min="7171" max="7173" width="11.7109375" style="163" customWidth="1"/>
    <col min="7174" max="7174" width="10.5703125" style="163" customWidth="1"/>
    <col min="7175" max="7175" width="10.7109375" style="163" customWidth="1"/>
    <col min="7176" max="7181" width="11.42578125" style="163"/>
    <col min="7182" max="7182" width="13.7109375" style="163" customWidth="1"/>
    <col min="7183" max="7425" width="11.42578125" style="163"/>
    <col min="7426" max="7426" width="37.42578125" style="163" customWidth="1"/>
    <col min="7427" max="7429" width="11.7109375" style="163" customWidth="1"/>
    <col min="7430" max="7430" width="10.5703125" style="163" customWidth="1"/>
    <col min="7431" max="7431" width="10.7109375" style="163" customWidth="1"/>
    <col min="7432" max="7437" width="11.42578125" style="163"/>
    <col min="7438" max="7438" width="13.7109375" style="163" customWidth="1"/>
    <col min="7439" max="7681" width="11.42578125" style="163"/>
    <col min="7682" max="7682" width="37.42578125" style="163" customWidth="1"/>
    <col min="7683" max="7685" width="11.7109375" style="163" customWidth="1"/>
    <col min="7686" max="7686" width="10.5703125" style="163" customWidth="1"/>
    <col min="7687" max="7687" width="10.7109375" style="163" customWidth="1"/>
    <col min="7688" max="7693" width="11.42578125" style="163"/>
    <col min="7694" max="7694" width="13.7109375" style="163" customWidth="1"/>
    <col min="7695" max="7937" width="11.42578125" style="163"/>
    <col min="7938" max="7938" width="37.42578125" style="163" customWidth="1"/>
    <col min="7939" max="7941" width="11.7109375" style="163" customWidth="1"/>
    <col min="7942" max="7942" width="10.5703125" style="163" customWidth="1"/>
    <col min="7943" max="7943" width="10.7109375" style="163" customWidth="1"/>
    <col min="7944" max="7949" width="11.42578125" style="163"/>
    <col min="7950" max="7950" width="13.7109375" style="163" customWidth="1"/>
    <col min="7951" max="8193" width="11.42578125" style="163"/>
    <col min="8194" max="8194" width="37.42578125" style="163" customWidth="1"/>
    <col min="8195" max="8197" width="11.7109375" style="163" customWidth="1"/>
    <col min="8198" max="8198" width="10.5703125" style="163" customWidth="1"/>
    <col min="8199" max="8199" width="10.7109375" style="163" customWidth="1"/>
    <col min="8200" max="8205" width="11.42578125" style="163"/>
    <col min="8206" max="8206" width="13.7109375" style="163" customWidth="1"/>
    <col min="8207" max="8449" width="11.42578125" style="163"/>
    <col min="8450" max="8450" width="37.42578125" style="163" customWidth="1"/>
    <col min="8451" max="8453" width="11.7109375" style="163" customWidth="1"/>
    <col min="8454" max="8454" width="10.5703125" style="163" customWidth="1"/>
    <col min="8455" max="8455" width="10.7109375" style="163" customWidth="1"/>
    <col min="8456" max="8461" width="11.42578125" style="163"/>
    <col min="8462" max="8462" width="13.7109375" style="163" customWidth="1"/>
    <col min="8463" max="8705" width="11.42578125" style="163"/>
    <col min="8706" max="8706" width="37.42578125" style="163" customWidth="1"/>
    <col min="8707" max="8709" width="11.7109375" style="163" customWidth="1"/>
    <col min="8710" max="8710" width="10.5703125" style="163" customWidth="1"/>
    <col min="8711" max="8711" width="10.7109375" style="163" customWidth="1"/>
    <col min="8712" max="8717" width="11.42578125" style="163"/>
    <col min="8718" max="8718" width="13.7109375" style="163" customWidth="1"/>
    <col min="8719" max="8961" width="11.42578125" style="163"/>
    <col min="8962" max="8962" width="37.42578125" style="163" customWidth="1"/>
    <col min="8963" max="8965" width="11.7109375" style="163" customWidth="1"/>
    <col min="8966" max="8966" width="10.5703125" style="163" customWidth="1"/>
    <col min="8967" max="8967" width="10.7109375" style="163" customWidth="1"/>
    <col min="8968" max="8973" width="11.42578125" style="163"/>
    <col min="8974" max="8974" width="13.7109375" style="163" customWidth="1"/>
    <col min="8975" max="9217" width="11.42578125" style="163"/>
    <col min="9218" max="9218" width="37.42578125" style="163" customWidth="1"/>
    <col min="9219" max="9221" width="11.7109375" style="163" customWidth="1"/>
    <col min="9222" max="9222" width="10.5703125" style="163" customWidth="1"/>
    <col min="9223" max="9223" width="10.7109375" style="163" customWidth="1"/>
    <col min="9224" max="9229" width="11.42578125" style="163"/>
    <col min="9230" max="9230" width="13.7109375" style="163" customWidth="1"/>
    <col min="9231" max="9473" width="11.42578125" style="163"/>
    <col min="9474" max="9474" width="37.42578125" style="163" customWidth="1"/>
    <col min="9475" max="9477" width="11.7109375" style="163" customWidth="1"/>
    <col min="9478" max="9478" width="10.5703125" style="163" customWidth="1"/>
    <col min="9479" max="9479" width="10.7109375" style="163" customWidth="1"/>
    <col min="9480" max="9485" width="11.42578125" style="163"/>
    <col min="9486" max="9486" width="13.7109375" style="163" customWidth="1"/>
    <col min="9487" max="9729" width="11.42578125" style="163"/>
    <col min="9730" max="9730" width="37.42578125" style="163" customWidth="1"/>
    <col min="9731" max="9733" width="11.7109375" style="163" customWidth="1"/>
    <col min="9734" max="9734" width="10.5703125" style="163" customWidth="1"/>
    <col min="9735" max="9735" width="10.7109375" style="163" customWidth="1"/>
    <col min="9736" max="9741" width="11.42578125" style="163"/>
    <col min="9742" max="9742" width="13.7109375" style="163" customWidth="1"/>
    <col min="9743" max="9985" width="11.42578125" style="163"/>
    <col min="9986" max="9986" width="37.42578125" style="163" customWidth="1"/>
    <col min="9987" max="9989" width="11.7109375" style="163" customWidth="1"/>
    <col min="9990" max="9990" width="10.5703125" style="163" customWidth="1"/>
    <col min="9991" max="9991" width="10.7109375" style="163" customWidth="1"/>
    <col min="9992" max="9997" width="11.42578125" style="163"/>
    <col min="9998" max="9998" width="13.7109375" style="163" customWidth="1"/>
    <col min="9999" max="10241" width="11.42578125" style="163"/>
    <col min="10242" max="10242" width="37.42578125" style="163" customWidth="1"/>
    <col min="10243" max="10245" width="11.7109375" style="163" customWidth="1"/>
    <col min="10246" max="10246" width="10.5703125" style="163" customWidth="1"/>
    <col min="10247" max="10247" width="10.7109375" style="163" customWidth="1"/>
    <col min="10248" max="10253" width="11.42578125" style="163"/>
    <col min="10254" max="10254" width="13.7109375" style="163" customWidth="1"/>
    <col min="10255" max="10497" width="11.42578125" style="163"/>
    <col min="10498" max="10498" width="37.42578125" style="163" customWidth="1"/>
    <col min="10499" max="10501" width="11.7109375" style="163" customWidth="1"/>
    <col min="10502" max="10502" width="10.5703125" style="163" customWidth="1"/>
    <col min="10503" max="10503" width="10.7109375" style="163" customWidth="1"/>
    <col min="10504" max="10509" width="11.42578125" style="163"/>
    <col min="10510" max="10510" width="13.7109375" style="163" customWidth="1"/>
    <col min="10511" max="10753" width="11.42578125" style="163"/>
    <col min="10754" max="10754" width="37.42578125" style="163" customWidth="1"/>
    <col min="10755" max="10757" width="11.7109375" style="163" customWidth="1"/>
    <col min="10758" max="10758" width="10.5703125" style="163" customWidth="1"/>
    <col min="10759" max="10759" width="10.7109375" style="163" customWidth="1"/>
    <col min="10760" max="10765" width="11.42578125" style="163"/>
    <col min="10766" max="10766" width="13.7109375" style="163" customWidth="1"/>
    <col min="10767" max="11009" width="11.42578125" style="163"/>
    <col min="11010" max="11010" width="37.42578125" style="163" customWidth="1"/>
    <col min="11011" max="11013" width="11.7109375" style="163" customWidth="1"/>
    <col min="11014" max="11014" width="10.5703125" style="163" customWidth="1"/>
    <col min="11015" max="11015" width="10.7109375" style="163" customWidth="1"/>
    <col min="11016" max="11021" width="11.42578125" style="163"/>
    <col min="11022" max="11022" width="13.7109375" style="163" customWidth="1"/>
    <col min="11023" max="11265" width="11.42578125" style="163"/>
    <col min="11266" max="11266" width="37.42578125" style="163" customWidth="1"/>
    <col min="11267" max="11269" width="11.7109375" style="163" customWidth="1"/>
    <col min="11270" max="11270" width="10.5703125" style="163" customWidth="1"/>
    <col min="11271" max="11271" width="10.7109375" style="163" customWidth="1"/>
    <col min="11272" max="11277" width="11.42578125" style="163"/>
    <col min="11278" max="11278" width="13.7109375" style="163" customWidth="1"/>
    <col min="11279" max="11521" width="11.42578125" style="163"/>
    <col min="11522" max="11522" width="37.42578125" style="163" customWidth="1"/>
    <col min="11523" max="11525" width="11.7109375" style="163" customWidth="1"/>
    <col min="11526" max="11526" width="10.5703125" style="163" customWidth="1"/>
    <col min="11527" max="11527" width="10.7109375" style="163" customWidth="1"/>
    <col min="11528" max="11533" width="11.42578125" style="163"/>
    <col min="11534" max="11534" width="13.7109375" style="163" customWidth="1"/>
    <col min="11535" max="11777" width="11.42578125" style="163"/>
    <col min="11778" max="11778" width="37.42578125" style="163" customWidth="1"/>
    <col min="11779" max="11781" width="11.7109375" style="163" customWidth="1"/>
    <col min="11782" max="11782" width="10.5703125" style="163" customWidth="1"/>
    <col min="11783" max="11783" width="10.7109375" style="163" customWidth="1"/>
    <col min="11784" max="11789" width="11.42578125" style="163"/>
    <col min="11790" max="11790" width="13.7109375" style="163" customWidth="1"/>
    <col min="11791" max="12033" width="11.42578125" style="163"/>
    <col min="12034" max="12034" width="37.42578125" style="163" customWidth="1"/>
    <col min="12035" max="12037" width="11.7109375" style="163" customWidth="1"/>
    <col min="12038" max="12038" width="10.5703125" style="163" customWidth="1"/>
    <col min="12039" max="12039" width="10.7109375" style="163" customWidth="1"/>
    <col min="12040" max="12045" width="11.42578125" style="163"/>
    <col min="12046" max="12046" width="13.7109375" style="163" customWidth="1"/>
    <col min="12047" max="12289" width="11.42578125" style="163"/>
    <col min="12290" max="12290" width="37.42578125" style="163" customWidth="1"/>
    <col min="12291" max="12293" width="11.7109375" style="163" customWidth="1"/>
    <col min="12294" max="12294" width="10.5703125" style="163" customWidth="1"/>
    <col min="12295" max="12295" width="10.7109375" style="163" customWidth="1"/>
    <col min="12296" max="12301" width="11.42578125" style="163"/>
    <col min="12302" max="12302" width="13.7109375" style="163" customWidth="1"/>
    <col min="12303" max="12545" width="11.42578125" style="163"/>
    <col min="12546" max="12546" width="37.42578125" style="163" customWidth="1"/>
    <col min="12547" max="12549" width="11.7109375" style="163" customWidth="1"/>
    <col min="12550" max="12550" width="10.5703125" style="163" customWidth="1"/>
    <col min="12551" max="12551" width="10.7109375" style="163" customWidth="1"/>
    <col min="12552" max="12557" width="11.42578125" style="163"/>
    <col min="12558" max="12558" width="13.7109375" style="163" customWidth="1"/>
    <col min="12559" max="12801" width="11.42578125" style="163"/>
    <col min="12802" max="12802" width="37.42578125" style="163" customWidth="1"/>
    <col min="12803" max="12805" width="11.7109375" style="163" customWidth="1"/>
    <col min="12806" max="12806" width="10.5703125" style="163" customWidth="1"/>
    <col min="12807" max="12807" width="10.7109375" style="163" customWidth="1"/>
    <col min="12808" max="12813" width="11.42578125" style="163"/>
    <col min="12814" max="12814" width="13.7109375" style="163" customWidth="1"/>
    <col min="12815" max="13057" width="11.42578125" style="163"/>
    <col min="13058" max="13058" width="37.42578125" style="163" customWidth="1"/>
    <col min="13059" max="13061" width="11.7109375" style="163" customWidth="1"/>
    <col min="13062" max="13062" width="10.5703125" style="163" customWidth="1"/>
    <col min="13063" max="13063" width="10.7109375" style="163" customWidth="1"/>
    <col min="13064" max="13069" width="11.42578125" style="163"/>
    <col min="13070" max="13070" width="13.7109375" style="163" customWidth="1"/>
    <col min="13071" max="13313" width="11.42578125" style="163"/>
    <col min="13314" max="13314" width="37.42578125" style="163" customWidth="1"/>
    <col min="13315" max="13317" width="11.7109375" style="163" customWidth="1"/>
    <col min="13318" max="13318" width="10.5703125" style="163" customWidth="1"/>
    <col min="13319" max="13319" width="10.7109375" style="163" customWidth="1"/>
    <col min="13320" max="13325" width="11.42578125" style="163"/>
    <col min="13326" max="13326" width="13.7109375" style="163" customWidth="1"/>
    <col min="13327" max="13569" width="11.42578125" style="163"/>
    <col min="13570" max="13570" width="37.42578125" style="163" customWidth="1"/>
    <col min="13571" max="13573" width="11.7109375" style="163" customWidth="1"/>
    <col min="13574" max="13574" width="10.5703125" style="163" customWidth="1"/>
    <col min="13575" max="13575" width="10.7109375" style="163" customWidth="1"/>
    <col min="13576" max="13581" width="11.42578125" style="163"/>
    <col min="13582" max="13582" width="13.7109375" style="163" customWidth="1"/>
    <col min="13583" max="13825" width="11.42578125" style="163"/>
    <col min="13826" max="13826" width="37.42578125" style="163" customWidth="1"/>
    <col min="13827" max="13829" width="11.7109375" style="163" customWidth="1"/>
    <col min="13830" max="13830" width="10.5703125" style="163" customWidth="1"/>
    <col min="13831" max="13831" width="10.7109375" style="163" customWidth="1"/>
    <col min="13832" max="13837" width="11.42578125" style="163"/>
    <col min="13838" max="13838" width="13.7109375" style="163" customWidth="1"/>
    <col min="13839" max="14081" width="11.42578125" style="163"/>
    <col min="14082" max="14082" width="37.42578125" style="163" customWidth="1"/>
    <col min="14083" max="14085" width="11.7109375" style="163" customWidth="1"/>
    <col min="14086" max="14086" width="10.5703125" style="163" customWidth="1"/>
    <col min="14087" max="14087" width="10.7109375" style="163" customWidth="1"/>
    <col min="14088" max="14093" width="11.42578125" style="163"/>
    <col min="14094" max="14094" width="13.7109375" style="163" customWidth="1"/>
    <col min="14095" max="14337" width="11.42578125" style="163"/>
    <col min="14338" max="14338" width="37.42578125" style="163" customWidth="1"/>
    <col min="14339" max="14341" width="11.7109375" style="163" customWidth="1"/>
    <col min="14342" max="14342" width="10.5703125" style="163" customWidth="1"/>
    <col min="14343" max="14343" width="10.7109375" style="163" customWidth="1"/>
    <col min="14344" max="14349" width="11.42578125" style="163"/>
    <col min="14350" max="14350" width="13.7109375" style="163" customWidth="1"/>
    <col min="14351" max="14593" width="11.42578125" style="163"/>
    <col min="14594" max="14594" width="37.42578125" style="163" customWidth="1"/>
    <col min="14595" max="14597" width="11.7109375" style="163" customWidth="1"/>
    <col min="14598" max="14598" width="10.5703125" style="163" customWidth="1"/>
    <col min="14599" max="14599" width="10.7109375" style="163" customWidth="1"/>
    <col min="14600" max="14605" width="11.42578125" style="163"/>
    <col min="14606" max="14606" width="13.7109375" style="163" customWidth="1"/>
    <col min="14607" max="14849" width="11.42578125" style="163"/>
    <col min="14850" max="14850" width="37.42578125" style="163" customWidth="1"/>
    <col min="14851" max="14853" width="11.7109375" style="163" customWidth="1"/>
    <col min="14854" max="14854" width="10.5703125" style="163" customWidth="1"/>
    <col min="14855" max="14855" width="10.7109375" style="163" customWidth="1"/>
    <col min="14856" max="14861" width="11.42578125" style="163"/>
    <col min="14862" max="14862" width="13.7109375" style="163" customWidth="1"/>
    <col min="14863" max="15105" width="11.42578125" style="163"/>
    <col min="15106" max="15106" width="37.42578125" style="163" customWidth="1"/>
    <col min="15107" max="15109" width="11.7109375" style="163" customWidth="1"/>
    <col min="15110" max="15110" width="10.5703125" style="163" customWidth="1"/>
    <col min="15111" max="15111" width="10.7109375" style="163" customWidth="1"/>
    <col min="15112" max="15117" width="11.42578125" style="163"/>
    <col min="15118" max="15118" width="13.7109375" style="163" customWidth="1"/>
    <col min="15119" max="15361" width="11.42578125" style="163"/>
    <col min="15362" max="15362" width="37.42578125" style="163" customWidth="1"/>
    <col min="15363" max="15365" width="11.7109375" style="163" customWidth="1"/>
    <col min="15366" max="15366" width="10.5703125" style="163" customWidth="1"/>
    <col min="15367" max="15367" width="10.7109375" style="163" customWidth="1"/>
    <col min="15368" max="15373" width="11.42578125" style="163"/>
    <col min="15374" max="15374" width="13.7109375" style="163" customWidth="1"/>
    <col min="15375" max="15617" width="11.42578125" style="163"/>
    <col min="15618" max="15618" width="37.42578125" style="163" customWidth="1"/>
    <col min="15619" max="15621" width="11.7109375" style="163" customWidth="1"/>
    <col min="15622" max="15622" width="10.5703125" style="163" customWidth="1"/>
    <col min="15623" max="15623" width="10.7109375" style="163" customWidth="1"/>
    <col min="15624" max="15629" width="11.42578125" style="163"/>
    <col min="15630" max="15630" width="13.7109375" style="163" customWidth="1"/>
    <col min="15631" max="15873" width="11.42578125" style="163"/>
    <col min="15874" max="15874" width="37.42578125" style="163" customWidth="1"/>
    <col min="15875" max="15877" width="11.7109375" style="163" customWidth="1"/>
    <col min="15878" max="15878" width="10.5703125" style="163" customWidth="1"/>
    <col min="15879" max="15879" width="10.7109375" style="163" customWidth="1"/>
    <col min="15880" max="15885" width="11.42578125" style="163"/>
    <col min="15886" max="15886" width="13.7109375" style="163" customWidth="1"/>
    <col min="15887" max="16129" width="11.42578125" style="163"/>
    <col min="16130" max="16130" width="37.42578125" style="163" customWidth="1"/>
    <col min="16131" max="16133" width="11.7109375" style="163" customWidth="1"/>
    <col min="16134" max="16134" width="10.5703125" style="163" customWidth="1"/>
    <col min="16135" max="16135" width="10.7109375" style="163" customWidth="1"/>
    <col min="16136" max="16141" width="11.42578125" style="163"/>
    <col min="16142" max="16142" width="13.7109375" style="163" customWidth="1"/>
    <col min="16143" max="16384" width="11.42578125" style="163"/>
  </cols>
  <sheetData>
    <row r="1" spans="2:6" ht="15" customHeight="1">
      <c r="C1" s="263"/>
      <c r="D1" s="262"/>
      <c r="E1" s="262"/>
      <c r="F1" s="262"/>
    </row>
    <row r="2" spans="2:6" ht="15" customHeight="1">
      <c r="C2" s="263"/>
      <c r="D2" s="262"/>
      <c r="E2" s="262"/>
      <c r="F2" s="262"/>
    </row>
    <row r="3" spans="2:6" ht="15" customHeight="1">
      <c r="C3" s="263"/>
      <c r="D3" s="262"/>
      <c r="E3" s="262"/>
      <c r="F3" s="262"/>
    </row>
    <row r="4" spans="2:6" ht="15" customHeight="1">
      <c r="B4" s="263"/>
      <c r="C4" s="262"/>
      <c r="D4" s="262"/>
      <c r="E4" s="262"/>
    </row>
    <row r="5" spans="2:6" ht="54" customHeight="1">
      <c r="B5" s="352" t="s">
        <v>281</v>
      </c>
      <c r="C5" s="352"/>
      <c r="D5" s="352"/>
      <c r="E5" s="352"/>
    </row>
    <row r="6" spans="2:6" ht="30" customHeight="1">
      <c r="B6" s="102" t="s">
        <v>153</v>
      </c>
      <c r="C6" s="40" t="str">
        <f>actualizaciones!A3</f>
        <v>acumulado febrero 2010</v>
      </c>
      <c r="D6" s="40" t="str">
        <f>actualizaciones!A2</f>
        <v xml:space="preserve">acumulado febrero 2011 </v>
      </c>
      <c r="E6" s="247" t="s">
        <v>275</v>
      </c>
    </row>
    <row r="7" spans="2:6" ht="15" customHeight="1">
      <c r="B7" s="207" t="s">
        <v>154</v>
      </c>
      <c r="C7" s="251"/>
      <c r="D7" s="251"/>
      <c r="E7" s="251"/>
    </row>
    <row r="8" spans="2:6" ht="15" customHeight="1">
      <c r="B8" s="204" t="s">
        <v>276</v>
      </c>
      <c r="C8" s="253">
        <v>42.830454323929168</v>
      </c>
      <c r="D8" s="253">
        <v>52.682527660982132</v>
      </c>
      <c r="E8" s="264">
        <f>D8/C8-1</f>
        <v>0.23002495519989519</v>
      </c>
    </row>
    <row r="9" spans="2:6" ht="15" customHeight="1">
      <c r="B9" s="207" t="s">
        <v>156</v>
      </c>
      <c r="C9" s="259"/>
      <c r="D9" s="259"/>
      <c r="E9" s="260"/>
    </row>
    <row r="10" spans="2:6" ht="15" customHeight="1">
      <c r="B10" s="265" t="s">
        <v>157</v>
      </c>
      <c r="C10" s="266">
        <v>42.830454323929168</v>
      </c>
      <c r="D10" s="266">
        <v>52.682527660982132</v>
      </c>
      <c r="E10" s="267">
        <f>D10/C10-1</f>
        <v>0.23002495519989519</v>
      </c>
    </row>
    <row r="11" spans="2:6" ht="15" customHeight="1">
      <c r="B11" s="268" t="s">
        <v>259</v>
      </c>
      <c r="C11" s="256">
        <v>29.702986279257466</v>
      </c>
      <c r="D11" s="256">
        <v>48.843125795028705</v>
      </c>
      <c r="E11" s="257">
        <f>D11/C11-1</f>
        <v>0.64438435030815078</v>
      </c>
    </row>
    <row r="12" spans="2:6" ht="15" customHeight="1">
      <c r="B12" s="268" t="s">
        <v>159</v>
      </c>
      <c r="C12" s="256">
        <v>52.673874926943306</v>
      </c>
      <c r="D12" s="256">
        <v>61.914085330216245</v>
      </c>
      <c r="E12" s="257">
        <f>D12/C12-1</f>
        <v>0.17542302357836337</v>
      </c>
    </row>
    <row r="13" spans="2:6" ht="15" customHeight="1">
      <c r="B13" s="268" t="s">
        <v>160</v>
      </c>
      <c r="C13" s="256">
        <v>50.792133983805257</v>
      </c>
      <c r="D13" s="256">
        <v>49.049439219433687</v>
      </c>
      <c r="E13" s="257">
        <f>D13/C13-1</f>
        <v>-3.4310327755223247E-2</v>
      </c>
    </row>
    <row r="14" spans="2:6" ht="15" customHeight="1">
      <c r="B14" s="268" t="s">
        <v>161</v>
      </c>
      <c r="C14" s="256">
        <v>56.372881355932201</v>
      </c>
      <c r="D14" s="256">
        <v>47.618644067796609</v>
      </c>
      <c r="E14" s="257">
        <f>D14/C14-1</f>
        <v>-0.15529164161154541</v>
      </c>
    </row>
    <row r="15" spans="2:6" ht="15" customHeight="1">
      <c r="B15" s="207" t="s">
        <v>162</v>
      </c>
      <c r="C15" s="259"/>
      <c r="D15" s="259"/>
      <c r="E15" s="260"/>
    </row>
    <row r="16" spans="2:6" ht="15" customHeight="1">
      <c r="B16" s="265" t="s">
        <v>163</v>
      </c>
      <c r="C16" s="266">
        <v>0</v>
      </c>
      <c r="D16" s="266">
        <v>0</v>
      </c>
      <c r="E16" s="267" t="s">
        <v>64</v>
      </c>
    </row>
    <row r="17" spans="2:12" ht="15" customHeight="1">
      <c r="B17" s="342" t="s">
        <v>67</v>
      </c>
      <c r="C17" s="342"/>
      <c r="D17" s="342"/>
      <c r="E17" s="342"/>
    </row>
    <row r="18" spans="2:12" ht="15" customHeight="1" thickBot="1"/>
    <row r="19" spans="2:12" ht="30" customHeight="1" thickBot="1">
      <c r="E19" s="72" t="s">
        <v>95</v>
      </c>
    </row>
    <row r="27" spans="2:12">
      <c r="B27" s="231"/>
      <c r="C27" s="231"/>
      <c r="D27" s="231"/>
      <c r="E27" s="231"/>
      <c r="F27" s="231"/>
      <c r="G27" s="231"/>
      <c r="H27" s="231"/>
      <c r="I27" s="231"/>
      <c r="J27" s="231"/>
      <c r="K27" s="231"/>
      <c r="L27" s="231"/>
    </row>
  </sheetData>
  <mergeCells count="2">
    <mergeCell ref="B5:E5"/>
    <mergeCell ref="B17:E17"/>
  </mergeCells>
  <hyperlinks>
    <hyperlink ref="E19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SANTA CRUZ (acumulado junio 2010)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31">
    <tabColor rgb="FF000099"/>
    <pageSetUpPr autoPageBreaks="0" fitToPage="1"/>
  </sheetPr>
  <dimension ref="B28:L31"/>
  <sheetViews>
    <sheetView showGridLines="0" showRowColHeaders="0" showOutlineSymbols="0" zoomScaleNormal="100" workbookViewId="0">
      <selection activeCell="K10" sqref="K10"/>
    </sheetView>
  </sheetViews>
  <sheetFormatPr baseColWidth="10" defaultRowHeight="12.75"/>
  <cols>
    <col min="1" max="1" width="12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28" spans="2:12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30" spans="2:12" ht="15" customHeight="1" thickBot="1"/>
    <row r="31" spans="2:12" ht="30" customHeight="1" thickBot="1">
      <c r="I31" s="72" t="s">
        <v>97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SANTA CRUZ (acumulado junio 2010)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204">
    <tabColor rgb="FF000099"/>
    <pageSetUpPr fitToPage="1"/>
  </sheetPr>
  <dimension ref="B1:L75"/>
  <sheetViews>
    <sheetView showGridLines="0" showRowColHeaders="0" zoomScaleNormal="100" workbookViewId="0">
      <selection activeCell="H14" sqref="H14"/>
    </sheetView>
  </sheetViews>
  <sheetFormatPr baseColWidth="10" defaultRowHeight="12.75" outlineLevelRow="1"/>
  <cols>
    <col min="1" max="1" width="15.7109375" style="231" customWidth="1"/>
    <col min="2" max="2" width="13" style="231" customWidth="1"/>
    <col min="3" max="6" width="10.7109375" style="231" customWidth="1"/>
    <col min="7" max="18" width="11" style="231" customWidth="1"/>
    <col min="19" max="21" width="10.42578125" style="231" customWidth="1"/>
    <col min="22" max="25" width="9.28515625" style="231" customWidth="1"/>
    <col min="26" max="37" width="7.28515625" style="231" customWidth="1"/>
    <col min="38" max="38" width="11.5703125" style="231" bestFit="1" customWidth="1"/>
    <col min="39" max="258" width="11.42578125" style="231"/>
    <col min="259" max="259" width="13.7109375" style="231" customWidth="1"/>
    <col min="260" max="260" width="12.140625" style="231" customWidth="1"/>
    <col min="261" max="274" width="11" style="231" customWidth="1"/>
    <col min="275" max="277" width="10.42578125" style="231" customWidth="1"/>
    <col min="278" max="279" width="7.28515625" style="231" customWidth="1"/>
    <col min="280" max="280" width="7.85546875" style="231" bestFit="1" customWidth="1"/>
    <col min="281" max="293" width="7.28515625" style="231" customWidth="1"/>
    <col min="294" max="294" width="11.5703125" style="231" bestFit="1" customWidth="1"/>
    <col min="295" max="514" width="11.42578125" style="231"/>
    <col min="515" max="515" width="13.7109375" style="231" customWidth="1"/>
    <col min="516" max="516" width="12.140625" style="231" customWidth="1"/>
    <col min="517" max="530" width="11" style="231" customWidth="1"/>
    <col min="531" max="533" width="10.42578125" style="231" customWidth="1"/>
    <col min="534" max="535" width="7.28515625" style="231" customWidth="1"/>
    <col min="536" max="536" width="7.85546875" style="231" bestFit="1" customWidth="1"/>
    <col min="537" max="549" width="7.28515625" style="231" customWidth="1"/>
    <col min="550" max="550" width="11.5703125" style="231" bestFit="1" customWidth="1"/>
    <col min="551" max="770" width="11.42578125" style="231"/>
    <col min="771" max="771" width="13.7109375" style="231" customWidth="1"/>
    <col min="772" max="772" width="12.140625" style="231" customWidth="1"/>
    <col min="773" max="786" width="11" style="231" customWidth="1"/>
    <col min="787" max="789" width="10.42578125" style="231" customWidth="1"/>
    <col min="790" max="791" width="7.28515625" style="231" customWidth="1"/>
    <col min="792" max="792" width="7.85546875" style="231" bestFit="1" customWidth="1"/>
    <col min="793" max="805" width="7.28515625" style="231" customWidth="1"/>
    <col min="806" max="806" width="11.5703125" style="231" bestFit="1" customWidth="1"/>
    <col min="807" max="1026" width="11.42578125" style="231"/>
    <col min="1027" max="1027" width="13.7109375" style="231" customWidth="1"/>
    <col min="1028" max="1028" width="12.140625" style="231" customWidth="1"/>
    <col min="1029" max="1042" width="11" style="231" customWidth="1"/>
    <col min="1043" max="1045" width="10.42578125" style="231" customWidth="1"/>
    <col min="1046" max="1047" width="7.28515625" style="231" customWidth="1"/>
    <col min="1048" max="1048" width="7.85546875" style="231" bestFit="1" customWidth="1"/>
    <col min="1049" max="1061" width="7.28515625" style="231" customWidth="1"/>
    <col min="1062" max="1062" width="11.5703125" style="231" bestFit="1" customWidth="1"/>
    <col min="1063" max="1282" width="11.42578125" style="231"/>
    <col min="1283" max="1283" width="13.7109375" style="231" customWidth="1"/>
    <col min="1284" max="1284" width="12.140625" style="231" customWidth="1"/>
    <col min="1285" max="1298" width="11" style="231" customWidth="1"/>
    <col min="1299" max="1301" width="10.42578125" style="231" customWidth="1"/>
    <col min="1302" max="1303" width="7.28515625" style="231" customWidth="1"/>
    <col min="1304" max="1304" width="7.85546875" style="231" bestFit="1" customWidth="1"/>
    <col min="1305" max="1317" width="7.28515625" style="231" customWidth="1"/>
    <col min="1318" max="1318" width="11.5703125" style="231" bestFit="1" customWidth="1"/>
    <col min="1319" max="1538" width="11.42578125" style="231"/>
    <col min="1539" max="1539" width="13.7109375" style="231" customWidth="1"/>
    <col min="1540" max="1540" width="12.140625" style="231" customWidth="1"/>
    <col min="1541" max="1554" width="11" style="231" customWidth="1"/>
    <col min="1555" max="1557" width="10.42578125" style="231" customWidth="1"/>
    <col min="1558" max="1559" width="7.28515625" style="231" customWidth="1"/>
    <col min="1560" max="1560" width="7.85546875" style="231" bestFit="1" customWidth="1"/>
    <col min="1561" max="1573" width="7.28515625" style="231" customWidth="1"/>
    <col min="1574" max="1574" width="11.5703125" style="231" bestFit="1" customWidth="1"/>
    <col min="1575" max="1794" width="11.42578125" style="231"/>
    <col min="1795" max="1795" width="13.7109375" style="231" customWidth="1"/>
    <col min="1796" max="1796" width="12.140625" style="231" customWidth="1"/>
    <col min="1797" max="1810" width="11" style="231" customWidth="1"/>
    <col min="1811" max="1813" width="10.42578125" style="231" customWidth="1"/>
    <col min="1814" max="1815" width="7.28515625" style="231" customWidth="1"/>
    <col min="1816" max="1816" width="7.85546875" style="231" bestFit="1" customWidth="1"/>
    <col min="1817" max="1829" width="7.28515625" style="231" customWidth="1"/>
    <col min="1830" max="1830" width="11.5703125" style="231" bestFit="1" customWidth="1"/>
    <col min="1831" max="2050" width="11.42578125" style="231"/>
    <col min="2051" max="2051" width="13.7109375" style="231" customWidth="1"/>
    <col min="2052" max="2052" width="12.140625" style="231" customWidth="1"/>
    <col min="2053" max="2066" width="11" style="231" customWidth="1"/>
    <col min="2067" max="2069" width="10.42578125" style="231" customWidth="1"/>
    <col min="2070" max="2071" width="7.28515625" style="231" customWidth="1"/>
    <col min="2072" max="2072" width="7.85546875" style="231" bestFit="1" customWidth="1"/>
    <col min="2073" max="2085" width="7.28515625" style="231" customWidth="1"/>
    <col min="2086" max="2086" width="11.5703125" style="231" bestFit="1" customWidth="1"/>
    <col min="2087" max="2306" width="11.42578125" style="231"/>
    <col min="2307" max="2307" width="13.7109375" style="231" customWidth="1"/>
    <col min="2308" max="2308" width="12.140625" style="231" customWidth="1"/>
    <col min="2309" max="2322" width="11" style="231" customWidth="1"/>
    <col min="2323" max="2325" width="10.42578125" style="231" customWidth="1"/>
    <col min="2326" max="2327" width="7.28515625" style="231" customWidth="1"/>
    <col min="2328" max="2328" width="7.85546875" style="231" bestFit="1" customWidth="1"/>
    <col min="2329" max="2341" width="7.28515625" style="231" customWidth="1"/>
    <col min="2342" max="2342" width="11.5703125" style="231" bestFit="1" customWidth="1"/>
    <col min="2343" max="2562" width="11.42578125" style="231"/>
    <col min="2563" max="2563" width="13.7109375" style="231" customWidth="1"/>
    <col min="2564" max="2564" width="12.140625" style="231" customWidth="1"/>
    <col min="2565" max="2578" width="11" style="231" customWidth="1"/>
    <col min="2579" max="2581" width="10.42578125" style="231" customWidth="1"/>
    <col min="2582" max="2583" width="7.28515625" style="231" customWidth="1"/>
    <col min="2584" max="2584" width="7.85546875" style="231" bestFit="1" customWidth="1"/>
    <col min="2585" max="2597" width="7.28515625" style="231" customWidth="1"/>
    <col min="2598" max="2598" width="11.5703125" style="231" bestFit="1" customWidth="1"/>
    <col min="2599" max="2818" width="11.42578125" style="231"/>
    <col min="2819" max="2819" width="13.7109375" style="231" customWidth="1"/>
    <col min="2820" max="2820" width="12.140625" style="231" customWidth="1"/>
    <col min="2821" max="2834" width="11" style="231" customWidth="1"/>
    <col min="2835" max="2837" width="10.42578125" style="231" customWidth="1"/>
    <col min="2838" max="2839" width="7.28515625" style="231" customWidth="1"/>
    <col min="2840" max="2840" width="7.85546875" style="231" bestFit="1" customWidth="1"/>
    <col min="2841" max="2853" width="7.28515625" style="231" customWidth="1"/>
    <col min="2854" max="2854" width="11.5703125" style="231" bestFit="1" customWidth="1"/>
    <col min="2855" max="3074" width="11.42578125" style="231"/>
    <col min="3075" max="3075" width="13.7109375" style="231" customWidth="1"/>
    <col min="3076" max="3076" width="12.140625" style="231" customWidth="1"/>
    <col min="3077" max="3090" width="11" style="231" customWidth="1"/>
    <col min="3091" max="3093" width="10.42578125" style="231" customWidth="1"/>
    <col min="3094" max="3095" width="7.28515625" style="231" customWidth="1"/>
    <col min="3096" max="3096" width="7.85546875" style="231" bestFit="1" customWidth="1"/>
    <col min="3097" max="3109" width="7.28515625" style="231" customWidth="1"/>
    <col min="3110" max="3110" width="11.5703125" style="231" bestFit="1" customWidth="1"/>
    <col min="3111" max="3330" width="11.42578125" style="231"/>
    <col min="3331" max="3331" width="13.7109375" style="231" customWidth="1"/>
    <col min="3332" max="3332" width="12.140625" style="231" customWidth="1"/>
    <col min="3333" max="3346" width="11" style="231" customWidth="1"/>
    <col min="3347" max="3349" width="10.42578125" style="231" customWidth="1"/>
    <col min="3350" max="3351" width="7.28515625" style="231" customWidth="1"/>
    <col min="3352" max="3352" width="7.85546875" style="231" bestFit="1" customWidth="1"/>
    <col min="3353" max="3365" width="7.28515625" style="231" customWidth="1"/>
    <col min="3366" max="3366" width="11.5703125" style="231" bestFit="1" customWidth="1"/>
    <col min="3367" max="3586" width="11.42578125" style="231"/>
    <col min="3587" max="3587" width="13.7109375" style="231" customWidth="1"/>
    <col min="3588" max="3588" width="12.140625" style="231" customWidth="1"/>
    <col min="3589" max="3602" width="11" style="231" customWidth="1"/>
    <col min="3603" max="3605" width="10.42578125" style="231" customWidth="1"/>
    <col min="3606" max="3607" width="7.28515625" style="231" customWidth="1"/>
    <col min="3608" max="3608" width="7.85546875" style="231" bestFit="1" customWidth="1"/>
    <col min="3609" max="3621" width="7.28515625" style="231" customWidth="1"/>
    <col min="3622" max="3622" width="11.5703125" style="231" bestFit="1" customWidth="1"/>
    <col min="3623" max="3842" width="11.42578125" style="231"/>
    <col min="3843" max="3843" width="13.7109375" style="231" customWidth="1"/>
    <col min="3844" max="3844" width="12.140625" style="231" customWidth="1"/>
    <col min="3845" max="3858" width="11" style="231" customWidth="1"/>
    <col min="3859" max="3861" width="10.42578125" style="231" customWidth="1"/>
    <col min="3862" max="3863" width="7.28515625" style="231" customWidth="1"/>
    <col min="3864" max="3864" width="7.85546875" style="231" bestFit="1" customWidth="1"/>
    <col min="3865" max="3877" width="7.28515625" style="231" customWidth="1"/>
    <col min="3878" max="3878" width="11.5703125" style="231" bestFit="1" customWidth="1"/>
    <col min="3879" max="4098" width="11.42578125" style="231"/>
    <col min="4099" max="4099" width="13.7109375" style="231" customWidth="1"/>
    <col min="4100" max="4100" width="12.140625" style="231" customWidth="1"/>
    <col min="4101" max="4114" width="11" style="231" customWidth="1"/>
    <col min="4115" max="4117" width="10.42578125" style="231" customWidth="1"/>
    <col min="4118" max="4119" width="7.28515625" style="231" customWidth="1"/>
    <col min="4120" max="4120" width="7.85546875" style="231" bestFit="1" customWidth="1"/>
    <col min="4121" max="4133" width="7.28515625" style="231" customWidth="1"/>
    <col min="4134" max="4134" width="11.5703125" style="231" bestFit="1" customWidth="1"/>
    <col min="4135" max="4354" width="11.42578125" style="231"/>
    <col min="4355" max="4355" width="13.7109375" style="231" customWidth="1"/>
    <col min="4356" max="4356" width="12.140625" style="231" customWidth="1"/>
    <col min="4357" max="4370" width="11" style="231" customWidth="1"/>
    <col min="4371" max="4373" width="10.42578125" style="231" customWidth="1"/>
    <col min="4374" max="4375" width="7.28515625" style="231" customWidth="1"/>
    <col min="4376" max="4376" width="7.85546875" style="231" bestFit="1" customWidth="1"/>
    <col min="4377" max="4389" width="7.28515625" style="231" customWidth="1"/>
    <col min="4390" max="4390" width="11.5703125" style="231" bestFit="1" customWidth="1"/>
    <col min="4391" max="4610" width="11.42578125" style="231"/>
    <col min="4611" max="4611" width="13.7109375" style="231" customWidth="1"/>
    <col min="4612" max="4612" width="12.140625" style="231" customWidth="1"/>
    <col min="4613" max="4626" width="11" style="231" customWidth="1"/>
    <col min="4627" max="4629" width="10.42578125" style="231" customWidth="1"/>
    <col min="4630" max="4631" width="7.28515625" style="231" customWidth="1"/>
    <col min="4632" max="4632" width="7.85546875" style="231" bestFit="1" customWidth="1"/>
    <col min="4633" max="4645" width="7.28515625" style="231" customWidth="1"/>
    <col min="4646" max="4646" width="11.5703125" style="231" bestFit="1" customWidth="1"/>
    <col min="4647" max="4866" width="11.42578125" style="231"/>
    <col min="4867" max="4867" width="13.7109375" style="231" customWidth="1"/>
    <col min="4868" max="4868" width="12.140625" style="231" customWidth="1"/>
    <col min="4869" max="4882" width="11" style="231" customWidth="1"/>
    <col min="4883" max="4885" width="10.42578125" style="231" customWidth="1"/>
    <col min="4886" max="4887" width="7.28515625" style="231" customWidth="1"/>
    <col min="4888" max="4888" width="7.85546875" style="231" bestFit="1" customWidth="1"/>
    <col min="4889" max="4901" width="7.28515625" style="231" customWidth="1"/>
    <col min="4902" max="4902" width="11.5703125" style="231" bestFit="1" customWidth="1"/>
    <col min="4903" max="5122" width="11.42578125" style="231"/>
    <col min="5123" max="5123" width="13.7109375" style="231" customWidth="1"/>
    <col min="5124" max="5124" width="12.140625" style="231" customWidth="1"/>
    <col min="5125" max="5138" width="11" style="231" customWidth="1"/>
    <col min="5139" max="5141" width="10.42578125" style="231" customWidth="1"/>
    <col min="5142" max="5143" width="7.28515625" style="231" customWidth="1"/>
    <col min="5144" max="5144" width="7.85546875" style="231" bestFit="1" customWidth="1"/>
    <col min="5145" max="5157" width="7.28515625" style="231" customWidth="1"/>
    <col min="5158" max="5158" width="11.5703125" style="231" bestFit="1" customWidth="1"/>
    <col min="5159" max="5378" width="11.42578125" style="231"/>
    <col min="5379" max="5379" width="13.7109375" style="231" customWidth="1"/>
    <col min="5380" max="5380" width="12.140625" style="231" customWidth="1"/>
    <col min="5381" max="5394" width="11" style="231" customWidth="1"/>
    <col min="5395" max="5397" width="10.42578125" style="231" customWidth="1"/>
    <col min="5398" max="5399" width="7.28515625" style="231" customWidth="1"/>
    <col min="5400" max="5400" width="7.85546875" style="231" bestFit="1" customWidth="1"/>
    <col min="5401" max="5413" width="7.28515625" style="231" customWidth="1"/>
    <col min="5414" max="5414" width="11.5703125" style="231" bestFit="1" customWidth="1"/>
    <col min="5415" max="5634" width="11.42578125" style="231"/>
    <col min="5635" max="5635" width="13.7109375" style="231" customWidth="1"/>
    <col min="5636" max="5636" width="12.140625" style="231" customWidth="1"/>
    <col min="5637" max="5650" width="11" style="231" customWidth="1"/>
    <col min="5651" max="5653" width="10.42578125" style="231" customWidth="1"/>
    <col min="5654" max="5655" width="7.28515625" style="231" customWidth="1"/>
    <col min="5656" max="5656" width="7.85546875" style="231" bestFit="1" customWidth="1"/>
    <col min="5657" max="5669" width="7.28515625" style="231" customWidth="1"/>
    <col min="5670" max="5670" width="11.5703125" style="231" bestFit="1" customWidth="1"/>
    <col min="5671" max="5890" width="11.42578125" style="231"/>
    <col min="5891" max="5891" width="13.7109375" style="231" customWidth="1"/>
    <col min="5892" max="5892" width="12.140625" style="231" customWidth="1"/>
    <col min="5893" max="5906" width="11" style="231" customWidth="1"/>
    <col min="5907" max="5909" width="10.42578125" style="231" customWidth="1"/>
    <col min="5910" max="5911" width="7.28515625" style="231" customWidth="1"/>
    <col min="5912" max="5912" width="7.85546875" style="231" bestFit="1" customWidth="1"/>
    <col min="5913" max="5925" width="7.28515625" style="231" customWidth="1"/>
    <col min="5926" max="5926" width="11.5703125" style="231" bestFit="1" customWidth="1"/>
    <col min="5927" max="6146" width="11.42578125" style="231"/>
    <col min="6147" max="6147" width="13.7109375" style="231" customWidth="1"/>
    <col min="6148" max="6148" width="12.140625" style="231" customWidth="1"/>
    <col min="6149" max="6162" width="11" style="231" customWidth="1"/>
    <col min="6163" max="6165" width="10.42578125" style="231" customWidth="1"/>
    <col min="6166" max="6167" width="7.28515625" style="231" customWidth="1"/>
    <col min="6168" max="6168" width="7.85546875" style="231" bestFit="1" customWidth="1"/>
    <col min="6169" max="6181" width="7.28515625" style="231" customWidth="1"/>
    <col min="6182" max="6182" width="11.5703125" style="231" bestFit="1" customWidth="1"/>
    <col min="6183" max="6402" width="11.42578125" style="231"/>
    <col min="6403" max="6403" width="13.7109375" style="231" customWidth="1"/>
    <col min="6404" max="6404" width="12.140625" style="231" customWidth="1"/>
    <col min="6405" max="6418" width="11" style="231" customWidth="1"/>
    <col min="6419" max="6421" width="10.42578125" style="231" customWidth="1"/>
    <col min="6422" max="6423" width="7.28515625" style="231" customWidth="1"/>
    <col min="6424" max="6424" width="7.85546875" style="231" bestFit="1" customWidth="1"/>
    <col min="6425" max="6437" width="7.28515625" style="231" customWidth="1"/>
    <col min="6438" max="6438" width="11.5703125" style="231" bestFit="1" customWidth="1"/>
    <col min="6439" max="6658" width="11.42578125" style="231"/>
    <col min="6659" max="6659" width="13.7109375" style="231" customWidth="1"/>
    <col min="6660" max="6660" width="12.140625" style="231" customWidth="1"/>
    <col min="6661" max="6674" width="11" style="231" customWidth="1"/>
    <col min="6675" max="6677" width="10.42578125" style="231" customWidth="1"/>
    <col min="6678" max="6679" width="7.28515625" style="231" customWidth="1"/>
    <col min="6680" max="6680" width="7.85546875" style="231" bestFit="1" customWidth="1"/>
    <col min="6681" max="6693" width="7.28515625" style="231" customWidth="1"/>
    <col min="6694" max="6694" width="11.5703125" style="231" bestFit="1" customWidth="1"/>
    <col min="6695" max="6914" width="11.42578125" style="231"/>
    <col min="6915" max="6915" width="13.7109375" style="231" customWidth="1"/>
    <col min="6916" max="6916" width="12.140625" style="231" customWidth="1"/>
    <col min="6917" max="6930" width="11" style="231" customWidth="1"/>
    <col min="6931" max="6933" width="10.42578125" style="231" customWidth="1"/>
    <col min="6934" max="6935" width="7.28515625" style="231" customWidth="1"/>
    <col min="6936" max="6936" width="7.85546875" style="231" bestFit="1" customWidth="1"/>
    <col min="6937" max="6949" width="7.28515625" style="231" customWidth="1"/>
    <col min="6950" max="6950" width="11.5703125" style="231" bestFit="1" customWidth="1"/>
    <col min="6951" max="7170" width="11.42578125" style="231"/>
    <col min="7171" max="7171" width="13.7109375" style="231" customWidth="1"/>
    <col min="7172" max="7172" width="12.140625" style="231" customWidth="1"/>
    <col min="7173" max="7186" width="11" style="231" customWidth="1"/>
    <col min="7187" max="7189" width="10.42578125" style="231" customWidth="1"/>
    <col min="7190" max="7191" width="7.28515625" style="231" customWidth="1"/>
    <col min="7192" max="7192" width="7.85546875" style="231" bestFit="1" customWidth="1"/>
    <col min="7193" max="7205" width="7.28515625" style="231" customWidth="1"/>
    <col min="7206" max="7206" width="11.5703125" style="231" bestFit="1" customWidth="1"/>
    <col min="7207" max="7426" width="11.42578125" style="231"/>
    <col min="7427" max="7427" width="13.7109375" style="231" customWidth="1"/>
    <col min="7428" max="7428" width="12.140625" style="231" customWidth="1"/>
    <col min="7429" max="7442" width="11" style="231" customWidth="1"/>
    <col min="7443" max="7445" width="10.42578125" style="231" customWidth="1"/>
    <col min="7446" max="7447" width="7.28515625" style="231" customWidth="1"/>
    <col min="7448" max="7448" width="7.85546875" style="231" bestFit="1" customWidth="1"/>
    <col min="7449" max="7461" width="7.28515625" style="231" customWidth="1"/>
    <col min="7462" max="7462" width="11.5703125" style="231" bestFit="1" customWidth="1"/>
    <col min="7463" max="7682" width="11.42578125" style="231"/>
    <col min="7683" max="7683" width="13.7109375" style="231" customWidth="1"/>
    <col min="7684" max="7684" width="12.140625" style="231" customWidth="1"/>
    <col min="7685" max="7698" width="11" style="231" customWidth="1"/>
    <col min="7699" max="7701" width="10.42578125" style="231" customWidth="1"/>
    <col min="7702" max="7703" width="7.28515625" style="231" customWidth="1"/>
    <col min="7704" max="7704" width="7.85546875" style="231" bestFit="1" customWidth="1"/>
    <col min="7705" max="7717" width="7.28515625" style="231" customWidth="1"/>
    <col min="7718" max="7718" width="11.5703125" style="231" bestFit="1" customWidth="1"/>
    <col min="7719" max="7938" width="11.42578125" style="231"/>
    <col min="7939" max="7939" width="13.7109375" style="231" customWidth="1"/>
    <col min="7940" max="7940" width="12.140625" style="231" customWidth="1"/>
    <col min="7941" max="7954" width="11" style="231" customWidth="1"/>
    <col min="7955" max="7957" width="10.42578125" style="231" customWidth="1"/>
    <col min="7958" max="7959" width="7.28515625" style="231" customWidth="1"/>
    <col min="7960" max="7960" width="7.85546875" style="231" bestFit="1" customWidth="1"/>
    <col min="7961" max="7973" width="7.28515625" style="231" customWidth="1"/>
    <col min="7974" max="7974" width="11.5703125" style="231" bestFit="1" customWidth="1"/>
    <col min="7975" max="8194" width="11.42578125" style="231"/>
    <col min="8195" max="8195" width="13.7109375" style="231" customWidth="1"/>
    <col min="8196" max="8196" width="12.140625" style="231" customWidth="1"/>
    <col min="8197" max="8210" width="11" style="231" customWidth="1"/>
    <col min="8211" max="8213" width="10.42578125" style="231" customWidth="1"/>
    <col min="8214" max="8215" width="7.28515625" style="231" customWidth="1"/>
    <col min="8216" max="8216" width="7.85546875" style="231" bestFit="1" customWidth="1"/>
    <col min="8217" max="8229" width="7.28515625" style="231" customWidth="1"/>
    <col min="8230" max="8230" width="11.5703125" style="231" bestFit="1" customWidth="1"/>
    <col min="8231" max="8450" width="11.42578125" style="231"/>
    <col min="8451" max="8451" width="13.7109375" style="231" customWidth="1"/>
    <col min="8452" max="8452" width="12.140625" style="231" customWidth="1"/>
    <col min="8453" max="8466" width="11" style="231" customWidth="1"/>
    <col min="8467" max="8469" width="10.42578125" style="231" customWidth="1"/>
    <col min="8470" max="8471" width="7.28515625" style="231" customWidth="1"/>
    <col min="8472" max="8472" width="7.85546875" style="231" bestFit="1" customWidth="1"/>
    <col min="8473" max="8485" width="7.28515625" style="231" customWidth="1"/>
    <col min="8486" max="8486" width="11.5703125" style="231" bestFit="1" customWidth="1"/>
    <col min="8487" max="8706" width="11.42578125" style="231"/>
    <col min="8707" max="8707" width="13.7109375" style="231" customWidth="1"/>
    <col min="8708" max="8708" width="12.140625" style="231" customWidth="1"/>
    <col min="8709" max="8722" width="11" style="231" customWidth="1"/>
    <col min="8723" max="8725" width="10.42578125" style="231" customWidth="1"/>
    <col min="8726" max="8727" width="7.28515625" style="231" customWidth="1"/>
    <col min="8728" max="8728" width="7.85546875" style="231" bestFit="1" customWidth="1"/>
    <col min="8729" max="8741" width="7.28515625" style="231" customWidth="1"/>
    <col min="8742" max="8742" width="11.5703125" style="231" bestFit="1" customWidth="1"/>
    <col min="8743" max="8962" width="11.42578125" style="231"/>
    <col min="8963" max="8963" width="13.7109375" style="231" customWidth="1"/>
    <col min="8964" max="8964" width="12.140625" style="231" customWidth="1"/>
    <col min="8965" max="8978" width="11" style="231" customWidth="1"/>
    <col min="8979" max="8981" width="10.42578125" style="231" customWidth="1"/>
    <col min="8982" max="8983" width="7.28515625" style="231" customWidth="1"/>
    <col min="8984" max="8984" width="7.85546875" style="231" bestFit="1" customWidth="1"/>
    <col min="8985" max="8997" width="7.28515625" style="231" customWidth="1"/>
    <col min="8998" max="8998" width="11.5703125" style="231" bestFit="1" customWidth="1"/>
    <col min="8999" max="9218" width="11.42578125" style="231"/>
    <col min="9219" max="9219" width="13.7109375" style="231" customWidth="1"/>
    <col min="9220" max="9220" width="12.140625" style="231" customWidth="1"/>
    <col min="9221" max="9234" width="11" style="231" customWidth="1"/>
    <col min="9235" max="9237" width="10.42578125" style="231" customWidth="1"/>
    <col min="9238" max="9239" width="7.28515625" style="231" customWidth="1"/>
    <col min="9240" max="9240" width="7.85546875" style="231" bestFit="1" customWidth="1"/>
    <col min="9241" max="9253" width="7.28515625" style="231" customWidth="1"/>
    <col min="9254" max="9254" width="11.5703125" style="231" bestFit="1" customWidth="1"/>
    <col min="9255" max="9474" width="11.42578125" style="231"/>
    <col min="9475" max="9475" width="13.7109375" style="231" customWidth="1"/>
    <col min="9476" max="9476" width="12.140625" style="231" customWidth="1"/>
    <col min="9477" max="9490" width="11" style="231" customWidth="1"/>
    <col min="9491" max="9493" width="10.42578125" style="231" customWidth="1"/>
    <col min="9494" max="9495" width="7.28515625" style="231" customWidth="1"/>
    <col min="9496" max="9496" width="7.85546875" style="231" bestFit="1" customWidth="1"/>
    <col min="9497" max="9509" width="7.28515625" style="231" customWidth="1"/>
    <col min="9510" max="9510" width="11.5703125" style="231" bestFit="1" customWidth="1"/>
    <col min="9511" max="9730" width="11.42578125" style="231"/>
    <col min="9731" max="9731" width="13.7109375" style="231" customWidth="1"/>
    <col min="9732" max="9732" width="12.140625" style="231" customWidth="1"/>
    <col min="9733" max="9746" width="11" style="231" customWidth="1"/>
    <col min="9747" max="9749" width="10.42578125" style="231" customWidth="1"/>
    <col min="9750" max="9751" width="7.28515625" style="231" customWidth="1"/>
    <col min="9752" max="9752" width="7.85546875" style="231" bestFit="1" customWidth="1"/>
    <col min="9753" max="9765" width="7.28515625" style="231" customWidth="1"/>
    <col min="9766" max="9766" width="11.5703125" style="231" bestFit="1" customWidth="1"/>
    <col min="9767" max="9986" width="11.42578125" style="231"/>
    <col min="9987" max="9987" width="13.7109375" style="231" customWidth="1"/>
    <col min="9988" max="9988" width="12.140625" style="231" customWidth="1"/>
    <col min="9989" max="10002" width="11" style="231" customWidth="1"/>
    <col min="10003" max="10005" width="10.42578125" style="231" customWidth="1"/>
    <col min="10006" max="10007" width="7.28515625" style="231" customWidth="1"/>
    <col min="10008" max="10008" width="7.85546875" style="231" bestFit="1" customWidth="1"/>
    <col min="10009" max="10021" width="7.28515625" style="231" customWidth="1"/>
    <col min="10022" max="10022" width="11.5703125" style="231" bestFit="1" customWidth="1"/>
    <col min="10023" max="10242" width="11.42578125" style="231"/>
    <col min="10243" max="10243" width="13.7109375" style="231" customWidth="1"/>
    <col min="10244" max="10244" width="12.140625" style="231" customWidth="1"/>
    <col min="10245" max="10258" width="11" style="231" customWidth="1"/>
    <col min="10259" max="10261" width="10.42578125" style="231" customWidth="1"/>
    <col min="10262" max="10263" width="7.28515625" style="231" customWidth="1"/>
    <col min="10264" max="10264" width="7.85546875" style="231" bestFit="1" customWidth="1"/>
    <col min="10265" max="10277" width="7.28515625" style="231" customWidth="1"/>
    <col min="10278" max="10278" width="11.5703125" style="231" bestFit="1" customWidth="1"/>
    <col min="10279" max="10498" width="11.42578125" style="231"/>
    <col min="10499" max="10499" width="13.7109375" style="231" customWidth="1"/>
    <col min="10500" max="10500" width="12.140625" style="231" customWidth="1"/>
    <col min="10501" max="10514" width="11" style="231" customWidth="1"/>
    <col min="10515" max="10517" width="10.42578125" style="231" customWidth="1"/>
    <col min="10518" max="10519" width="7.28515625" style="231" customWidth="1"/>
    <col min="10520" max="10520" width="7.85546875" style="231" bestFit="1" customWidth="1"/>
    <col min="10521" max="10533" width="7.28515625" style="231" customWidth="1"/>
    <col min="10534" max="10534" width="11.5703125" style="231" bestFit="1" customWidth="1"/>
    <col min="10535" max="10754" width="11.42578125" style="231"/>
    <col min="10755" max="10755" width="13.7109375" style="231" customWidth="1"/>
    <col min="10756" max="10756" width="12.140625" style="231" customWidth="1"/>
    <col min="10757" max="10770" width="11" style="231" customWidth="1"/>
    <col min="10771" max="10773" width="10.42578125" style="231" customWidth="1"/>
    <col min="10774" max="10775" width="7.28515625" style="231" customWidth="1"/>
    <col min="10776" max="10776" width="7.85546875" style="231" bestFit="1" customWidth="1"/>
    <col min="10777" max="10789" width="7.28515625" style="231" customWidth="1"/>
    <col min="10790" max="10790" width="11.5703125" style="231" bestFit="1" customWidth="1"/>
    <col min="10791" max="11010" width="11.42578125" style="231"/>
    <col min="11011" max="11011" width="13.7109375" style="231" customWidth="1"/>
    <col min="11012" max="11012" width="12.140625" style="231" customWidth="1"/>
    <col min="11013" max="11026" width="11" style="231" customWidth="1"/>
    <col min="11027" max="11029" width="10.42578125" style="231" customWidth="1"/>
    <col min="11030" max="11031" width="7.28515625" style="231" customWidth="1"/>
    <col min="11032" max="11032" width="7.85546875" style="231" bestFit="1" customWidth="1"/>
    <col min="11033" max="11045" width="7.28515625" style="231" customWidth="1"/>
    <col min="11046" max="11046" width="11.5703125" style="231" bestFit="1" customWidth="1"/>
    <col min="11047" max="11266" width="11.42578125" style="231"/>
    <col min="11267" max="11267" width="13.7109375" style="231" customWidth="1"/>
    <col min="11268" max="11268" width="12.140625" style="231" customWidth="1"/>
    <col min="11269" max="11282" width="11" style="231" customWidth="1"/>
    <col min="11283" max="11285" width="10.42578125" style="231" customWidth="1"/>
    <col min="11286" max="11287" width="7.28515625" style="231" customWidth="1"/>
    <col min="11288" max="11288" width="7.85546875" style="231" bestFit="1" customWidth="1"/>
    <col min="11289" max="11301" width="7.28515625" style="231" customWidth="1"/>
    <col min="11302" max="11302" width="11.5703125" style="231" bestFit="1" customWidth="1"/>
    <col min="11303" max="11522" width="11.42578125" style="231"/>
    <col min="11523" max="11523" width="13.7109375" style="231" customWidth="1"/>
    <col min="11524" max="11524" width="12.140625" style="231" customWidth="1"/>
    <col min="11525" max="11538" width="11" style="231" customWidth="1"/>
    <col min="11539" max="11541" width="10.42578125" style="231" customWidth="1"/>
    <col min="11542" max="11543" width="7.28515625" style="231" customWidth="1"/>
    <col min="11544" max="11544" width="7.85546875" style="231" bestFit="1" customWidth="1"/>
    <col min="11545" max="11557" width="7.28515625" style="231" customWidth="1"/>
    <col min="11558" max="11558" width="11.5703125" style="231" bestFit="1" customWidth="1"/>
    <col min="11559" max="11778" width="11.42578125" style="231"/>
    <col min="11779" max="11779" width="13.7109375" style="231" customWidth="1"/>
    <col min="11780" max="11780" width="12.140625" style="231" customWidth="1"/>
    <col min="11781" max="11794" width="11" style="231" customWidth="1"/>
    <col min="11795" max="11797" width="10.42578125" style="231" customWidth="1"/>
    <col min="11798" max="11799" width="7.28515625" style="231" customWidth="1"/>
    <col min="11800" max="11800" width="7.85546875" style="231" bestFit="1" customWidth="1"/>
    <col min="11801" max="11813" width="7.28515625" style="231" customWidth="1"/>
    <col min="11814" max="11814" width="11.5703125" style="231" bestFit="1" customWidth="1"/>
    <col min="11815" max="12034" width="11.42578125" style="231"/>
    <col min="12035" max="12035" width="13.7109375" style="231" customWidth="1"/>
    <col min="12036" max="12036" width="12.140625" style="231" customWidth="1"/>
    <col min="12037" max="12050" width="11" style="231" customWidth="1"/>
    <col min="12051" max="12053" width="10.42578125" style="231" customWidth="1"/>
    <col min="12054" max="12055" width="7.28515625" style="231" customWidth="1"/>
    <col min="12056" max="12056" width="7.85546875" style="231" bestFit="1" customWidth="1"/>
    <col min="12057" max="12069" width="7.28515625" style="231" customWidth="1"/>
    <col min="12070" max="12070" width="11.5703125" style="231" bestFit="1" customWidth="1"/>
    <col min="12071" max="12290" width="11.42578125" style="231"/>
    <col min="12291" max="12291" width="13.7109375" style="231" customWidth="1"/>
    <col min="12292" max="12292" width="12.140625" style="231" customWidth="1"/>
    <col min="12293" max="12306" width="11" style="231" customWidth="1"/>
    <col min="12307" max="12309" width="10.42578125" style="231" customWidth="1"/>
    <col min="12310" max="12311" width="7.28515625" style="231" customWidth="1"/>
    <col min="12312" max="12312" width="7.85546875" style="231" bestFit="1" customWidth="1"/>
    <col min="12313" max="12325" width="7.28515625" style="231" customWidth="1"/>
    <col min="12326" max="12326" width="11.5703125" style="231" bestFit="1" customWidth="1"/>
    <col min="12327" max="12546" width="11.42578125" style="231"/>
    <col min="12547" max="12547" width="13.7109375" style="231" customWidth="1"/>
    <col min="12548" max="12548" width="12.140625" style="231" customWidth="1"/>
    <col min="12549" max="12562" width="11" style="231" customWidth="1"/>
    <col min="12563" max="12565" width="10.42578125" style="231" customWidth="1"/>
    <col min="12566" max="12567" width="7.28515625" style="231" customWidth="1"/>
    <col min="12568" max="12568" width="7.85546875" style="231" bestFit="1" customWidth="1"/>
    <col min="12569" max="12581" width="7.28515625" style="231" customWidth="1"/>
    <col min="12582" max="12582" width="11.5703125" style="231" bestFit="1" customWidth="1"/>
    <col min="12583" max="12802" width="11.42578125" style="231"/>
    <col min="12803" max="12803" width="13.7109375" style="231" customWidth="1"/>
    <col min="12804" max="12804" width="12.140625" style="231" customWidth="1"/>
    <col min="12805" max="12818" width="11" style="231" customWidth="1"/>
    <col min="12819" max="12821" width="10.42578125" style="231" customWidth="1"/>
    <col min="12822" max="12823" width="7.28515625" style="231" customWidth="1"/>
    <col min="12824" max="12824" width="7.85546875" style="231" bestFit="1" customWidth="1"/>
    <col min="12825" max="12837" width="7.28515625" style="231" customWidth="1"/>
    <col min="12838" max="12838" width="11.5703125" style="231" bestFit="1" customWidth="1"/>
    <col min="12839" max="13058" width="11.42578125" style="231"/>
    <col min="13059" max="13059" width="13.7109375" style="231" customWidth="1"/>
    <col min="13060" max="13060" width="12.140625" style="231" customWidth="1"/>
    <col min="13061" max="13074" width="11" style="231" customWidth="1"/>
    <col min="13075" max="13077" width="10.42578125" style="231" customWidth="1"/>
    <col min="13078" max="13079" width="7.28515625" style="231" customWidth="1"/>
    <col min="13080" max="13080" width="7.85546875" style="231" bestFit="1" customWidth="1"/>
    <col min="13081" max="13093" width="7.28515625" style="231" customWidth="1"/>
    <col min="13094" max="13094" width="11.5703125" style="231" bestFit="1" customWidth="1"/>
    <col min="13095" max="13314" width="11.42578125" style="231"/>
    <col min="13315" max="13315" width="13.7109375" style="231" customWidth="1"/>
    <col min="13316" max="13316" width="12.140625" style="231" customWidth="1"/>
    <col min="13317" max="13330" width="11" style="231" customWidth="1"/>
    <col min="13331" max="13333" width="10.42578125" style="231" customWidth="1"/>
    <col min="13334" max="13335" width="7.28515625" style="231" customWidth="1"/>
    <col min="13336" max="13336" width="7.85546875" style="231" bestFit="1" customWidth="1"/>
    <col min="13337" max="13349" width="7.28515625" style="231" customWidth="1"/>
    <col min="13350" max="13350" width="11.5703125" style="231" bestFit="1" customWidth="1"/>
    <col min="13351" max="13570" width="11.42578125" style="231"/>
    <col min="13571" max="13571" width="13.7109375" style="231" customWidth="1"/>
    <col min="13572" max="13572" width="12.140625" style="231" customWidth="1"/>
    <col min="13573" max="13586" width="11" style="231" customWidth="1"/>
    <col min="13587" max="13589" width="10.42578125" style="231" customWidth="1"/>
    <col min="13590" max="13591" width="7.28515625" style="231" customWidth="1"/>
    <col min="13592" max="13592" width="7.85546875" style="231" bestFit="1" customWidth="1"/>
    <col min="13593" max="13605" width="7.28515625" style="231" customWidth="1"/>
    <col min="13606" max="13606" width="11.5703125" style="231" bestFit="1" customWidth="1"/>
    <col min="13607" max="13826" width="11.42578125" style="231"/>
    <col min="13827" max="13827" width="13.7109375" style="231" customWidth="1"/>
    <col min="13828" max="13828" width="12.140625" style="231" customWidth="1"/>
    <col min="13829" max="13842" width="11" style="231" customWidth="1"/>
    <col min="13843" max="13845" width="10.42578125" style="231" customWidth="1"/>
    <col min="13846" max="13847" width="7.28515625" style="231" customWidth="1"/>
    <col min="13848" max="13848" width="7.85546875" style="231" bestFit="1" customWidth="1"/>
    <col min="13849" max="13861" width="7.28515625" style="231" customWidth="1"/>
    <col min="13862" max="13862" width="11.5703125" style="231" bestFit="1" customWidth="1"/>
    <col min="13863" max="14082" width="11.42578125" style="231"/>
    <col min="14083" max="14083" width="13.7109375" style="231" customWidth="1"/>
    <col min="14084" max="14084" width="12.140625" style="231" customWidth="1"/>
    <col min="14085" max="14098" width="11" style="231" customWidth="1"/>
    <col min="14099" max="14101" width="10.42578125" style="231" customWidth="1"/>
    <col min="14102" max="14103" width="7.28515625" style="231" customWidth="1"/>
    <col min="14104" max="14104" width="7.85546875" style="231" bestFit="1" customWidth="1"/>
    <col min="14105" max="14117" width="7.28515625" style="231" customWidth="1"/>
    <col min="14118" max="14118" width="11.5703125" style="231" bestFit="1" customWidth="1"/>
    <col min="14119" max="14338" width="11.42578125" style="231"/>
    <col min="14339" max="14339" width="13.7109375" style="231" customWidth="1"/>
    <col min="14340" max="14340" width="12.140625" style="231" customWidth="1"/>
    <col min="14341" max="14354" width="11" style="231" customWidth="1"/>
    <col min="14355" max="14357" width="10.42578125" style="231" customWidth="1"/>
    <col min="14358" max="14359" width="7.28515625" style="231" customWidth="1"/>
    <col min="14360" max="14360" width="7.85546875" style="231" bestFit="1" customWidth="1"/>
    <col min="14361" max="14373" width="7.28515625" style="231" customWidth="1"/>
    <col min="14374" max="14374" width="11.5703125" style="231" bestFit="1" customWidth="1"/>
    <col min="14375" max="14594" width="11.42578125" style="231"/>
    <col min="14595" max="14595" width="13.7109375" style="231" customWidth="1"/>
    <col min="14596" max="14596" width="12.140625" style="231" customWidth="1"/>
    <col min="14597" max="14610" width="11" style="231" customWidth="1"/>
    <col min="14611" max="14613" width="10.42578125" style="231" customWidth="1"/>
    <col min="14614" max="14615" width="7.28515625" style="231" customWidth="1"/>
    <col min="14616" max="14616" width="7.85546875" style="231" bestFit="1" customWidth="1"/>
    <col min="14617" max="14629" width="7.28515625" style="231" customWidth="1"/>
    <col min="14630" max="14630" width="11.5703125" style="231" bestFit="1" customWidth="1"/>
    <col min="14631" max="14850" width="11.42578125" style="231"/>
    <col min="14851" max="14851" width="13.7109375" style="231" customWidth="1"/>
    <col min="14852" max="14852" width="12.140625" style="231" customWidth="1"/>
    <col min="14853" max="14866" width="11" style="231" customWidth="1"/>
    <col min="14867" max="14869" width="10.42578125" style="231" customWidth="1"/>
    <col min="14870" max="14871" width="7.28515625" style="231" customWidth="1"/>
    <col min="14872" max="14872" width="7.85546875" style="231" bestFit="1" customWidth="1"/>
    <col min="14873" max="14885" width="7.28515625" style="231" customWidth="1"/>
    <col min="14886" max="14886" width="11.5703125" style="231" bestFit="1" customWidth="1"/>
    <col min="14887" max="15106" width="11.42578125" style="231"/>
    <col min="15107" max="15107" width="13.7109375" style="231" customWidth="1"/>
    <col min="15108" max="15108" width="12.140625" style="231" customWidth="1"/>
    <col min="15109" max="15122" width="11" style="231" customWidth="1"/>
    <col min="15123" max="15125" width="10.42578125" style="231" customWidth="1"/>
    <col min="15126" max="15127" width="7.28515625" style="231" customWidth="1"/>
    <col min="15128" max="15128" width="7.85546875" style="231" bestFit="1" customWidth="1"/>
    <col min="15129" max="15141" width="7.28515625" style="231" customWidth="1"/>
    <col min="15142" max="15142" width="11.5703125" style="231" bestFit="1" customWidth="1"/>
    <col min="15143" max="15362" width="11.42578125" style="231"/>
    <col min="15363" max="15363" width="13.7109375" style="231" customWidth="1"/>
    <col min="15364" max="15364" width="12.140625" style="231" customWidth="1"/>
    <col min="15365" max="15378" width="11" style="231" customWidth="1"/>
    <col min="15379" max="15381" width="10.42578125" style="231" customWidth="1"/>
    <col min="15382" max="15383" width="7.28515625" style="231" customWidth="1"/>
    <col min="15384" max="15384" width="7.85546875" style="231" bestFit="1" customWidth="1"/>
    <col min="15385" max="15397" width="7.28515625" style="231" customWidth="1"/>
    <col min="15398" max="15398" width="11.5703125" style="231" bestFit="1" customWidth="1"/>
    <col min="15399" max="15618" width="11.42578125" style="231"/>
    <col min="15619" max="15619" width="13.7109375" style="231" customWidth="1"/>
    <col min="15620" max="15620" width="12.140625" style="231" customWidth="1"/>
    <col min="15621" max="15634" width="11" style="231" customWidth="1"/>
    <col min="15635" max="15637" width="10.42578125" style="231" customWidth="1"/>
    <col min="15638" max="15639" width="7.28515625" style="231" customWidth="1"/>
    <col min="15640" max="15640" width="7.85546875" style="231" bestFit="1" customWidth="1"/>
    <col min="15641" max="15653" width="7.28515625" style="231" customWidth="1"/>
    <col min="15654" max="15654" width="11.5703125" style="231" bestFit="1" customWidth="1"/>
    <col min="15655" max="15874" width="11.42578125" style="231"/>
    <col min="15875" max="15875" width="13.7109375" style="231" customWidth="1"/>
    <col min="15876" max="15876" width="12.140625" style="231" customWidth="1"/>
    <col min="15877" max="15890" width="11" style="231" customWidth="1"/>
    <col min="15891" max="15893" width="10.42578125" style="231" customWidth="1"/>
    <col min="15894" max="15895" width="7.28515625" style="231" customWidth="1"/>
    <col min="15896" max="15896" width="7.85546875" style="231" bestFit="1" customWidth="1"/>
    <col min="15897" max="15909" width="7.28515625" style="231" customWidth="1"/>
    <col min="15910" max="15910" width="11.5703125" style="231" bestFit="1" customWidth="1"/>
    <col min="15911" max="16130" width="11.42578125" style="231"/>
    <col min="16131" max="16131" width="13.7109375" style="231" customWidth="1"/>
    <col min="16132" max="16132" width="12.140625" style="231" customWidth="1"/>
    <col min="16133" max="16146" width="11" style="231" customWidth="1"/>
    <col min="16147" max="16149" width="10.42578125" style="231" customWidth="1"/>
    <col min="16150" max="16151" width="7.28515625" style="231" customWidth="1"/>
    <col min="16152" max="16152" width="7.85546875" style="231" bestFit="1" customWidth="1"/>
    <col min="16153" max="16165" width="7.28515625" style="231" customWidth="1"/>
    <col min="16166" max="16166" width="11.5703125" style="231" bestFit="1" customWidth="1"/>
    <col min="16167" max="16384" width="11.42578125" style="231"/>
  </cols>
  <sheetData>
    <row r="1" spans="2:12" ht="15" customHeight="1"/>
    <row r="2" spans="2:12" ht="15" customHeight="1"/>
    <row r="3" spans="2:12" ht="15" customHeight="1">
      <c r="B3" s="232"/>
    </row>
    <row r="4" spans="2:12" ht="15" customHeight="1">
      <c r="B4" s="232"/>
    </row>
    <row r="5" spans="2:12" ht="36" customHeight="1" thickBot="1">
      <c r="B5" s="352" t="s">
        <v>282</v>
      </c>
      <c r="C5" s="352"/>
      <c r="D5" s="352"/>
      <c r="E5" s="352"/>
      <c r="F5" s="352"/>
    </row>
    <row r="6" spans="2:12" ht="45" customHeight="1" thickBot="1">
      <c r="B6" s="38"/>
      <c r="C6" s="218" t="s">
        <v>283</v>
      </c>
      <c r="D6" s="218" t="s">
        <v>240</v>
      </c>
      <c r="E6" s="219" t="s">
        <v>241</v>
      </c>
      <c r="F6" s="218" t="s">
        <v>242</v>
      </c>
      <c r="H6" s="72" t="s">
        <v>95</v>
      </c>
    </row>
    <row r="7" spans="2:12" ht="15" customHeight="1">
      <c r="B7" s="220" t="s">
        <v>253</v>
      </c>
      <c r="C7" s="269">
        <v>58.25</v>
      </c>
      <c r="D7" s="47">
        <f t="shared" ref="D7" si="0">IFERROR((C7-C8)/C8,"-")</f>
        <v>0.22219890893831315</v>
      </c>
      <c r="E7" s="48">
        <f t="shared" ref="E7:E8" si="1">C7/C20-1</f>
        <v>0.17938854019032191</v>
      </c>
      <c r="F7" s="236">
        <f>((SUM(C7:C8,C10:C19)/SUM(C20:C21,C23:C32))-1)</f>
        <v>8.8252340210382529E-2</v>
      </c>
    </row>
    <row r="8" spans="2:12" ht="15" customHeight="1">
      <c r="B8" s="220" t="s">
        <v>254</v>
      </c>
      <c r="C8" s="269">
        <v>47.66</v>
      </c>
      <c r="D8" s="47">
        <f>C8/C10-1</f>
        <v>6.759611322348924E-3</v>
      </c>
      <c r="E8" s="48">
        <f t="shared" si="1"/>
        <v>0.29159891598915988</v>
      </c>
      <c r="F8" s="236">
        <f>((SUM(C8,C10:C20)/SUM(C21,C23:C33))-1)</f>
        <v>5.554752592784018E-2</v>
      </c>
    </row>
    <row r="9" spans="2:12" ht="30" customHeight="1">
      <c r="B9" s="61" t="str">
        <f>actualizaciones!$A$2</f>
        <v xml:space="preserve">acumulado febrero 2011 </v>
      </c>
      <c r="C9" s="270">
        <v>52.682527660982132</v>
      </c>
      <c r="D9" s="271"/>
      <c r="E9" s="272">
        <v>0.23002495519989519</v>
      </c>
      <c r="F9" s="222" t="s">
        <v>64</v>
      </c>
    </row>
    <row r="10" spans="2:12" ht="15" customHeight="1" outlineLevel="1">
      <c r="B10" s="220" t="s">
        <v>243</v>
      </c>
      <c r="C10" s="269">
        <v>47.34</v>
      </c>
      <c r="D10" s="47">
        <f t="shared" ref="D10:D20" si="2">IFERROR((C10-C11)/C11,"-")</f>
        <v>-9.1013824884792538E-2</v>
      </c>
      <c r="E10" s="48">
        <f>C10/C23-1</f>
        <v>1.8605211220756424E-2</v>
      </c>
      <c r="F10" s="236">
        <f>((SUM(C10:C21)/SUM(C23:C34))-1)</f>
        <v>2.161544439552876E-2</v>
      </c>
    </row>
    <row r="11" spans="2:12" ht="15" customHeight="1" outlineLevel="1">
      <c r="B11" s="220" t="s">
        <v>244</v>
      </c>
      <c r="C11" s="269">
        <v>52.08</v>
      </c>
      <c r="D11" s="47">
        <f t="shared" si="2"/>
        <v>0.12265574477258025</v>
      </c>
      <c r="E11" s="48">
        <f t="shared" ref="E11:E60" si="3">C11/C24-1</f>
        <v>0.41216055443257282</v>
      </c>
      <c r="F11" s="236">
        <f>((SUM(C11:C21,C23)/SUM(C24:C34,C36))-1)</f>
        <v>2.4778960807248174E-2</v>
      </c>
    </row>
    <row r="12" spans="2:12" ht="15" customHeight="1" outlineLevel="1">
      <c r="B12" s="220" t="s">
        <v>245</v>
      </c>
      <c r="C12" s="269">
        <v>46.39</v>
      </c>
      <c r="D12" s="47">
        <f t="shared" si="2"/>
        <v>0.19959265981937319</v>
      </c>
      <c r="E12" s="48">
        <f t="shared" si="3"/>
        <v>0.24300219537452539</v>
      </c>
      <c r="F12" s="236">
        <f>((SUM(C12:C21,C23:C24)/SUM(C25:C34,C36:C37))-1)</f>
        <v>-3.544684661181241E-2</v>
      </c>
    </row>
    <row r="13" spans="2:12" ht="15" customHeight="1" outlineLevel="1">
      <c r="B13" s="220" t="s">
        <v>246</v>
      </c>
      <c r="C13" s="269">
        <v>38.671460366375619</v>
      </c>
      <c r="D13" s="47">
        <f t="shared" si="2"/>
        <v>3.1789230693052895E-2</v>
      </c>
      <c r="E13" s="48">
        <f t="shared" si="3"/>
        <v>0.12319083259876917</v>
      </c>
      <c r="F13" s="236">
        <f>((SUM(C13:C21,C23:C25)/SUM(C26:C34,C36:C38))-1)</f>
        <v>-7.7745894491692447E-2</v>
      </c>
      <c r="H13" s="20"/>
    </row>
    <row r="14" spans="2:12" ht="15" customHeight="1" outlineLevel="1">
      <c r="B14" s="220" t="s">
        <v>247</v>
      </c>
      <c r="C14" s="269">
        <v>37.479999999999997</v>
      </c>
      <c r="D14" s="47">
        <f t="shared" si="2"/>
        <v>-1.3684210526315872E-2</v>
      </c>
      <c r="E14" s="48">
        <f t="shared" si="3"/>
        <v>0.36043557168784024</v>
      </c>
      <c r="F14" s="236">
        <f>((SUM(C14:C21,C23:C26)/SUM(C27:C34,C36:C39))-1)</f>
        <v>-9.7728259768928072E-2</v>
      </c>
      <c r="G14" s="20"/>
      <c r="H14" s="20"/>
      <c r="I14" s="20"/>
      <c r="J14" s="20"/>
      <c r="K14" s="20"/>
      <c r="L14" s="20"/>
    </row>
    <row r="15" spans="2:12" ht="15" customHeight="1" outlineLevel="1">
      <c r="B15" s="220" t="s">
        <v>248</v>
      </c>
      <c r="C15" s="269">
        <v>38</v>
      </c>
      <c r="D15" s="47">
        <f t="shared" si="2"/>
        <v>9.2581943645773393E-2</v>
      </c>
      <c r="E15" s="48">
        <f t="shared" si="3"/>
        <v>8.2004555808656177E-2</v>
      </c>
      <c r="F15" s="236">
        <f>((SUM(C15:C21,C23:C27)/SUM(C28:C34,C36:C40))-1)</f>
        <v>-0.13328520011079925</v>
      </c>
      <c r="G15" s="20"/>
      <c r="H15" s="20"/>
      <c r="I15" s="20"/>
      <c r="J15" s="20"/>
      <c r="K15" s="20"/>
      <c r="L15" s="20"/>
    </row>
    <row r="16" spans="2:12" ht="15" customHeight="1" outlineLevel="1">
      <c r="B16" s="220" t="s">
        <v>249</v>
      </c>
      <c r="C16" s="269">
        <v>34.78</v>
      </c>
      <c r="D16" s="47">
        <f t="shared" si="2"/>
        <v>6.6425470058461E-2</v>
      </c>
      <c r="E16" s="48">
        <f t="shared" si="3"/>
        <v>-6.0264251654686407E-2</v>
      </c>
      <c r="F16" s="236">
        <f>((SUM(C16:C21,C23:C28)/SUM(C29:C34,C36:C41))-1)</f>
        <v>-0.16122155971715768</v>
      </c>
      <c r="G16" s="20"/>
      <c r="H16" s="20"/>
      <c r="I16" s="20"/>
      <c r="J16" s="20"/>
      <c r="K16" s="20"/>
      <c r="L16" s="20"/>
    </row>
    <row r="17" spans="2:12" ht="15" customHeight="1" outlineLevel="1">
      <c r="B17" s="220" t="s">
        <v>250</v>
      </c>
      <c r="C17" s="269">
        <v>32.613624652169435</v>
      </c>
      <c r="D17" s="47">
        <f t="shared" si="2"/>
        <v>-0.11073122182541992</v>
      </c>
      <c r="E17" s="48">
        <f t="shared" si="3"/>
        <v>-0.15112897834020211</v>
      </c>
      <c r="F17" s="236">
        <f>((SUM(C17:C21,C23:C29)/SUM(C30:C34,C36:C42))-1)</f>
        <v>-0.17228012454365249</v>
      </c>
      <c r="G17" s="20"/>
      <c r="H17" s="20"/>
      <c r="I17" s="20"/>
      <c r="J17" s="20"/>
      <c r="K17" s="20"/>
      <c r="L17" s="20"/>
    </row>
    <row r="18" spans="2:12" ht="15" customHeight="1" outlineLevel="1">
      <c r="B18" s="220" t="s">
        <v>251</v>
      </c>
      <c r="C18" s="269">
        <v>36.674653887113948</v>
      </c>
      <c r="D18" s="47">
        <f t="shared" si="2"/>
        <v>1.1710287487540544E-4</v>
      </c>
      <c r="E18" s="48">
        <f t="shared" si="3"/>
        <v>-6.6802700073436361E-2</v>
      </c>
      <c r="F18" s="236">
        <f>((SUM(C18:C21,C23:C30)/SUM(C31:C34,C36:C43))-1)</f>
        <v>-0.18631282108009506</v>
      </c>
      <c r="G18" s="20"/>
      <c r="H18" s="20"/>
      <c r="I18" s="20"/>
      <c r="J18" s="20"/>
      <c r="K18" s="20"/>
      <c r="L18" s="20"/>
    </row>
    <row r="19" spans="2:12" ht="15" customHeight="1" outlineLevel="1">
      <c r="B19" s="220" t="s">
        <v>252</v>
      </c>
      <c r="C19" s="269">
        <v>36.670359682572403</v>
      </c>
      <c r="D19" s="47">
        <f t="shared" si="2"/>
        <v>-0.2575347300552257</v>
      </c>
      <c r="E19" s="48">
        <f t="shared" si="3"/>
        <v>-0.21527156681848048</v>
      </c>
      <c r="F19" s="236">
        <f>((SUM(C19:C21,C23:C31)/SUM(C32:C34,C36:C44))-1)</f>
        <v>-0.19771243804551486</v>
      </c>
      <c r="G19" s="20"/>
      <c r="I19" s="20"/>
      <c r="J19" s="20"/>
      <c r="K19" s="20"/>
      <c r="L19" s="20"/>
    </row>
    <row r="20" spans="2:12" ht="15" customHeight="1" outlineLevel="1">
      <c r="B20" s="220" t="s">
        <v>253</v>
      </c>
      <c r="C20" s="269">
        <v>49.39</v>
      </c>
      <c r="D20" s="47">
        <f t="shared" si="2"/>
        <v>0.33848238482384829</v>
      </c>
      <c r="E20" s="48">
        <f t="shared" si="3"/>
        <v>-0.10880548538433776</v>
      </c>
      <c r="F20" s="236">
        <f>((SUM(C20:C21,C23:C32)/SUM(C33:C34,C36:C45))-1)</f>
        <v>-0.19264960351952209</v>
      </c>
    </row>
    <row r="21" spans="2:12" ht="15" customHeight="1" outlineLevel="1">
      <c r="B21" s="220" t="s">
        <v>254</v>
      </c>
      <c r="C21" s="269">
        <v>36.9</v>
      </c>
      <c r="D21" s="47">
        <f>C21/C23-1</f>
        <v>-0.2060301585541634</v>
      </c>
      <c r="E21" s="48">
        <f t="shared" si="3"/>
        <v>-0.12205567451820132</v>
      </c>
      <c r="F21" s="236">
        <f>((SUM(C21,C23:C33)/SUM(C34,C36:C46))-1)</f>
        <v>-0.18870636550373621</v>
      </c>
    </row>
    <row r="22" spans="2:12" ht="15" customHeight="1">
      <c r="B22" s="273">
        <v>2010</v>
      </c>
      <c r="C22" s="244">
        <v>40.157146518918708</v>
      </c>
      <c r="D22" s="274"/>
      <c r="E22" s="138">
        <f t="shared" si="3"/>
        <v>1.2990317321541989E-2</v>
      </c>
      <c r="F22" s="224">
        <f>C22/C35-1</f>
        <v>1.2990317321541989E-2</v>
      </c>
    </row>
    <row r="23" spans="2:12" ht="15" hidden="1" customHeight="1" outlineLevel="1">
      <c r="B23" s="220" t="s">
        <v>243</v>
      </c>
      <c r="C23" s="269">
        <v>46.475316912295163</v>
      </c>
      <c r="D23" s="47">
        <f t="shared" ref="D23:D33" si="4">IFERROR((C23-C24)/C24,"-")</f>
        <v>0.26018835058172568</v>
      </c>
      <c r="E23" s="48">
        <f t="shared" si="3"/>
        <v>5.2430183702336208E-2</v>
      </c>
      <c r="F23" s="236">
        <f>((SUM(C23:C34)/SUM(C36:C47))-1)</f>
        <v>-0.19067163769400453</v>
      </c>
    </row>
    <row r="24" spans="2:12" ht="15" hidden="1" customHeight="1" outlineLevel="1">
      <c r="B24" s="220" t="s">
        <v>244</v>
      </c>
      <c r="C24" s="269">
        <v>36.879659211927581</v>
      </c>
      <c r="D24" s="47">
        <f t="shared" si="4"/>
        <v>-1.1823725693245891E-2</v>
      </c>
      <c r="E24" s="48">
        <f t="shared" si="3"/>
        <v>-0.27316398872826997</v>
      </c>
      <c r="F24" s="236">
        <f>((SUM(C24:C34,C36)/SUM(C37:C47,C49))-1)</f>
        <v>-0.20328681882683686</v>
      </c>
    </row>
    <row r="25" spans="2:12" ht="15" hidden="1" customHeight="1" outlineLevel="1">
      <c r="B25" s="220" t="s">
        <v>245</v>
      </c>
      <c r="C25" s="269">
        <v>37.320931670617334</v>
      </c>
      <c r="D25" s="47">
        <f t="shared" si="4"/>
        <v>8.3965485640933327E-2</v>
      </c>
      <c r="E25" s="48">
        <f t="shared" si="3"/>
        <v>-0.25178565215282012</v>
      </c>
      <c r="F25" s="236">
        <f>((SUM(C25:C34,C36:C37)/SUM(C38:C47,C49:C50))-1)</f>
        <v>-0.18482738218091344</v>
      </c>
    </row>
    <row r="26" spans="2:12" ht="15" hidden="1" customHeight="1" outlineLevel="1">
      <c r="B26" s="220" t="s">
        <v>246</v>
      </c>
      <c r="C26" s="269">
        <v>34.43</v>
      </c>
      <c r="D26" s="47">
        <f t="shared" si="4"/>
        <v>0.24972776769509977</v>
      </c>
      <c r="E26" s="48">
        <f t="shared" si="3"/>
        <v>-0.15654091131798142</v>
      </c>
      <c r="F26" s="236">
        <f>((SUM(C26:C34,C36:C38)/SUM(C39:C47,C49:C51))-1)</f>
        <v>-0.16812225196051811</v>
      </c>
    </row>
    <row r="27" spans="2:12" ht="15" hidden="1" customHeight="1" outlineLevel="1">
      <c r="B27" s="220" t="s">
        <v>247</v>
      </c>
      <c r="C27" s="269">
        <v>27.55</v>
      </c>
      <c r="D27" s="47">
        <f t="shared" si="4"/>
        <v>-0.21554669703872428</v>
      </c>
      <c r="E27" s="48">
        <f t="shared" si="3"/>
        <v>-0.25338753387533874</v>
      </c>
      <c r="F27" s="236">
        <f>((SUM(C27:C34,C36:C39)/SUM(C40:C47,C49:C52))-1)</f>
        <v>-0.16506641810886791</v>
      </c>
    </row>
    <row r="28" spans="2:12" ht="15" hidden="1" customHeight="1" outlineLevel="1">
      <c r="B28" s="220" t="s">
        <v>248</v>
      </c>
      <c r="C28" s="269">
        <v>35.119999999999997</v>
      </c>
      <c r="D28" s="47">
        <f t="shared" si="4"/>
        <v>-5.1077645719165926E-2</v>
      </c>
      <c r="E28" s="48">
        <f t="shared" si="3"/>
        <v>-0.28165268971159751</v>
      </c>
      <c r="F28" s="236">
        <f>((SUM(C28:C34,C36:C40)/SUM(C41:C47,C49:C53))-1)</f>
        <v>-0.14400940569781373</v>
      </c>
    </row>
    <row r="29" spans="2:12" ht="15" hidden="1" customHeight="1" outlineLevel="1">
      <c r="B29" s="220" t="s">
        <v>249</v>
      </c>
      <c r="C29" s="269">
        <v>37.010404319768206</v>
      </c>
      <c r="D29" s="47">
        <f t="shared" si="4"/>
        <v>-3.6689111926907748E-2</v>
      </c>
      <c r="E29" s="48">
        <f t="shared" si="3"/>
        <v>-0.20901038000067951</v>
      </c>
      <c r="F29" s="236">
        <f>((SUM(C29:C34,C36:C41)/SUM(C42:C47,C49:C54))-1)</f>
        <v>-0.12412188567219717</v>
      </c>
    </row>
    <row r="30" spans="2:12" ht="15" hidden="1" customHeight="1" outlineLevel="1">
      <c r="B30" s="220" t="s">
        <v>250</v>
      </c>
      <c r="C30" s="269">
        <v>38.42</v>
      </c>
      <c r="D30" s="47">
        <f t="shared" si="4"/>
        <v>-2.2391857506361208E-2</v>
      </c>
      <c r="E30" s="48">
        <f t="shared" si="3"/>
        <v>-0.29979952615272454</v>
      </c>
      <c r="F30" s="236">
        <f>((SUM(C30:C34,C36:C42)/SUM(C43:C47,C49:C55))-1)</f>
        <v>-0.11789109201973014</v>
      </c>
    </row>
    <row r="31" spans="2:12" ht="15" hidden="1" customHeight="1" outlineLevel="1">
      <c r="B31" s="220" t="s">
        <v>251</v>
      </c>
      <c r="C31" s="269">
        <v>39.299999999999997</v>
      </c>
      <c r="D31" s="47">
        <f t="shared" si="4"/>
        <v>-0.15899850203295529</v>
      </c>
      <c r="E31" s="48">
        <f t="shared" si="3"/>
        <v>-0.22147385103011097</v>
      </c>
      <c r="F31" s="236">
        <f>((SUM(C31:C34,C36:C43)/SUM(C44:C47,C49:C56))-1)</f>
        <v>-8.9536367503190162E-2</v>
      </c>
    </row>
    <row r="32" spans="2:12" ht="15" hidden="1" customHeight="1" outlineLevel="1">
      <c r="B32" s="220" t="s">
        <v>252</v>
      </c>
      <c r="C32" s="269">
        <v>46.73</v>
      </c>
      <c r="D32" s="47">
        <f t="shared" si="4"/>
        <v>-0.15680259833994956</v>
      </c>
      <c r="E32" s="48">
        <f t="shared" si="3"/>
        <v>-0.15998561927017807</v>
      </c>
      <c r="F32" s="236">
        <f>((SUM(C32:C34,C36:C44)/SUM(C45:C47,C49:C57))-1)</f>
        <v>-8.0065465387606949E-2</v>
      </c>
    </row>
    <row r="33" spans="2:6" ht="15" hidden="1" customHeight="1" outlineLevel="1">
      <c r="B33" s="220" t="s">
        <v>253</v>
      </c>
      <c r="C33" s="269">
        <v>55.42</v>
      </c>
      <c r="D33" s="47">
        <f t="shared" si="4"/>
        <v>0.31858196526290744</v>
      </c>
      <c r="E33" s="48">
        <f t="shared" si="3"/>
        <v>-7.7102414654454554E-2</v>
      </c>
      <c r="F33" s="236">
        <f>((SUM(C33:C34,C36:C45)/SUM(C46:C47,C49:C58))-1)</f>
        <v>-7.3361617330376383E-2</v>
      </c>
    </row>
    <row r="34" spans="2:6" ht="15" hidden="1" customHeight="1" outlineLevel="1">
      <c r="B34" s="220" t="s">
        <v>254</v>
      </c>
      <c r="C34" s="269">
        <v>42.03</v>
      </c>
      <c r="D34" s="47">
        <f>C34/C36-1</f>
        <v>-4.8233695652173836E-2</v>
      </c>
      <c r="E34" s="48">
        <f t="shared" si="3"/>
        <v>-0.15568501406187218</v>
      </c>
      <c r="F34" s="236">
        <f>((SUM(C34,C36:C46)/SUM(C47,C49:C59))-1)</f>
        <v>-5.7744058619459859E-2</v>
      </c>
    </row>
    <row r="35" spans="2:6" ht="15" customHeight="1" collapsed="1">
      <c r="B35" s="225">
        <v>2009</v>
      </c>
      <c r="C35" s="275">
        <v>39.642181995479113</v>
      </c>
      <c r="D35" s="276"/>
      <c r="E35" s="183">
        <f>C35/C48-1</f>
        <v>-0.19169539818276027</v>
      </c>
      <c r="F35" s="226">
        <f>C35/C48-1</f>
        <v>-0.19169539818276027</v>
      </c>
    </row>
    <row r="36" spans="2:6" ht="15" hidden="1" customHeight="1" outlineLevel="1">
      <c r="B36" s="220" t="s">
        <v>243</v>
      </c>
      <c r="C36" s="269">
        <v>44.16</v>
      </c>
      <c r="D36" s="47">
        <f t="shared" ref="D36:D46" si="5">IFERROR((C36-C37)/C37,"-")</f>
        <v>-0.12968072526606239</v>
      </c>
      <c r="E36" s="48">
        <f t="shared" si="3"/>
        <v>-0.12692763938315543</v>
      </c>
      <c r="F36" s="236">
        <f>((SUM(C36:C47)/SUM(C49:C60))-1)</f>
        <v>-4.1903212688084612E-2</v>
      </c>
    </row>
    <row r="37" spans="2:6" ht="15" hidden="1" customHeight="1" outlineLevel="1">
      <c r="B37" s="220" t="s">
        <v>244</v>
      </c>
      <c r="C37" s="269">
        <v>50.74</v>
      </c>
      <c r="D37" s="47">
        <f t="shared" si="5"/>
        <v>1.7241379310344817E-2</v>
      </c>
      <c r="E37" s="48">
        <f t="shared" si="3"/>
        <v>-6.4872834500552812E-2</v>
      </c>
      <c r="F37" s="236">
        <f>((SUM(C37:C47,C49)/SUM(C50:C60,C62))-1)</f>
        <v>-4.0172166427546396E-2</v>
      </c>
    </row>
    <row r="38" spans="2:6" ht="15" hidden="1" customHeight="1" outlineLevel="1">
      <c r="B38" s="220" t="s">
        <v>245</v>
      </c>
      <c r="C38" s="269">
        <v>49.88</v>
      </c>
      <c r="D38" s="47">
        <f t="shared" si="5"/>
        <v>0.22195002449779525</v>
      </c>
      <c r="E38" s="48">
        <f t="shared" si="3"/>
        <v>-5.7979225684608116E-2</v>
      </c>
      <c r="F38" s="236">
        <f>((SUM(C38:C47,C49:C50)/SUM(C51:C60,C62:C63))-1)</f>
        <v>-4.0376203675516087E-2</v>
      </c>
    </row>
    <row r="39" spans="2:6" ht="15" hidden="1" customHeight="1" outlineLevel="1">
      <c r="B39" s="220" t="s">
        <v>246</v>
      </c>
      <c r="C39" s="269">
        <v>40.82</v>
      </c>
      <c r="D39" s="47">
        <f t="shared" si="5"/>
        <v>0.10623306233062335</v>
      </c>
      <c r="E39" s="48">
        <f t="shared" si="3"/>
        <v>-0.11778690296088179</v>
      </c>
      <c r="F39" s="236">
        <f>((SUM(C39:C47,C49:C51)/SUM(C52:C60,C62:C64))-1)</f>
        <v>-3.051775505274168E-2</v>
      </c>
    </row>
    <row r="40" spans="2:6" ht="15" hidden="1" customHeight="1" outlineLevel="1">
      <c r="B40" s="220" t="s">
        <v>247</v>
      </c>
      <c r="C40" s="269">
        <v>36.9</v>
      </c>
      <c r="D40" s="47">
        <f t="shared" si="5"/>
        <v>-0.24524442626303952</v>
      </c>
      <c r="E40" s="48">
        <f t="shared" si="3"/>
        <v>0.12226277372262762</v>
      </c>
      <c r="F40" s="236">
        <f>((SUM(C40:C47,C49:C52)/SUM(C53:C60,C62:C65))-1)</f>
        <v>-2.4928569135445944E-2</v>
      </c>
    </row>
    <row r="41" spans="2:6" ht="15" hidden="1" customHeight="1" outlineLevel="1">
      <c r="B41" s="220" t="s">
        <v>248</v>
      </c>
      <c r="C41" s="269">
        <v>48.89</v>
      </c>
      <c r="D41" s="47">
        <f t="shared" si="5"/>
        <v>4.4881384911305867E-2</v>
      </c>
      <c r="E41" s="48">
        <f t="shared" si="3"/>
        <v>-3.9677862895305394E-2</v>
      </c>
      <c r="F41" s="236">
        <f>((SUM(C41:C47,C49:C53)/SUM(C54:C60,C62:C66))-1)</f>
        <v>-4.2949358455853237E-2</v>
      </c>
    </row>
    <row r="42" spans="2:6" ht="15" hidden="1" customHeight="1" outlineLevel="1">
      <c r="B42" s="220" t="s">
        <v>249</v>
      </c>
      <c r="C42" s="269">
        <v>46.79</v>
      </c>
      <c r="D42" s="47">
        <f t="shared" si="5"/>
        <v>-0.14725715327136868</v>
      </c>
      <c r="E42" s="48">
        <f t="shared" si="3"/>
        <v>-0.12705223880597016</v>
      </c>
      <c r="F42" s="236">
        <f>((SUM(C42:C47,C49:C54)/SUM(C55:C60,C62:C67))-1)</f>
        <v>-3.011613936724078E-2</v>
      </c>
    </row>
    <row r="43" spans="2:6" ht="15" hidden="1" customHeight="1" outlineLevel="1">
      <c r="B43" s="220" t="s">
        <v>250</v>
      </c>
      <c r="C43" s="269">
        <v>54.87</v>
      </c>
      <c r="D43" s="47">
        <f t="shared" si="5"/>
        <v>8.6965134706814592E-2</v>
      </c>
      <c r="E43" s="48">
        <f t="shared" si="3"/>
        <v>1.8563207722294361E-2</v>
      </c>
      <c r="F43" s="236">
        <f>((SUM(C43:C47,C49:C55)/SUM(C56:C60,C62:C68))-1)</f>
        <v>-4.8598130841123188E-3</v>
      </c>
    </row>
    <row r="44" spans="2:6" ht="15" hidden="1" customHeight="1" outlineLevel="1">
      <c r="B44" s="220" t="s">
        <v>251</v>
      </c>
      <c r="C44" s="269">
        <v>50.48</v>
      </c>
      <c r="D44" s="47">
        <f t="shared" si="5"/>
        <v>-9.2575948229372734E-2</v>
      </c>
      <c r="E44" s="48">
        <f t="shared" si="3"/>
        <v>-0.10401135960241403</v>
      </c>
      <c r="F44" s="236">
        <f>((SUM(C44:C47,C49:C56)/SUM(C57:C60,C62:C69))-1)</f>
        <v>1.2371851140297263E-2</v>
      </c>
    </row>
    <row r="45" spans="2:6" ht="15" hidden="1" customHeight="1" outlineLevel="1">
      <c r="B45" s="220" t="s">
        <v>252</v>
      </c>
      <c r="C45" s="269">
        <v>55.63</v>
      </c>
      <c r="D45" s="47">
        <f t="shared" si="5"/>
        <v>-7.3605328892589417E-2</v>
      </c>
      <c r="E45" s="48">
        <f t="shared" si="3"/>
        <v>-8.45812078328122E-2</v>
      </c>
      <c r="F45" s="236">
        <f>((SUM(C45:C47,C49:C57)/SUM(C58:C60,C62:C70))-1)</f>
        <v>3.7821838790508489E-2</v>
      </c>
    </row>
    <row r="46" spans="2:6" ht="15" hidden="1" customHeight="1" outlineLevel="1">
      <c r="B46" s="220" t="s">
        <v>253</v>
      </c>
      <c r="C46" s="269">
        <v>60.05</v>
      </c>
      <c r="D46" s="47">
        <f t="shared" si="5"/>
        <v>0.20630775411811964</v>
      </c>
      <c r="E46" s="48">
        <f t="shared" si="3"/>
        <v>9.8810612991765856E-2</v>
      </c>
      <c r="F46" s="236">
        <f>((SUM(C46:C47,C49:C58)/SUM(C59:C60,C62:C71))-1)</f>
        <v>5.8895601123117647E-2</v>
      </c>
    </row>
    <row r="47" spans="2:6" ht="15" hidden="1" customHeight="1" outlineLevel="1">
      <c r="B47" s="220" t="s">
        <v>254</v>
      </c>
      <c r="C47" s="269">
        <v>49.78</v>
      </c>
      <c r="D47" s="47">
        <f>C47/C49-1</f>
        <v>-1.5816528272044272E-2</v>
      </c>
      <c r="E47" s="48">
        <f t="shared" si="3"/>
        <v>4.4262638976295454E-2</v>
      </c>
      <c r="F47" s="236">
        <f>((SUM(C47,C49:C59)/SUM(C60,C62:C72))-1)</f>
        <v>4.2556787452677325E-2</v>
      </c>
    </row>
    <row r="48" spans="2:6" ht="15" customHeight="1" collapsed="1">
      <c r="B48" s="225">
        <v>2008</v>
      </c>
      <c r="C48" s="275">
        <v>49.043617846978854</v>
      </c>
      <c r="D48" s="276"/>
      <c r="E48" s="183">
        <f>C48/C61-1</f>
        <v>-4.1529867590950564E-2</v>
      </c>
      <c r="F48" s="226">
        <f>C48/C61-1</f>
        <v>-4.1529867590950564E-2</v>
      </c>
    </row>
    <row r="49" spans="2:6" ht="15" hidden="1" customHeight="1" outlineLevel="1">
      <c r="B49" s="220" t="s">
        <v>243</v>
      </c>
      <c r="C49" s="269">
        <v>50.58</v>
      </c>
      <c r="D49" s="47">
        <f t="shared" ref="D49:D59" si="6">IFERROR((C49-C50)/C50,"-")</f>
        <v>-6.7821599705123484E-2</v>
      </c>
      <c r="E49" s="48">
        <f t="shared" si="3"/>
        <v>-9.9358974358974339E-2</v>
      </c>
      <c r="F49" s="236">
        <f>((SUM(C49:C60)/SUM(C62:C73))-1)</f>
        <v>4.9957301451750702E-2</v>
      </c>
    </row>
    <row r="50" spans="2:6" ht="15" hidden="1" customHeight="1" outlineLevel="1">
      <c r="B50" s="220" t="s">
        <v>244</v>
      </c>
      <c r="C50" s="269">
        <v>54.26</v>
      </c>
      <c r="D50" s="47">
        <f t="shared" si="6"/>
        <v>2.4740321057601419E-2</v>
      </c>
      <c r="E50" s="48">
        <f t="shared" si="3"/>
        <v>-6.5449534963830547E-2</v>
      </c>
      <c r="F50" s="236"/>
    </row>
    <row r="51" spans="2:6" ht="15" hidden="1" customHeight="1" outlineLevel="1">
      <c r="B51" s="220" t="s">
        <v>245</v>
      </c>
      <c r="C51" s="269">
        <v>52.95</v>
      </c>
      <c r="D51" s="47">
        <f t="shared" si="6"/>
        <v>0.14437000216122756</v>
      </c>
      <c r="E51" s="48">
        <f t="shared" si="3"/>
        <v>6.3893911995177799E-2</v>
      </c>
      <c r="F51" s="236"/>
    </row>
    <row r="52" spans="2:6" ht="15" hidden="1" customHeight="1" outlineLevel="1">
      <c r="B52" s="220" t="s">
        <v>246</v>
      </c>
      <c r="C52" s="269">
        <v>46.27</v>
      </c>
      <c r="D52" s="47">
        <f t="shared" si="6"/>
        <v>0.40723844282238442</v>
      </c>
      <c r="E52" s="48">
        <f t="shared" si="3"/>
        <v>-4.2028985507246208E-2</v>
      </c>
      <c r="F52" s="236"/>
    </row>
    <row r="53" spans="2:6" ht="15" hidden="1" customHeight="1" outlineLevel="1">
      <c r="B53" s="220" t="s">
        <v>247</v>
      </c>
      <c r="C53" s="269">
        <v>32.880000000000003</v>
      </c>
      <c r="D53" s="47">
        <f t="shared" si="6"/>
        <v>-0.35415439010017669</v>
      </c>
      <c r="E53" s="48">
        <f t="shared" si="3"/>
        <v>-0.18634001484780982</v>
      </c>
      <c r="F53" s="236"/>
    </row>
    <row r="54" spans="2:6" ht="15" hidden="1" customHeight="1" outlineLevel="1">
      <c r="B54" s="220" t="s">
        <v>248</v>
      </c>
      <c r="C54" s="269">
        <v>50.91</v>
      </c>
      <c r="D54" s="47">
        <f t="shared" si="6"/>
        <v>-5.0186567164179192E-2</v>
      </c>
      <c r="E54" s="48">
        <f t="shared" si="3"/>
        <v>0.14020156774916015</v>
      </c>
      <c r="F54" s="236"/>
    </row>
    <row r="55" spans="2:6" ht="15" hidden="1" customHeight="1" outlineLevel="1">
      <c r="B55" s="220" t="s">
        <v>249</v>
      </c>
      <c r="C55" s="269">
        <v>53.6</v>
      </c>
      <c r="D55" s="47">
        <f t="shared" si="6"/>
        <v>-5.0120660850194176E-3</v>
      </c>
      <c r="E55" s="48">
        <f t="shared" si="3"/>
        <v>0.20179372197309409</v>
      </c>
      <c r="F55" s="236"/>
    </row>
    <row r="56" spans="2:6" ht="15" hidden="1" customHeight="1" outlineLevel="1">
      <c r="B56" s="220" t="s">
        <v>250</v>
      </c>
      <c r="C56" s="269">
        <v>53.87</v>
      </c>
      <c r="D56" s="47">
        <f t="shared" si="6"/>
        <v>-4.3840965566205287E-2</v>
      </c>
      <c r="E56" s="48">
        <f t="shared" si="3"/>
        <v>0.27021928790379635</v>
      </c>
      <c r="F56" s="236"/>
    </row>
    <row r="57" spans="2:6" ht="15" hidden="1" customHeight="1" outlineLevel="1">
      <c r="B57" s="220" t="s">
        <v>251</v>
      </c>
      <c r="C57" s="269">
        <v>56.34</v>
      </c>
      <c r="D57" s="47">
        <f t="shared" si="6"/>
        <v>-7.2897811420108594E-2</v>
      </c>
      <c r="E57" s="48">
        <f t="shared" si="3"/>
        <v>0.19415006358626541</v>
      </c>
      <c r="F57" s="236"/>
    </row>
    <row r="58" spans="2:6" ht="15" hidden="1" customHeight="1" outlineLevel="1">
      <c r="B58" s="220" t="s">
        <v>252</v>
      </c>
      <c r="C58" s="269">
        <v>60.77</v>
      </c>
      <c r="D58" s="47">
        <f t="shared" si="6"/>
        <v>0.11198536139066798</v>
      </c>
      <c r="E58" s="48">
        <f t="shared" si="3"/>
        <v>0.12976389663506227</v>
      </c>
      <c r="F58" s="236"/>
    </row>
    <row r="59" spans="2:6" ht="15" hidden="1" customHeight="1" outlineLevel="1">
      <c r="B59" s="220" t="s">
        <v>253</v>
      </c>
      <c r="C59" s="269">
        <v>54.65</v>
      </c>
      <c r="D59" s="47">
        <f t="shared" si="6"/>
        <v>0.14642332704006705</v>
      </c>
      <c r="E59" s="48">
        <f t="shared" si="3"/>
        <v>-6.8677573278800308E-2</v>
      </c>
      <c r="F59" s="236"/>
    </row>
    <row r="60" spans="2:6" ht="15" hidden="1" customHeight="1" outlineLevel="1">
      <c r="B60" s="220" t="s">
        <v>254</v>
      </c>
      <c r="C60" s="269">
        <v>47.67</v>
      </c>
      <c r="D60" s="47">
        <f>C60/C62-1</f>
        <v>-0.15117521367521358</v>
      </c>
      <c r="E60" s="48">
        <f t="shared" si="3"/>
        <v>0.14895155459146792</v>
      </c>
      <c r="F60" s="236"/>
    </row>
    <row r="61" spans="2:6" ht="15" customHeight="1" collapsed="1">
      <c r="B61" s="225">
        <v>2007</v>
      </c>
      <c r="C61" s="275">
        <v>51.168644894245226</v>
      </c>
      <c r="D61" s="276"/>
      <c r="E61" s="183">
        <f>C61/C74-1</f>
        <v>5.062093020086289E-2</v>
      </c>
      <c r="F61" s="226">
        <f>C61/C74-1</f>
        <v>5.062093020086289E-2</v>
      </c>
    </row>
    <row r="62" spans="2:6" ht="15" hidden="1" customHeight="1" outlineLevel="1">
      <c r="B62" s="220" t="s">
        <v>243</v>
      </c>
      <c r="C62" s="269">
        <v>56.16</v>
      </c>
      <c r="D62" s="47">
        <f t="shared" ref="D62:D72" si="7">IFERROR((C62-C63)/C63,"-")</f>
        <v>-3.2724767481915357E-2</v>
      </c>
      <c r="E62" s="48"/>
      <c r="F62" s="236"/>
    </row>
    <row r="63" spans="2:6" ht="15" hidden="1" customHeight="1" outlineLevel="1">
      <c r="B63" s="220" t="s">
        <v>244</v>
      </c>
      <c r="C63" s="269">
        <v>58.06</v>
      </c>
      <c r="D63" s="47">
        <f t="shared" si="7"/>
        <v>0.16656620454088805</v>
      </c>
      <c r="E63" s="48"/>
      <c r="F63" s="236"/>
    </row>
    <row r="64" spans="2:6" ht="15" hidden="1" customHeight="1" outlineLevel="1">
      <c r="B64" s="220" t="s">
        <v>245</v>
      </c>
      <c r="C64" s="269">
        <v>49.77</v>
      </c>
      <c r="D64" s="47">
        <f t="shared" si="7"/>
        <v>3.0434782608695778E-2</v>
      </c>
      <c r="E64" s="48"/>
      <c r="F64" s="236"/>
    </row>
    <row r="65" spans="2:6" ht="15" hidden="1" customHeight="1" outlineLevel="1">
      <c r="B65" s="220" t="s">
        <v>246</v>
      </c>
      <c r="C65" s="269">
        <v>48.3</v>
      </c>
      <c r="D65" s="47">
        <f t="shared" si="7"/>
        <v>0.19524870081662957</v>
      </c>
      <c r="E65" s="48"/>
      <c r="F65" s="236"/>
    </row>
    <row r="66" spans="2:6" ht="15" hidden="1" customHeight="1" outlineLevel="1">
      <c r="B66" s="220" t="s">
        <v>247</v>
      </c>
      <c r="C66" s="269">
        <v>40.409999999999997</v>
      </c>
      <c r="D66" s="47">
        <f t="shared" si="7"/>
        <v>-9.4960806270996692E-2</v>
      </c>
      <c r="E66" s="48"/>
      <c r="F66" s="236"/>
    </row>
    <row r="67" spans="2:6" ht="15" hidden="1" customHeight="1" outlineLevel="1">
      <c r="B67" s="220" t="s">
        <v>248</v>
      </c>
      <c r="C67" s="269">
        <v>44.65</v>
      </c>
      <c r="D67" s="47">
        <f t="shared" si="7"/>
        <v>1.1210762331837927E-3</v>
      </c>
      <c r="E67" s="48"/>
      <c r="F67" s="236"/>
    </row>
    <row r="68" spans="2:6" ht="15" hidden="1" customHeight="1" outlineLevel="1">
      <c r="B68" s="220" t="s">
        <v>249</v>
      </c>
      <c r="C68" s="269">
        <v>44.6</v>
      </c>
      <c r="D68" s="47">
        <f t="shared" si="7"/>
        <v>5.163876444234862E-2</v>
      </c>
      <c r="E68" s="48"/>
      <c r="F68" s="236"/>
    </row>
    <row r="69" spans="2:6" ht="15" hidden="1" customHeight="1" outlineLevel="1">
      <c r="B69" s="220" t="s">
        <v>250</v>
      </c>
      <c r="C69" s="269">
        <v>42.41</v>
      </c>
      <c r="D69" s="47">
        <f t="shared" si="7"/>
        <v>-0.10110216193302253</v>
      </c>
      <c r="E69" s="48"/>
      <c r="F69" s="236"/>
    </row>
    <row r="70" spans="2:6" ht="15" hidden="1" customHeight="1" outlineLevel="1">
      <c r="B70" s="220" t="s">
        <v>251</v>
      </c>
      <c r="C70" s="269">
        <v>47.18</v>
      </c>
      <c r="D70" s="47">
        <f t="shared" si="7"/>
        <v>-0.12288529466443576</v>
      </c>
      <c r="E70" s="48"/>
      <c r="F70" s="236"/>
    </row>
    <row r="71" spans="2:6" ht="15" hidden="1" customHeight="1" outlineLevel="1">
      <c r="B71" s="220" t="s">
        <v>252</v>
      </c>
      <c r="C71" s="269">
        <v>53.79</v>
      </c>
      <c r="D71" s="47">
        <f t="shared" si="7"/>
        <v>-8.3333333333333343E-2</v>
      </c>
      <c r="E71" s="48"/>
      <c r="F71" s="236"/>
    </row>
    <row r="72" spans="2:6" ht="15" hidden="1" customHeight="1" outlineLevel="1">
      <c r="B72" s="220" t="s">
        <v>253</v>
      </c>
      <c r="C72" s="269">
        <v>58.68</v>
      </c>
      <c r="D72" s="47">
        <f t="shared" si="7"/>
        <v>0.41431670281995653</v>
      </c>
      <c r="E72" s="48"/>
      <c r="F72" s="236"/>
    </row>
    <row r="73" spans="2:6" ht="15" hidden="1" customHeight="1" outlineLevel="1">
      <c r="B73" s="220" t="s">
        <v>254</v>
      </c>
      <c r="C73" s="269">
        <v>41.49</v>
      </c>
      <c r="D73" s="47"/>
      <c r="E73" s="48"/>
      <c r="F73" s="236"/>
    </row>
    <row r="74" spans="2:6" ht="15" customHeight="1" collapsed="1">
      <c r="B74" s="225">
        <v>2006</v>
      </c>
      <c r="C74" s="275">
        <v>48.703241505442456</v>
      </c>
      <c r="D74" s="276"/>
      <c r="E74" s="183"/>
      <c r="F74" s="226"/>
    </row>
    <row r="75" spans="2:6" ht="15" customHeight="1">
      <c r="B75" s="360" t="s">
        <v>255</v>
      </c>
      <c r="C75" s="360"/>
      <c r="D75" s="360"/>
      <c r="E75" s="360"/>
      <c r="F75" s="360"/>
    </row>
  </sheetData>
  <mergeCells count="2">
    <mergeCell ref="B5:F5"/>
    <mergeCell ref="B75:F75"/>
  </mergeCells>
  <hyperlinks>
    <hyperlink ref="H6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Height="6" orientation="landscape" r:id="rId1"/>
  <headerFooter scaleWithDoc="0" alignWithMargins="0">
    <oddHeader>&amp;RTurismo en Cifras SANTA CRUZ (acumulado junio 2010)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>
  <sheetPr codeName="Hoja58">
    <tabColor rgb="FF000099"/>
    <pageSetUpPr autoPageBreaks="0" fitToPage="1"/>
  </sheetPr>
  <dimension ref="B28:L33"/>
  <sheetViews>
    <sheetView showGridLines="0" showRowColHeaders="0" showOutlineSymbols="0" zoomScaleNormal="100" workbookViewId="0">
      <selection activeCell="K4" sqref="K4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28" spans="2:12">
      <c r="B28" s="20"/>
      <c r="C28" s="20"/>
      <c r="D28" s="20"/>
      <c r="E28" s="20"/>
      <c r="F28" s="20"/>
      <c r="G28" s="20"/>
      <c r="H28" s="20"/>
      <c r="J28" s="20"/>
      <c r="K28" s="20"/>
      <c r="L28" s="20"/>
    </row>
    <row r="30" spans="2:12">
      <c r="I30" s="20"/>
    </row>
    <row r="32" spans="2:12" ht="15" customHeight="1" thickBot="1"/>
    <row r="33" spans="9:9" ht="30" customHeight="1" thickBot="1">
      <c r="I33" s="72" t="s">
        <v>97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SANTA CRUZ (acumulado junio 2010)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>
  <sheetPr codeName="Hoja163">
    <tabColor rgb="FF000099"/>
    <pageSetUpPr fitToPage="1"/>
  </sheetPr>
  <dimension ref="B1:J76"/>
  <sheetViews>
    <sheetView showGridLines="0" showRowColHeaders="0" zoomScaleNormal="100" workbookViewId="0">
      <selection activeCell="B1" sqref="B1"/>
    </sheetView>
  </sheetViews>
  <sheetFormatPr baseColWidth="10" defaultRowHeight="15" outlineLevelRow="1"/>
  <cols>
    <col min="1" max="1" width="14.7109375" style="100" customWidth="1"/>
    <col min="2" max="2" width="13" style="100" customWidth="1"/>
    <col min="3" max="10" width="10.7109375" style="100" customWidth="1"/>
    <col min="11" max="16384" width="11.42578125" style="100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18" customHeight="1">
      <c r="B5" s="344" t="s">
        <v>284</v>
      </c>
      <c r="C5" s="344"/>
      <c r="D5" s="344"/>
      <c r="E5" s="344"/>
      <c r="F5" s="344"/>
      <c r="G5" s="344"/>
      <c r="H5" s="344"/>
      <c r="I5" s="344"/>
      <c r="J5" s="344"/>
    </row>
    <row r="6" spans="2:10" ht="15" customHeight="1">
      <c r="B6" s="345"/>
      <c r="C6" s="346" t="s">
        <v>131</v>
      </c>
      <c r="D6" s="346"/>
      <c r="E6" s="347" t="s">
        <v>133</v>
      </c>
      <c r="F6" s="347"/>
      <c r="G6" s="347"/>
      <c r="H6" s="347"/>
      <c r="I6" s="347"/>
      <c r="J6" s="347"/>
    </row>
    <row r="7" spans="2:10" ht="30" customHeight="1">
      <c r="B7" s="345"/>
      <c r="C7" s="102" t="s">
        <v>135</v>
      </c>
      <c r="D7" s="103" t="s">
        <v>136</v>
      </c>
      <c r="E7" s="102" t="s">
        <v>135</v>
      </c>
      <c r="F7" s="103" t="s">
        <v>136</v>
      </c>
      <c r="G7" s="102" t="s">
        <v>100</v>
      </c>
      <c r="H7" s="103" t="s">
        <v>137</v>
      </c>
      <c r="I7" s="102" t="s">
        <v>80</v>
      </c>
      <c r="J7" s="103" t="s">
        <v>134</v>
      </c>
    </row>
    <row r="8" spans="2:10">
      <c r="B8" s="55" t="s">
        <v>93</v>
      </c>
      <c r="C8" s="277">
        <v>2.3199999999999998</v>
      </c>
      <c r="D8" s="278">
        <f t="shared" ref="D8" si="0">C8-C21</f>
        <v>0.25</v>
      </c>
      <c r="E8" s="277">
        <v>7.95</v>
      </c>
      <c r="F8" s="278">
        <f t="shared" ref="F8:F9" si="1">E8-E21</f>
        <v>0.43053902946025424</v>
      </c>
      <c r="G8" s="277">
        <v>9.5399999999999991</v>
      </c>
      <c r="H8" s="278">
        <f t="shared" ref="H8:H9" si="2">G8-G21</f>
        <v>0.16957268111336532</v>
      </c>
      <c r="I8" s="277">
        <v>8.57</v>
      </c>
      <c r="J8" s="278">
        <f t="shared" ref="J8:J9" si="3">I8-I21</f>
        <v>0.31760449956297876</v>
      </c>
    </row>
    <row r="9" spans="2:10">
      <c r="B9" s="55" t="s">
        <v>94</v>
      </c>
      <c r="C9" s="277">
        <v>2.2799999999999998</v>
      </c>
      <c r="D9" s="278">
        <f>C9-C22</f>
        <v>0.10999999999999988</v>
      </c>
      <c r="E9" s="277">
        <v>8.1381946059056034</v>
      </c>
      <c r="F9" s="278">
        <f t="shared" si="1"/>
        <v>0.24225779438050576</v>
      </c>
      <c r="G9" s="277">
        <v>10.060530462184873</v>
      </c>
      <c r="H9" s="278">
        <f t="shared" si="2"/>
        <v>0.81928864890633157</v>
      </c>
      <c r="I9" s="277">
        <v>8.859663865546219</v>
      </c>
      <c r="J9" s="278">
        <f t="shared" si="3"/>
        <v>0.41559120905299629</v>
      </c>
    </row>
    <row r="10" spans="2:10" ht="30" customHeight="1">
      <c r="B10" s="106" t="str">
        <f>actualizaciones!$A$2</f>
        <v xml:space="preserve">acumulado febrero 2011 </v>
      </c>
      <c r="C10" s="279">
        <v>2.3004523510852626</v>
      </c>
      <c r="D10" s="279">
        <v>0.18751950305374043</v>
      </c>
      <c r="E10" s="279">
        <v>8.0390148375373354</v>
      </c>
      <c r="F10" s="280">
        <v>0.32994260702587574</v>
      </c>
      <c r="G10" s="279">
        <v>9.785109581196803</v>
      </c>
      <c r="H10" s="280">
        <v>0.48128696995639864</v>
      </c>
      <c r="I10" s="279">
        <v>8.7071834898137297</v>
      </c>
      <c r="J10" s="280">
        <v>0.35733167067419025</v>
      </c>
    </row>
    <row r="11" spans="2:10" outlineLevel="1">
      <c r="B11" s="55" t="s">
        <v>83</v>
      </c>
      <c r="C11" s="277">
        <v>2.12</v>
      </c>
      <c r="D11" s="278">
        <f>C11-C24</f>
        <v>-0.63683937031942506</v>
      </c>
      <c r="E11" s="277">
        <v>6.9285063733338879</v>
      </c>
      <c r="F11" s="278">
        <f t="shared" ref="F11:F62" si="4">E11-E24</f>
        <v>-0.36166628116272825</v>
      </c>
      <c r="G11" s="277">
        <v>8.2967141821696053</v>
      </c>
      <c r="H11" s="278">
        <f t="shared" ref="H11:H62" si="5">G11-G24</f>
        <v>-0.58937835264608474</v>
      </c>
      <c r="I11" s="277">
        <v>7.4864179894831473</v>
      </c>
      <c r="J11" s="278">
        <f t="shared" ref="J11:J62" si="6">I11-I24</f>
        <v>-0.45035224680064534</v>
      </c>
    </row>
    <row r="12" spans="2:10" outlineLevel="1">
      <c r="B12" s="55" t="s">
        <v>84</v>
      </c>
      <c r="C12" s="277">
        <v>2.02</v>
      </c>
      <c r="D12" s="278">
        <f t="shared" ref="D12:D62" si="7">C12-C25</f>
        <v>3.972837741243751E-2</v>
      </c>
      <c r="E12" s="277">
        <v>7.4540556062295193</v>
      </c>
      <c r="F12" s="278">
        <f t="shared" si="4"/>
        <v>4.3974273653869744E-2</v>
      </c>
      <c r="G12" s="277">
        <v>9.107513561199017</v>
      </c>
      <c r="H12" s="278">
        <f t="shared" si="5"/>
        <v>4.2145164567058302E-2</v>
      </c>
      <c r="I12" s="277">
        <v>8.12033864546855</v>
      </c>
      <c r="J12" s="278">
        <f t="shared" si="6"/>
        <v>5.7789224002284811E-2</v>
      </c>
    </row>
    <row r="13" spans="2:10" outlineLevel="1">
      <c r="B13" s="55" t="s">
        <v>85</v>
      </c>
      <c r="C13" s="277">
        <v>2.02</v>
      </c>
      <c r="D13" s="278">
        <f t="shared" si="7"/>
        <v>-0.24169099851666775</v>
      </c>
      <c r="E13" s="277">
        <v>6.5869697622425409</v>
      </c>
      <c r="F13" s="278">
        <f t="shared" si="4"/>
        <v>-0.18086759603740887</v>
      </c>
      <c r="G13" s="277">
        <v>7.8343931216190725</v>
      </c>
      <c r="H13" s="278">
        <f t="shared" si="5"/>
        <v>0.23299736351002132</v>
      </c>
      <c r="I13" s="277">
        <v>7.0597545703828581</v>
      </c>
      <c r="J13" s="278">
        <f t="shared" si="6"/>
        <v>-4.7346209865665401E-2</v>
      </c>
    </row>
    <row r="14" spans="2:10" outlineLevel="1">
      <c r="B14" s="55" t="s">
        <v>86</v>
      </c>
      <c r="C14" s="277">
        <v>2.160290742157613</v>
      </c>
      <c r="D14" s="278">
        <f t="shared" si="7"/>
        <v>-0.16970925784238711</v>
      </c>
      <c r="E14" s="277">
        <v>7.0405125224467131</v>
      </c>
      <c r="F14" s="278">
        <f t="shared" si="4"/>
        <v>-0.27240132290138419</v>
      </c>
      <c r="G14" s="277">
        <v>8.6190404651197721</v>
      </c>
      <c r="H14" s="278">
        <f t="shared" si="5"/>
        <v>0.40068274316431207</v>
      </c>
      <c r="I14" s="277">
        <v>7.6183522010157478</v>
      </c>
      <c r="J14" s="278">
        <f t="shared" si="6"/>
        <v>-5.3366025818877283E-2</v>
      </c>
    </row>
    <row r="15" spans="2:10" outlineLevel="1">
      <c r="B15" s="55" t="s">
        <v>87</v>
      </c>
      <c r="C15" s="277">
        <v>2.31</v>
      </c>
      <c r="D15" s="278">
        <f t="shared" si="7"/>
        <v>-0.43999999999999995</v>
      </c>
      <c r="E15" s="277">
        <v>7.1276676102871104</v>
      </c>
      <c r="F15" s="278">
        <f t="shared" si="4"/>
        <v>-0.10103355096310285</v>
      </c>
      <c r="G15" s="277">
        <v>8.7108064125964866</v>
      </c>
      <c r="H15" s="278">
        <f t="shared" si="5"/>
        <v>0.52831132259668934</v>
      </c>
      <c r="I15" s="277">
        <v>7.746673459473171</v>
      </c>
      <c r="J15" s="278">
        <f t="shared" si="6"/>
        <v>0.11516134485567786</v>
      </c>
    </row>
    <row r="16" spans="2:10" outlineLevel="1">
      <c r="B16" s="55" t="s">
        <v>88</v>
      </c>
      <c r="C16" s="277">
        <v>2.16</v>
      </c>
      <c r="D16" s="278">
        <f t="shared" si="7"/>
        <v>-0.12999999999999989</v>
      </c>
      <c r="E16" s="277">
        <v>6.9889456488111854</v>
      </c>
      <c r="F16" s="278">
        <f t="shared" si="4"/>
        <v>-3.4519044519015551E-2</v>
      </c>
      <c r="G16" s="277">
        <v>7.5239870035713325</v>
      </c>
      <c r="H16" s="278">
        <f t="shared" si="5"/>
        <v>-0.2242371700401673</v>
      </c>
      <c r="I16" s="277">
        <v>7.2097221329657692</v>
      </c>
      <c r="J16" s="278">
        <f t="shared" si="6"/>
        <v>-0.11217931684364846</v>
      </c>
    </row>
    <row r="17" spans="2:10" outlineLevel="1">
      <c r="B17" s="55" t="s">
        <v>89</v>
      </c>
      <c r="C17" s="277">
        <v>2.0601640119854912</v>
      </c>
      <c r="D17" s="278">
        <f t="shared" si="7"/>
        <v>-0.14391441938705807</v>
      </c>
      <c r="E17" s="277">
        <v>6.7755757993181804</v>
      </c>
      <c r="F17" s="278">
        <f t="shared" si="4"/>
        <v>-0.1855453199294157</v>
      </c>
      <c r="G17" s="277">
        <v>7.6140606565341109</v>
      </c>
      <c r="H17" s="278">
        <f t="shared" si="5"/>
        <v>-0.32547350974693146</v>
      </c>
      <c r="I17" s="277">
        <v>7.0978041995716685</v>
      </c>
      <c r="J17" s="278">
        <f t="shared" si="6"/>
        <v>-0.24405449738538287</v>
      </c>
    </row>
    <row r="18" spans="2:10" outlineLevel="1">
      <c r="B18" s="55" t="s">
        <v>90</v>
      </c>
      <c r="C18" s="277">
        <v>2.0404610300636739</v>
      </c>
      <c r="D18" s="278">
        <f t="shared" si="7"/>
        <v>-0.19953896993632636</v>
      </c>
      <c r="E18" s="277">
        <v>6.3933373048356614</v>
      </c>
      <c r="F18" s="278">
        <f t="shared" si="4"/>
        <v>-0.14660521331165466</v>
      </c>
      <c r="G18" s="277">
        <v>7.5554122905726429</v>
      </c>
      <c r="H18" s="278">
        <f t="shared" si="5"/>
        <v>2.274621958654155E-2</v>
      </c>
      <c r="I18" s="277">
        <v>6.8049333373927823</v>
      </c>
      <c r="J18" s="278">
        <f t="shared" si="6"/>
        <v>-0.11244154591918765</v>
      </c>
    </row>
    <row r="19" spans="2:10" outlineLevel="1">
      <c r="B19" s="55" t="s">
        <v>91</v>
      </c>
      <c r="C19" s="277">
        <v>2.1873759430000002</v>
      </c>
      <c r="D19" s="278">
        <f t="shared" si="7"/>
        <v>-9.2624056999999649E-2</v>
      </c>
      <c r="E19" s="277">
        <v>6.0891362105718434</v>
      </c>
      <c r="F19" s="278">
        <f t="shared" si="4"/>
        <v>-0.42524343742512194</v>
      </c>
      <c r="G19" s="277">
        <v>6.8940872998893621</v>
      </c>
      <c r="H19" s="278">
        <f t="shared" si="5"/>
        <v>-0.78518388368142755</v>
      </c>
      <c r="I19" s="277">
        <v>6.4007866543288472</v>
      </c>
      <c r="J19" s="278">
        <f t="shared" si="6"/>
        <v>-0.57395942028339419</v>
      </c>
    </row>
    <row r="20" spans="2:10" outlineLevel="1">
      <c r="B20" s="55" t="s">
        <v>92</v>
      </c>
      <c r="C20" s="277">
        <v>1.9531357211472484</v>
      </c>
      <c r="D20" s="278">
        <f t="shared" si="7"/>
        <v>-0.38686427885275143</v>
      </c>
      <c r="E20" s="277">
        <v>7.2736123904354244</v>
      </c>
      <c r="F20" s="278">
        <f t="shared" si="4"/>
        <v>-0.23468498542983607</v>
      </c>
      <c r="G20" s="277">
        <v>8.715186640232556</v>
      </c>
      <c r="H20" s="278">
        <f t="shared" si="5"/>
        <v>3.1903016539176932E-2</v>
      </c>
      <c r="I20" s="277">
        <v>7.8598306958386193</v>
      </c>
      <c r="J20" s="278">
        <f t="shared" si="6"/>
        <v>-0.16314077236224556</v>
      </c>
    </row>
    <row r="21" spans="2:10" outlineLevel="1">
      <c r="B21" s="55" t="s">
        <v>93</v>
      </c>
      <c r="C21" s="277">
        <v>2.0699999999999998</v>
      </c>
      <c r="D21" s="278">
        <f t="shared" si="7"/>
        <v>-0.52</v>
      </c>
      <c r="E21" s="277">
        <v>7.5194609705397459</v>
      </c>
      <c r="F21" s="278">
        <f t="shared" si="4"/>
        <v>0.12852796120831211</v>
      </c>
      <c r="G21" s="277">
        <v>9.3704273188866338</v>
      </c>
      <c r="H21" s="278">
        <f t="shared" si="5"/>
        <v>0.14248309602542797</v>
      </c>
      <c r="I21" s="277">
        <v>8.2523955004370215</v>
      </c>
      <c r="J21" s="278">
        <f t="shared" si="6"/>
        <v>9.1010892234356433E-2</v>
      </c>
    </row>
    <row r="22" spans="2:10" outlineLevel="1">
      <c r="B22" s="55" t="s">
        <v>94</v>
      </c>
      <c r="C22" s="277">
        <v>2.17</v>
      </c>
      <c r="D22" s="278">
        <f t="shared" si="7"/>
        <v>-0.26000000000000023</v>
      </c>
      <c r="E22" s="277">
        <v>7.8959368115250976</v>
      </c>
      <c r="F22" s="278">
        <f t="shared" si="4"/>
        <v>-0.72706221916349012</v>
      </c>
      <c r="G22" s="277">
        <v>9.2412418132785419</v>
      </c>
      <c r="H22" s="278">
        <f t="shared" si="5"/>
        <v>-0.19922475192644207</v>
      </c>
      <c r="I22" s="277">
        <v>8.4440726564932227</v>
      </c>
      <c r="J22" s="278">
        <f t="shared" si="6"/>
        <v>-0.54008672154370707</v>
      </c>
    </row>
    <row r="23" spans="2:10" ht="15" customHeight="1">
      <c r="B23" s="124">
        <v>2010</v>
      </c>
      <c r="C23" s="281">
        <v>2.096033241781214</v>
      </c>
      <c r="D23" s="282">
        <f t="shared" si="7"/>
        <v>-0.26351797507665609</v>
      </c>
      <c r="E23" s="281">
        <v>6.9921693793736255</v>
      </c>
      <c r="F23" s="282">
        <f t="shared" si="4"/>
        <v>-0.20748362309691615</v>
      </c>
      <c r="G23" s="281">
        <v>8.2852487644708503</v>
      </c>
      <c r="H23" s="282">
        <f t="shared" si="5"/>
        <v>-7.2281011679779184E-2</v>
      </c>
      <c r="I23" s="281">
        <v>7.4988521782326796</v>
      </c>
      <c r="J23" s="282">
        <f t="shared" si="6"/>
        <v>-0.17455028602755984</v>
      </c>
    </row>
    <row r="24" spans="2:10" ht="15" hidden="1" customHeight="1" outlineLevel="1">
      <c r="B24" s="55" t="s">
        <v>83</v>
      </c>
      <c r="C24" s="277">
        <v>2.7568393703194252</v>
      </c>
      <c r="D24" s="278">
        <f t="shared" si="7"/>
        <v>0.38683937031942506</v>
      </c>
      <c r="E24" s="277">
        <v>7.2901726544966161</v>
      </c>
      <c r="F24" s="278">
        <f t="shared" si="4"/>
        <v>-0.34408678266794368</v>
      </c>
      <c r="G24" s="277">
        <v>8.8860925348156901</v>
      </c>
      <c r="H24" s="278">
        <f t="shared" si="5"/>
        <v>-3.4405658325063371E-2</v>
      </c>
      <c r="I24" s="277">
        <v>7.9367702362837926</v>
      </c>
      <c r="J24" s="278">
        <f t="shared" si="6"/>
        <v>-0.24934493108455857</v>
      </c>
    </row>
    <row r="25" spans="2:10" ht="15" hidden="1" customHeight="1" outlineLevel="1">
      <c r="B25" s="55" t="s">
        <v>84</v>
      </c>
      <c r="C25" s="277">
        <v>1.9802716225875625</v>
      </c>
      <c r="D25" s="278">
        <f t="shared" si="7"/>
        <v>-0.39972837741243739</v>
      </c>
      <c r="E25" s="277">
        <v>7.4100813325756496</v>
      </c>
      <c r="F25" s="278">
        <f t="shared" si="4"/>
        <v>5.7586759970297052E-2</v>
      </c>
      <c r="G25" s="277">
        <v>9.0653683966319587</v>
      </c>
      <c r="H25" s="278">
        <f t="shared" si="5"/>
        <v>0.48438029593311072</v>
      </c>
      <c r="I25" s="277">
        <v>8.0625494214662652</v>
      </c>
      <c r="J25" s="278">
        <f t="shared" si="6"/>
        <v>0.18277918938214022</v>
      </c>
    </row>
    <row r="26" spans="2:10" ht="15" hidden="1" customHeight="1" outlineLevel="1">
      <c r="B26" s="55" t="s">
        <v>85</v>
      </c>
      <c r="C26" s="277">
        <v>2.2616909985166678</v>
      </c>
      <c r="D26" s="278">
        <f t="shared" si="7"/>
        <v>-3.830900148333205E-2</v>
      </c>
      <c r="E26" s="277">
        <v>6.7678373582799498</v>
      </c>
      <c r="F26" s="278">
        <f t="shared" si="4"/>
        <v>-0.33369121226230103</v>
      </c>
      <c r="G26" s="277">
        <v>7.6013957581090512</v>
      </c>
      <c r="H26" s="278">
        <f t="shared" si="5"/>
        <v>-0.33378897410126651</v>
      </c>
      <c r="I26" s="277">
        <v>7.1071007802485235</v>
      </c>
      <c r="J26" s="278">
        <f t="shared" si="6"/>
        <v>-0.34152400107212966</v>
      </c>
    </row>
    <row r="27" spans="2:10" ht="15" hidden="1" customHeight="1" outlineLevel="1">
      <c r="B27" s="55" t="s">
        <v>86</v>
      </c>
      <c r="C27" s="277">
        <v>2.33</v>
      </c>
      <c r="D27" s="278">
        <f t="shared" si="7"/>
        <v>7.0000000000000284E-2</v>
      </c>
      <c r="E27" s="277">
        <v>7.3129138453480973</v>
      </c>
      <c r="F27" s="278">
        <f t="shared" si="4"/>
        <v>-9.1512638643562738E-2</v>
      </c>
      <c r="G27" s="277">
        <v>8.21835772195546</v>
      </c>
      <c r="H27" s="278">
        <f t="shared" si="5"/>
        <v>-0.44065285536221666</v>
      </c>
      <c r="I27" s="277">
        <v>7.6717182268346251</v>
      </c>
      <c r="J27" s="278">
        <f t="shared" si="6"/>
        <v>-0.21702075706506818</v>
      </c>
    </row>
    <row r="28" spans="2:10" ht="15" hidden="1" customHeight="1" outlineLevel="1">
      <c r="B28" s="55" t="s">
        <v>87</v>
      </c>
      <c r="C28" s="277">
        <v>2.75</v>
      </c>
      <c r="D28" s="278">
        <f t="shared" si="7"/>
        <v>0.16000000000000014</v>
      </c>
      <c r="E28" s="277">
        <v>7.2287011612502132</v>
      </c>
      <c r="F28" s="278">
        <f t="shared" si="4"/>
        <v>-0.1495552246762033</v>
      </c>
      <c r="G28" s="277">
        <v>8.1824950899997972</v>
      </c>
      <c r="H28" s="278">
        <f t="shared" si="5"/>
        <v>-0.21698179020839881</v>
      </c>
      <c r="I28" s="277">
        <v>7.6315121146174931</v>
      </c>
      <c r="J28" s="278">
        <f t="shared" si="6"/>
        <v>-0.18507603992445709</v>
      </c>
    </row>
    <row r="29" spans="2:10" ht="15" hidden="1" customHeight="1" outlineLevel="1">
      <c r="B29" s="55" t="s">
        <v>88</v>
      </c>
      <c r="C29" s="277">
        <v>2.29</v>
      </c>
      <c r="D29" s="278">
        <f t="shared" si="7"/>
        <v>-0.29999999999999982</v>
      </c>
      <c r="E29" s="277">
        <v>7.023464693330201</v>
      </c>
      <c r="F29" s="278">
        <f t="shared" si="4"/>
        <v>-0.59771187070422815</v>
      </c>
      <c r="G29" s="277">
        <v>7.7482241736114998</v>
      </c>
      <c r="H29" s="278">
        <f t="shared" si="5"/>
        <v>-1.1273458897317878</v>
      </c>
      <c r="I29" s="277">
        <v>7.3219014498094177</v>
      </c>
      <c r="J29" s="278">
        <f t="shared" si="6"/>
        <v>-0.81052783204716672</v>
      </c>
    </row>
    <row r="30" spans="2:10" ht="15" hidden="1" customHeight="1" outlineLevel="1">
      <c r="B30" s="55" t="s">
        <v>89</v>
      </c>
      <c r="C30" s="277">
        <v>2.2040784313725492</v>
      </c>
      <c r="D30" s="278">
        <f t="shared" si="7"/>
        <v>-0.32592156862745059</v>
      </c>
      <c r="E30" s="277">
        <v>6.9611211192475961</v>
      </c>
      <c r="F30" s="278">
        <f t="shared" si="4"/>
        <v>-0.15196295479627597</v>
      </c>
      <c r="G30" s="277">
        <v>7.9395341662810424</v>
      </c>
      <c r="H30" s="278">
        <f t="shared" si="5"/>
        <v>-0.60405211872064335</v>
      </c>
      <c r="I30" s="277">
        <v>7.3418586969570514</v>
      </c>
      <c r="J30" s="278">
        <f t="shared" si="6"/>
        <v>-0.32991360686646143</v>
      </c>
    </row>
    <row r="31" spans="2:10" ht="15" hidden="1" customHeight="1" outlineLevel="1">
      <c r="B31" s="55" t="s">
        <v>90</v>
      </c>
      <c r="C31" s="277">
        <v>2.2400000000000002</v>
      </c>
      <c r="D31" s="278">
        <f t="shared" si="7"/>
        <v>-0.48</v>
      </c>
      <c r="E31" s="277">
        <v>6.5399425181473161</v>
      </c>
      <c r="F31" s="278">
        <f t="shared" si="4"/>
        <v>-0.13075903324522198</v>
      </c>
      <c r="G31" s="277">
        <v>7.5326660709861013</v>
      </c>
      <c r="H31" s="278">
        <f t="shared" si="5"/>
        <v>-0.51162488603454825</v>
      </c>
      <c r="I31" s="277">
        <v>6.9173748833119699</v>
      </c>
      <c r="J31" s="278">
        <f t="shared" si="6"/>
        <v>-0.26784965291272389</v>
      </c>
    </row>
    <row r="32" spans="2:10" ht="15" hidden="1" customHeight="1" outlineLevel="1">
      <c r="B32" s="55" t="s">
        <v>91</v>
      </c>
      <c r="C32" s="277">
        <v>2.2799999999999998</v>
      </c>
      <c r="D32" s="278">
        <f t="shared" si="7"/>
        <v>-0.12000000000000011</v>
      </c>
      <c r="E32" s="277">
        <v>6.5143796479969653</v>
      </c>
      <c r="F32" s="278">
        <f t="shared" si="4"/>
        <v>-0.84750200803790321</v>
      </c>
      <c r="G32" s="277">
        <v>7.6792711835707896</v>
      </c>
      <c r="H32" s="278">
        <f t="shared" si="5"/>
        <v>-1.2266182343505418</v>
      </c>
      <c r="I32" s="277">
        <v>6.9747460746122414</v>
      </c>
      <c r="J32" s="278">
        <f t="shared" si="6"/>
        <v>-0.98068060153978198</v>
      </c>
    </row>
    <row r="33" spans="2:10" ht="15" hidden="1" customHeight="1" outlineLevel="1">
      <c r="B33" s="55" t="s">
        <v>92</v>
      </c>
      <c r="C33" s="277">
        <v>2.34</v>
      </c>
      <c r="D33" s="278">
        <f t="shared" si="7"/>
        <v>-0.56000000000000005</v>
      </c>
      <c r="E33" s="277">
        <v>7.5082973758652605</v>
      </c>
      <c r="F33" s="278">
        <f t="shared" si="4"/>
        <v>0.36523768399174017</v>
      </c>
      <c r="G33" s="277">
        <v>8.683283623693379</v>
      </c>
      <c r="H33" s="278">
        <f t="shared" si="5"/>
        <v>-0.11958974280620538</v>
      </c>
      <c r="I33" s="277">
        <v>8.0229714682008648</v>
      </c>
      <c r="J33" s="278">
        <f t="shared" si="6"/>
        <v>0.18320119444637939</v>
      </c>
    </row>
    <row r="34" spans="2:10" ht="15" hidden="1" customHeight="1" outlineLevel="1">
      <c r="B34" s="55" t="s">
        <v>93</v>
      </c>
      <c r="C34" s="277">
        <v>2.59</v>
      </c>
      <c r="D34" s="278">
        <f t="shared" si="7"/>
        <v>8.0000000000000071E-2</v>
      </c>
      <c r="E34" s="277">
        <v>7.3909330093314338</v>
      </c>
      <c r="F34" s="278">
        <f t="shared" si="4"/>
        <v>-7.5831032424845013E-2</v>
      </c>
      <c r="G34" s="277">
        <v>9.2279442228612059</v>
      </c>
      <c r="H34" s="278">
        <f t="shared" si="5"/>
        <v>0.18231226240488674</v>
      </c>
      <c r="I34" s="277">
        <v>8.1613846082026651</v>
      </c>
      <c r="J34" s="278">
        <f t="shared" si="6"/>
        <v>1.1223057665395331E-2</v>
      </c>
    </row>
    <row r="35" spans="2:10" ht="15" hidden="1" customHeight="1" outlineLevel="1">
      <c r="B35" s="55" t="s">
        <v>94</v>
      </c>
      <c r="C35" s="277">
        <v>2.4300000000000002</v>
      </c>
      <c r="D35" s="278">
        <f t="shared" si="7"/>
        <v>-0.10350606524555417</v>
      </c>
      <c r="E35" s="277">
        <v>8.6229990306885878</v>
      </c>
      <c r="F35" s="278">
        <f t="shared" si="4"/>
        <v>0.20892156471648171</v>
      </c>
      <c r="G35" s="277">
        <v>9.440466565204984</v>
      </c>
      <c r="H35" s="278">
        <f t="shared" si="5"/>
        <v>-1.0245406855186321</v>
      </c>
      <c r="I35" s="277">
        <v>8.9841593780369298</v>
      </c>
      <c r="J35" s="278">
        <f t="shared" si="6"/>
        <v>-0.28937282598164771</v>
      </c>
    </row>
    <row r="36" spans="2:10" collapsed="1">
      <c r="B36" s="112">
        <v>2009</v>
      </c>
      <c r="C36" s="283">
        <v>2.3595512168578701</v>
      </c>
      <c r="D36" s="284">
        <f t="shared" si="7"/>
        <v>-0.14495288187197408</v>
      </c>
      <c r="E36" s="283">
        <v>7.1996530024705416</v>
      </c>
      <c r="F36" s="284">
        <f t="shared" si="4"/>
        <v>-0.17987774204766449</v>
      </c>
      <c r="G36" s="283">
        <v>8.3575297761506295</v>
      </c>
      <c r="H36" s="284">
        <f t="shared" si="5"/>
        <v>-0.40504562659523557</v>
      </c>
      <c r="I36" s="283">
        <v>7.6734024642602394</v>
      </c>
      <c r="J36" s="284">
        <f t="shared" si="6"/>
        <v>-0.27434471765047785</v>
      </c>
    </row>
    <row r="37" spans="2:10" ht="15" hidden="1" customHeight="1" outlineLevel="1">
      <c r="B37" s="55" t="s">
        <v>83</v>
      </c>
      <c r="C37" s="277">
        <v>2.37</v>
      </c>
      <c r="D37" s="278">
        <f t="shared" si="7"/>
        <v>-0.10000000000000009</v>
      </c>
      <c r="E37" s="277">
        <v>7.6342594371645598</v>
      </c>
      <c r="F37" s="278">
        <f t="shared" si="4"/>
        <v>0.13958468638461952</v>
      </c>
      <c r="G37" s="277">
        <v>8.9204981931407534</v>
      </c>
      <c r="H37" s="278">
        <f t="shared" si="5"/>
        <v>-0.36060660263396827</v>
      </c>
      <c r="I37" s="277">
        <v>8.1861151673683512</v>
      </c>
      <c r="J37" s="278">
        <f t="shared" si="6"/>
        <v>-7.8654324528276476E-2</v>
      </c>
    </row>
    <row r="38" spans="2:10" ht="15" hidden="1" customHeight="1" outlineLevel="1">
      <c r="B38" s="55" t="s">
        <v>84</v>
      </c>
      <c r="C38" s="277">
        <v>2.38</v>
      </c>
      <c r="D38" s="278">
        <f t="shared" si="7"/>
        <v>8.9999999999999858E-2</v>
      </c>
      <c r="E38" s="277">
        <v>7.3524945726053526</v>
      </c>
      <c r="F38" s="278">
        <f t="shared" si="4"/>
        <v>1.0109268589761911E-3</v>
      </c>
      <c r="G38" s="277">
        <v>8.580988100698848</v>
      </c>
      <c r="H38" s="278">
        <f t="shared" si="5"/>
        <v>-0.24363687997025885</v>
      </c>
      <c r="I38" s="277">
        <v>7.879770232084125</v>
      </c>
      <c r="J38" s="278">
        <f t="shared" si="6"/>
        <v>-9.6316581895286468E-2</v>
      </c>
    </row>
    <row r="39" spans="2:10" ht="15" hidden="1" customHeight="1" outlineLevel="1">
      <c r="B39" s="55" t="s">
        <v>85</v>
      </c>
      <c r="C39" s="277">
        <v>2.2999999999999998</v>
      </c>
      <c r="D39" s="278">
        <f t="shared" si="7"/>
        <v>-0.2200000000000002</v>
      </c>
      <c r="E39" s="277">
        <v>7.1015285705422508</v>
      </c>
      <c r="F39" s="278">
        <f t="shared" si="4"/>
        <v>0.28189813086283699</v>
      </c>
      <c r="G39" s="277">
        <v>7.9351847322103177</v>
      </c>
      <c r="H39" s="278">
        <f t="shared" si="5"/>
        <v>-0.23946534230843763</v>
      </c>
      <c r="I39" s="277">
        <v>7.4486247813206532</v>
      </c>
      <c r="J39" s="278">
        <f t="shared" si="6"/>
        <v>7.2366068803741967E-2</v>
      </c>
    </row>
    <row r="40" spans="2:10" ht="15" hidden="1" customHeight="1" outlineLevel="1">
      <c r="B40" s="55" t="s">
        <v>86</v>
      </c>
      <c r="C40" s="277">
        <v>2.2599999999999998</v>
      </c>
      <c r="D40" s="278">
        <f t="shared" si="7"/>
        <v>-0.36000000000000032</v>
      </c>
      <c r="E40" s="277">
        <v>7.40442648399166</v>
      </c>
      <c r="F40" s="278">
        <f t="shared" si="4"/>
        <v>0.15208402542605359</v>
      </c>
      <c r="G40" s="277">
        <v>8.6590105773176766</v>
      </c>
      <c r="H40" s="278">
        <f t="shared" si="5"/>
        <v>-0.18323349499245722</v>
      </c>
      <c r="I40" s="277">
        <v>7.8887389838996933</v>
      </c>
      <c r="J40" s="278">
        <f t="shared" si="6"/>
        <v>3.0160891737101458E-2</v>
      </c>
    </row>
    <row r="41" spans="2:10" ht="15" hidden="1" customHeight="1" outlineLevel="1">
      <c r="B41" s="55" t="s">
        <v>87</v>
      </c>
      <c r="C41" s="277">
        <v>2.59</v>
      </c>
      <c r="D41" s="278">
        <f t="shared" si="7"/>
        <v>-0.13000000000000034</v>
      </c>
      <c r="E41" s="277">
        <v>7.3782563859264165</v>
      </c>
      <c r="F41" s="278">
        <f t="shared" si="4"/>
        <v>-0.25143780572240537</v>
      </c>
      <c r="G41" s="277">
        <v>8.3994768802081961</v>
      </c>
      <c r="H41" s="278">
        <f t="shared" si="5"/>
        <v>-8.9417909789714756E-2</v>
      </c>
      <c r="I41" s="277">
        <v>7.8165881545419502</v>
      </c>
      <c r="J41" s="278">
        <f t="shared" si="6"/>
        <v>-0.18649172559244498</v>
      </c>
    </row>
    <row r="42" spans="2:10" ht="15" hidden="1" customHeight="1" outlineLevel="1">
      <c r="B42" s="55" t="s">
        <v>88</v>
      </c>
      <c r="C42" s="277">
        <v>2.59</v>
      </c>
      <c r="D42" s="278">
        <f t="shared" si="7"/>
        <v>-0.33000000000000007</v>
      </c>
      <c r="E42" s="277">
        <v>7.6211765640344291</v>
      </c>
      <c r="F42" s="278">
        <f t="shared" si="4"/>
        <v>0.30634772456332904</v>
      </c>
      <c r="G42" s="277">
        <v>8.8755700633432877</v>
      </c>
      <c r="H42" s="278">
        <f t="shared" si="5"/>
        <v>0.12695537431537041</v>
      </c>
      <c r="I42" s="277">
        <v>8.1324292818565844</v>
      </c>
      <c r="J42" s="278">
        <f t="shared" si="6"/>
        <v>0.23258823367552051</v>
      </c>
    </row>
    <row r="43" spans="2:10" ht="15" hidden="1" customHeight="1" outlineLevel="1">
      <c r="B43" s="55" t="s">
        <v>89</v>
      </c>
      <c r="C43" s="277">
        <v>2.5299999999999998</v>
      </c>
      <c r="D43" s="278">
        <f t="shared" si="7"/>
        <v>-0.68000000000000016</v>
      </c>
      <c r="E43" s="277">
        <v>7.1130840740438721</v>
      </c>
      <c r="F43" s="278">
        <f t="shared" si="4"/>
        <v>0.39320717837884533</v>
      </c>
      <c r="G43" s="277">
        <v>8.5435862850016857</v>
      </c>
      <c r="H43" s="278">
        <f t="shared" si="5"/>
        <v>0.81289185575129963</v>
      </c>
      <c r="I43" s="277">
        <v>7.6717723038235128</v>
      </c>
      <c r="J43" s="278">
        <f t="shared" si="6"/>
        <v>0.54770399480467091</v>
      </c>
    </row>
    <row r="44" spans="2:10" ht="15" hidden="1" customHeight="1" outlineLevel="1">
      <c r="B44" s="55" t="s">
        <v>90</v>
      </c>
      <c r="C44" s="277">
        <v>2.72</v>
      </c>
      <c r="D44" s="278">
        <f t="shared" si="7"/>
        <v>-0.25999999999999979</v>
      </c>
      <c r="E44" s="277">
        <v>6.6707015513925381</v>
      </c>
      <c r="F44" s="278">
        <f t="shared" si="4"/>
        <v>-0.54827585735895834</v>
      </c>
      <c r="G44" s="277">
        <v>8.0442909570206496</v>
      </c>
      <c r="H44" s="278">
        <f t="shared" si="5"/>
        <v>-1.0359279258220795</v>
      </c>
      <c r="I44" s="277">
        <v>7.1852245362246938</v>
      </c>
      <c r="J44" s="278">
        <f t="shared" si="6"/>
        <v>-0.74777561309327467</v>
      </c>
    </row>
    <row r="45" spans="2:10" ht="15" hidden="1" customHeight="1" outlineLevel="1">
      <c r="B45" s="55" t="s">
        <v>91</v>
      </c>
      <c r="C45" s="277">
        <v>2.4</v>
      </c>
      <c r="D45" s="278">
        <f t="shared" si="7"/>
        <v>-0.4700000000000002</v>
      </c>
      <c r="E45" s="277">
        <v>7.3618816560348685</v>
      </c>
      <c r="F45" s="278">
        <f t="shared" si="4"/>
        <v>0.50035181806241358</v>
      </c>
      <c r="G45" s="277">
        <v>8.9058894179213315</v>
      </c>
      <c r="H45" s="278">
        <f t="shared" si="5"/>
        <v>0.33745688767506898</v>
      </c>
      <c r="I45" s="277">
        <v>7.9554266761520234</v>
      </c>
      <c r="J45" s="278">
        <f t="shared" si="6"/>
        <v>0.42234069756053039</v>
      </c>
    </row>
    <row r="46" spans="2:10" ht="15" hidden="1" customHeight="1" outlineLevel="1">
      <c r="B46" s="55" t="s">
        <v>92</v>
      </c>
      <c r="C46" s="277">
        <v>2.9</v>
      </c>
      <c r="D46" s="278">
        <f t="shared" si="7"/>
        <v>0.29000000000000004</v>
      </c>
      <c r="E46" s="277">
        <v>7.1430596918735203</v>
      </c>
      <c r="F46" s="278">
        <f t="shared" si="4"/>
        <v>-0.14952998337852019</v>
      </c>
      <c r="G46" s="277">
        <v>8.8028733664995844</v>
      </c>
      <c r="H46" s="278">
        <f t="shared" si="5"/>
        <v>9.9558643137276803E-2</v>
      </c>
      <c r="I46" s="277">
        <v>7.8397702737544854</v>
      </c>
      <c r="J46" s="278">
        <f t="shared" si="6"/>
        <v>-6.1495295363092062E-2</v>
      </c>
    </row>
    <row r="47" spans="2:10" ht="15" hidden="1" customHeight="1" outlineLevel="1">
      <c r="B47" s="55" t="s">
        <v>93</v>
      </c>
      <c r="C47" s="277">
        <v>2.5099999999999998</v>
      </c>
      <c r="D47" s="278">
        <f t="shared" si="7"/>
        <v>-0.13000000000000034</v>
      </c>
      <c r="E47" s="277">
        <v>7.4667640417562788</v>
      </c>
      <c r="F47" s="278">
        <f t="shared" si="4"/>
        <v>-6.4814124715308452E-2</v>
      </c>
      <c r="G47" s="277">
        <v>9.0456319604563191</v>
      </c>
      <c r="H47" s="278">
        <f t="shared" si="5"/>
        <v>-0.39631010850919779</v>
      </c>
      <c r="I47" s="277">
        <v>8.1501615505372698</v>
      </c>
      <c r="J47" s="278">
        <f t="shared" si="6"/>
        <v>-0.19827175464384084</v>
      </c>
    </row>
    <row r="48" spans="2:10" ht="15" hidden="1" customHeight="1" outlineLevel="1">
      <c r="B48" s="55" t="s">
        <v>94</v>
      </c>
      <c r="C48" s="277">
        <v>2.5335060652455543</v>
      </c>
      <c r="D48" s="278">
        <f t="shared" si="7"/>
        <v>-0.14649393475444583</v>
      </c>
      <c r="E48" s="277">
        <v>8.414077465972106</v>
      </c>
      <c r="F48" s="278">
        <f t="shared" si="4"/>
        <v>5.4311655628447753E-2</v>
      </c>
      <c r="G48" s="277">
        <v>10.465007250723616</v>
      </c>
      <c r="H48" s="278">
        <f t="shared" si="5"/>
        <v>0.11699640187104521</v>
      </c>
      <c r="I48" s="277">
        <v>9.2735322040185775</v>
      </c>
      <c r="J48" s="278">
        <f t="shared" si="6"/>
        <v>7.8287979871753066E-2</v>
      </c>
    </row>
    <row r="49" spans="2:10" collapsed="1">
      <c r="B49" s="112">
        <v>2008</v>
      </c>
      <c r="C49" s="283">
        <v>2.5045040987298441</v>
      </c>
      <c r="D49" s="284">
        <f t="shared" si="7"/>
        <v>-0.18374352602174149</v>
      </c>
      <c r="E49" s="283">
        <v>7.3795307445182061</v>
      </c>
      <c r="F49" s="284">
        <f t="shared" si="4"/>
        <v>6.4073786653993103E-2</v>
      </c>
      <c r="G49" s="283">
        <v>8.7625754027458651</v>
      </c>
      <c r="H49" s="284">
        <f t="shared" si="5"/>
        <v>-7.5308568028022549E-2</v>
      </c>
      <c r="I49" s="283">
        <v>7.9477471819107173</v>
      </c>
      <c r="J49" s="284">
        <f t="shared" si="6"/>
        <v>2.905718422156589E-3</v>
      </c>
    </row>
    <row r="50" spans="2:10" ht="15" hidden="1" customHeight="1" outlineLevel="1">
      <c r="B50" s="55" t="s">
        <v>83</v>
      </c>
      <c r="C50" s="277">
        <v>2.4700000000000002</v>
      </c>
      <c r="D50" s="278">
        <f t="shared" si="7"/>
        <v>-0.25</v>
      </c>
      <c r="E50" s="277">
        <v>7.4946747507799403</v>
      </c>
      <c r="F50" s="278">
        <f t="shared" si="4"/>
        <v>0.24178371202796711</v>
      </c>
      <c r="G50" s="277">
        <v>9.2811047957747217</v>
      </c>
      <c r="H50" s="278">
        <f t="shared" si="5"/>
        <v>0.65222981396712498</v>
      </c>
      <c r="I50" s="277">
        <v>8.2647694918966277</v>
      </c>
      <c r="J50" s="278">
        <f t="shared" si="6"/>
        <v>0.41118309476933845</v>
      </c>
    </row>
    <row r="51" spans="2:10" ht="15" hidden="1" customHeight="1" outlineLevel="1">
      <c r="B51" s="55" t="s">
        <v>84</v>
      </c>
      <c r="C51" s="277">
        <v>2.29</v>
      </c>
      <c r="D51" s="278">
        <f t="shared" si="7"/>
        <v>-0.23999999999999977</v>
      </c>
      <c r="E51" s="277">
        <v>7.3514836457463764</v>
      </c>
      <c r="F51" s="278">
        <f t="shared" si="4"/>
        <v>4.1150746432386143E-2</v>
      </c>
      <c r="G51" s="277">
        <v>8.8246249806691068</v>
      </c>
      <c r="H51" s="278">
        <f t="shared" si="5"/>
        <v>-0.90480464067615607</v>
      </c>
      <c r="I51" s="277">
        <v>7.9760868139794114</v>
      </c>
      <c r="J51" s="278">
        <f t="shared" si="6"/>
        <v>-0.31439700590189279</v>
      </c>
    </row>
    <row r="52" spans="2:10" ht="15" hidden="1" customHeight="1" outlineLevel="1">
      <c r="B52" s="55" t="s">
        <v>85</v>
      </c>
      <c r="C52" s="277">
        <v>2.52</v>
      </c>
      <c r="D52" s="278">
        <f t="shared" si="7"/>
        <v>-6.0000000000000053E-2</v>
      </c>
      <c r="E52" s="277">
        <v>6.8196304396794138</v>
      </c>
      <c r="F52" s="278">
        <f t="shared" si="4"/>
        <v>-0.15238496558980863</v>
      </c>
      <c r="G52" s="277">
        <v>8.1746500745187554</v>
      </c>
      <c r="H52" s="278">
        <f t="shared" si="5"/>
        <v>-0.20690823463346852</v>
      </c>
      <c r="I52" s="277">
        <v>7.3762587125169112</v>
      </c>
      <c r="J52" s="278">
        <f t="shared" si="6"/>
        <v>-0.18526153593793371</v>
      </c>
    </row>
    <row r="53" spans="2:10" ht="15" hidden="1" customHeight="1" outlineLevel="1">
      <c r="B53" s="55" t="s">
        <v>86</v>
      </c>
      <c r="C53" s="277">
        <v>2.62</v>
      </c>
      <c r="D53" s="278">
        <f t="shared" si="7"/>
        <v>-2.9999999999999805E-2</v>
      </c>
      <c r="E53" s="277">
        <v>7.2523424585656064</v>
      </c>
      <c r="F53" s="278">
        <f t="shared" si="4"/>
        <v>0.13859950026128764</v>
      </c>
      <c r="G53" s="277">
        <v>8.8422440723101339</v>
      </c>
      <c r="H53" s="278">
        <f t="shared" si="5"/>
        <v>0.75727053888018148</v>
      </c>
      <c r="I53" s="277">
        <v>7.8585780921625918</v>
      </c>
      <c r="J53" s="278">
        <f t="shared" si="6"/>
        <v>0.3418211093679222</v>
      </c>
    </row>
    <row r="54" spans="2:10" ht="15" hidden="1" customHeight="1" outlineLevel="1">
      <c r="B54" s="55" t="s">
        <v>87</v>
      </c>
      <c r="C54" s="277">
        <v>2.72</v>
      </c>
      <c r="D54" s="278">
        <f t="shared" si="7"/>
        <v>-0.20999999999999996</v>
      </c>
      <c r="E54" s="277">
        <v>7.6296941916488219</v>
      </c>
      <c r="F54" s="278">
        <f t="shared" si="4"/>
        <v>-0.20520637003343989</v>
      </c>
      <c r="G54" s="277">
        <v>8.4888947899979108</v>
      </c>
      <c r="H54" s="278">
        <f t="shared" si="5"/>
        <v>-0.95241373833985143</v>
      </c>
      <c r="I54" s="277">
        <v>8.0030798801343952</v>
      </c>
      <c r="J54" s="278">
        <f t="shared" si="6"/>
        <v>-0.52925320116594499</v>
      </c>
    </row>
    <row r="55" spans="2:10" ht="15" hidden="1" customHeight="1" outlineLevel="1">
      <c r="B55" s="55" t="s">
        <v>88</v>
      </c>
      <c r="C55" s="277">
        <v>2.92</v>
      </c>
      <c r="D55" s="278">
        <f t="shared" si="7"/>
        <v>0.44999999999999973</v>
      </c>
      <c r="E55" s="277">
        <v>7.3148288394711001</v>
      </c>
      <c r="F55" s="278">
        <f t="shared" si="4"/>
        <v>-0.40780966934733076</v>
      </c>
      <c r="G55" s="277">
        <v>8.7486146890279173</v>
      </c>
      <c r="H55" s="278">
        <f t="shared" si="5"/>
        <v>-0.29670368474840458</v>
      </c>
      <c r="I55" s="277">
        <v>7.8998410481810639</v>
      </c>
      <c r="J55" s="278">
        <f t="shared" si="6"/>
        <v>-0.38587764538012959</v>
      </c>
    </row>
    <row r="56" spans="2:10" ht="15" hidden="1" customHeight="1" outlineLevel="1">
      <c r="B56" s="55" t="s">
        <v>89</v>
      </c>
      <c r="C56" s="277">
        <v>3.21</v>
      </c>
      <c r="D56" s="278">
        <f t="shared" si="7"/>
        <v>0.98</v>
      </c>
      <c r="E56" s="277">
        <v>6.7198768956650268</v>
      </c>
      <c r="F56" s="278">
        <f t="shared" si="4"/>
        <v>-0.51195901187350579</v>
      </c>
      <c r="G56" s="277">
        <v>7.7306944292503861</v>
      </c>
      <c r="H56" s="278">
        <f t="shared" si="5"/>
        <v>-0.13041997000555394</v>
      </c>
      <c r="I56" s="277">
        <v>7.1240683090188419</v>
      </c>
      <c r="J56" s="278">
        <f t="shared" si="6"/>
        <v>-0.37036971892157045</v>
      </c>
    </row>
    <row r="57" spans="2:10" ht="15" hidden="1" customHeight="1" outlineLevel="1">
      <c r="B57" s="55" t="s">
        <v>90</v>
      </c>
      <c r="C57" s="277">
        <v>2.98</v>
      </c>
      <c r="D57" s="278">
        <f t="shared" si="7"/>
        <v>0.64000000000000012</v>
      </c>
      <c r="E57" s="277">
        <v>7.2189774087514964</v>
      </c>
      <c r="F57" s="278">
        <f t="shared" si="4"/>
        <v>-0.13842499384506635</v>
      </c>
      <c r="G57" s="277">
        <v>9.080218882842729</v>
      </c>
      <c r="H57" s="278">
        <f t="shared" si="5"/>
        <v>0.19775432283885053</v>
      </c>
      <c r="I57" s="277">
        <v>7.9330001493179685</v>
      </c>
      <c r="J57" s="278">
        <f t="shared" si="6"/>
        <v>-9.4676640072881568E-3</v>
      </c>
    </row>
    <row r="58" spans="2:10" ht="15" hidden="1" customHeight="1" outlineLevel="1">
      <c r="B58" s="55" t="s">
        <v>91</v>
      </c>
      <c r="C58" s="277">
        <v>2.87</v>
      </c>
      <c r="D58" s="278">
        <f t="shared" si="7"/>
        <v>0.18000000000000016</v>
      </c>
      <c r="E58" s="277">
        <v>6.861529837972455</v>
      </c>
      <c r="F58" s="278">
        <f t="shared" si="4"/>
        <v>-4.0837731557768819E-2</v>
      </c>
      <c r="G58" s="277">
        <v>8.5684325302462625</v>
      </c>
      <c r="H58" s="278">
        <f t="shared" si="5"/>
        <v>0.16228219088899642</v>
      </c>
      <c r="I58" s="277">
        <v>7.533085978591493</v>
      </c>
      <c r="J58" s="278">
        <f t="shared" si="6"/>
        <v>1.3333993111463549E-2</v>
      </c>
    </row>
    <row r="59" spans="2:10" ht="15" hidden="1" customHeight="1" outlineLevel="1">
      <c r="B59" s="55" t="s">
        <v>92</v>
      </c>
      <c r="C59" s="277">
        <v>2.61</v>
      </c>
      <c r="D59" s="278">
        <f t="shared" si="7"/>
        <v>8.9999999999999858E-2</v>
      </c>
      <c r="E59" s="277">
        <v>7.2925896752520405</v>
      </c>
      <c r="F59" s="278">
        <f t="shared" si="4"/>
        <v>-0.37177314953093266</v>
      </c>
      <c r="G59" s="277">
        <v>8.7033147233623076</v>
      </c>
      <c r="H59" s="278">
        <f t="shared" si="5"/>
        <v>-0.27134385244576542</v>
      </c>
      <c r="I59" s="277">
        <v>7.9012655691175775</v>
      </c>
      <c r="J59" s="278">
        <f t="shared" si="6"/>
        <v>-0.33724286966505712</v>
      </c>
    </row>
    <row r="60" spans="2:10" ht="15" hidden="1" customHeight="1" outlineLevel="1">
      <c r="B60" s="55" t="s">
        <v>93</v>
      </c>
      <c r="C60" s="277">
        <v>2.64</v>
      </c>
      <c r="D60" s="278">
        <f t="shared" si="7"/>
        <v>-0.10999999999999988</v>
      </c>
      <c r="E60" s="277">
        <v>7.5315781664715873</v>
      </c>
      <c r="F60" s="278">
        <f t="shared" si="4"/>
        <v>-0.14687174381043189</v>
      </c>
      <c r="G60" s="277">
        <v>9.4419420689655169</v>
      </c>
      <c r="H60" s="278">
        <f t="shared" si="5"/>
        <v>-5.6808720222738529E-2</v>
      </c>
      <c r="I60" s="277">
        <v>8.3484333051811106</v>
      </c>
      <c r="J60" s="278">
        <f t="shared" si="6"/>
        <v>-0.13011692927560681</v>
      </c>
    </row>
    <row r="61" spans="2:10" ht="15" hidden="1" customHeight="1" outlineLevel="1">
      <c r="B61" s="55" t="s">
        <v>94</v>
      </c>
      <c r="C61" s="277">
        <v>2.68</v>
      </c>
      <c r="D61" s="278">
        <f t="shared" si="7"/>
        <v>0.31000000000000005</v>
      </c>
      <c r="E61" s="277">
        <v>8.3597658103436583</v>
      </c>
      <c r="F61" s="278">
        <f t="shared" si="4"/>
        <v>2.9315946309228735E-2</v>
      </c>
      <c r="G61" s="277">
        <v>10.348010848852571</v>
      </c>
      <c r="H61" s="278">
        <f t="shared" si="5"/>
        <v>0.69229936424384952</v>
      </c>
      <c r="I61" s="277">
        <v>9.1952442241468244</v>
      </c>
      <c r="J61" s="278">
        <f t="shared" si="6"/>
        <v>0.2733815994746589</v>
      </c>
    </row>
    <row r="62" spans="2:10" collapsed="1">
      <c r="B62" s="112">
        <v>2007</v>
      </c>
      <c r="C62" s="283">
        <v>2.6882476247515856</v>
      </c>
      <c r="D62" s="284">
        <f t="shared" si="7"/>
        <v>0.13125616540036855</v>
      </c>
      <c r="E62" s="283">
        <v>7.315456957864213</v>
      </c>
      <c r="F62" s="284">
        <f t="shared" si="4"/>
        <v>-0.12355448034304306</v>
      </c>
      <c r="G62" s="283">
        <v>8.8378839707738877</v>
      </c>
      <c r="H62" s="284">
        <f t="shared" si="5"/>
        <v>-4.8709658058278649E-2</v>
      </c>
      <c r="I62" s="283">
        <v>7.9448414634885607</v>
      </c>
      <c r="J62" s="284">
        <f t="shared" si="6"/>
        <v>-0.10660970714706242</v>
      </c>
    </row>
    <row r="63" spans="2:10" ht="15" hidden="1" customHeight="1" outlineLevel="1">
      <c r="B63" s="55" t="s">
        <v>83</v>
      </c>
      <c r="C63" s="277">
        <v>2.72</v>
      </c>
      <c r="D63" s="285"/>
      <c r="E63" s="277">
        <v>7.2528910387519732</v>
      </c>
      <c r="F63" s="285"/>
      <c r="G63" s="277">
        <v>8.6288749818075967</v>
      </c>
      <c r="H63" s="285"/>
      <c r="I63" s="277">
        <v>7.8535863971272892</v>
      </c>
      <c r="J63" s="285"/>
    </row>
    <row r="64" spans="2:10" ht="15" hidden="1" customHeight="1" outlineLevel="1">
      <c r="B64" s="55" t="s">
        <v>84</v>
      </c>
      <c r="C64" s="277">
        <v>2.5299999999999998</v>
      </c>
      <c r="D64" s="285"/>
      <c r="E64" s="277">
        <v>7.3103328993139902</v>
      </c>
      <c r="F64" s="285"/>
      <c r="G64" s="277">
        <v>9.7294296213452629</v>
      </c>
      <c r="H64" s="285"/>
      <c r="I64" s="277">
        <v>8.2904838198813042</v>
      </c>
      <c r="J64" s="285"/>
    </row>
    <row r="65" spans="2:10" ht="15" hidden="1" customHeight="1" outlineLevel="1">
      <c r="B65" s="55" t="s">
        <v>85</v>
      </c>
      <c r="C65" s="277">
        <v>2.58</v>
      </c>
      <c r="D65" s="285"/>
      <c r="E65" s="277">
        <v>6.9720154052692225</v>
      </c>
      <c r="F65" s="285"/>
      <c r="G65" s="277">
        <v>8.3815583091522239</v>
      </c>
      <c r="H65" s="285"/>
      <c r="I65" s="277">
        <v>7.5615202484548449</v>
      </c>
      <c r="J65" s="285"/>
    </row>
    <row r="66" spans="2:10" ht="15" hidden="1" customHeight="1" outlineLevel="1">
      <c r="B66" s="55" t="s">
        <v>86</v>
      </c>
      <c r="C66" s="277">
        <v>2.65</v>
      </c>
      <c r="D66" s="285"/>
      <c r="E66" s="277">
        <v>7.1137429583043188</v>
      </c>
      <c r="F66" s="285"/>
      <c r="G66" s="277">
        <v>8.0849735334299524</v>
      </c>
      <c r="H66" s="285"/>
      <c r="I66" s="277">
        <v>7.5167569827946696</v>
      </c>
      <c r="J66" s="285"/>
    </row>
    <row r="67" spans="2:10" ht="15" hidden="1" customHeight="1" outlineLevel="1">
      <c r="B67" s="55" t="s">
        <v>87</v>
      </c>
      <c r="C67" s="277">
        <v>2.93</v>
      </c>
      <c r="D67" s="285"/>
      <c r="E67" s="277">
        <v>7.8349005616822618</v>
      </c>
      <c r="F67" s="285"/>
      <c r="G67" s="277">
        <v>9.4413085283377622</v>
      </c>
      <c r="H67" s="285"/>
      <c r="I67" s="277">
        <v>8.5323330813003402</v>
      </c>
      <c r="J67" s="285"/>
    </row>
    <row r="68" spans="2:10" ht="15" hidden="1" customHeight="1" outlineLevel="1">
      <c r="B68" s="55" t="s">
        <v>88</v>
      </c>
      <c r="C68" s="277">
        <v>2.4700000000000002</v>
      </c>
      <c r="D68" s="285"/>
      <c r="E68" s="277">
        <v>7.7226385088184308</v>
      </c>
      <c r="F68" s="285"/>
      <c r="G68" s="277">
        <v>9.0453183737763219</v>
      </c>
      <c r="H68" s="285"/>
      <c r="I68" s="277">
        <v>8.2857186935611935</v>
      </c>
      <c r="J68" s="285"/>
    </row>
    <row r="69" spans="2:10" ht="15" hidden="1" customHeight="1" outlineLevel="1">
      <c r="B69" s="55" t="s">
        <v>89</v>
      </c>
      <c r="C69" s="277">
        <v>2.23</v>
      </c>
      <c r="D69" s="285"/>
      <c r="E69" s="277">
        <v>7.2318359075385326</v>
      </c>
      <c r="F69" s="285"/>
      <c r="G69" s="277">
        <v>7.86111439925594</v>
      </c>
      <c r="H69" s="285"/>
      <c r="I69" s="277">
        <v>7.4944380279404124</v>
      </c>
      <c r="J69" s="285"/>
    </row>
    <row r="70" spans="2:10" ht="15" hidden="1" customHeight="1" outlineLevel="1">
      <c r="B70" s="55" t="s">
        <v>90</v>
      </c>
      <c r="C70" s="277">
        <v>2.34</v>
      </c>
      <c r="D70" s="285"/>
      <c r="E70" s="277">
        <v>7.3574024025965628</v>
      </c>
      <c r="F70" s="285"/>
      <c r="G70" s="277">
        <v>8.8824645600038785</v>
      </c>
      <c r="H70" s="285"/>
      <c r="I70" s="277">
        <v>7.9424678133252566</v>
      </c>
      <c r="J70" s="285"/>
    </row>
    <row r="71" spans="2:10" ht="15" hidden="1" customHeight="1" outlineLevel="1">
      <c r="B71" s="55" t="s">
        <v>91</v>
      </c>
      <c r="C71" s="277">
        <v>2.69</v>
      </c>
      <c r="D71" s="285"/>
      <c r="E71" s="277">
        <v>6.9023675695302238</v>
      </c>
      <c r="F71" s="285"/>
      <c r="G71" s="277">
        <v>8.4061503393572661</v>
      </c>
      <c r="H71" s="285"/>
      <c r="I71" s="277">
        <v>7.5197519854800294</v>
      </c>
      <c r="J71" s="285"/>
    </row>
    <row r="72" spans="2:10" ht="15" hidden="1" customHeight="1" outlineLevel="1">
      <c r="B72" s="55" t="s">
        <v>92</v>
      </c>
      <c r="C72" s="277">
        <v>2.52</v>
      </c>
      <c r="D72" s="285"/>
      <c r="E72" s="277">
        <v>7.6643628247829731</v>
      </c>
      <c r="F72" s="285"/>
      <c r="G72" s="277">
        <v>8.974658575808073</v>
      </c>
      <c r="H72" s="285"/>
      <c r="I72" s="277">
        <v>8.2385084387826346</v>
      </c>
      <c r="J72" s="285"/>
    </row>
    <row r="73" spans="2:10" ht="15" hidden="1" customHeight="1" outlineLevel="1">
      <c r="B73" s="55" t="s">
        <v>93</v>
      </c>
      <c r="C73" s="277">
        <v>2.75</v>
      </c>
      <c r="D73" s="285"/>
      <c r="E73" s="277">
        <v>7.6784499102820192</v>
      </c>
      <c r="F73" s="285"/>
      <c r="G73" s="277">
        <v>9.4987507891882554</v>
      </c>
      <c r="H73" s="285"/>
      <c r="I73" s="277">
        <v>8.4785502344567174</v>
      </c>
      <c r="J73" s="285"/>
    </row>
    <row r="74" spans="2:10" ht="15" hidden="1" customHeight="1" outlineLevel="1">
      <c r="B74" s="55" t="s">
        <v>94</v>
      </c>
      <c r="C74" s="277">
        <v>2.37</v>
      </c>
      <c r="D74" s="285"/>
      <c r="E74" s="277">
        <v>8.3304498640344296</v>
      </c>
      <c r="F74" s="285"/>
      <c r="G74" s="277">
        <v>9.6557114846087213</v>
      </c>
      <c r="H74" s="285"/>
      <c r="I74" s="277">
        <v>8.9218626246721655</v>
      </c>
      <c r="J74" s="285"/>
    </row>
    <row r="75" spans="2:10" collapsed="1">
      <c r="B75" s="112">
        <v>2006</v>
      </c>
      <c r="C75" s="283">
        <v>2.5569914593512171</v>
      </c>
      <c r="D75" s="284"/>
      <c r="E75" s="283">
        <v>7.4390114382072561</v>
      </c>
      <c r="F75" s="284"/>
      <c r="G75" s="283">
        <v>8.8865936288321663</v>
      </c>
      <c r="H75" s="284"/>
      <c r="I75" s="283">
        <v>8.0514511706356231</v>
      </c>
      <c r="J75" s="284"/>
    </row>
    <row r="76" spans="2:10" ht="15" customHeight="1">
      <c r="B76" s="348" t="s">
        <v>125</v>
      </c>
      <c r="C76" s="348"/>
      <c r="D76" s="348"/>
      <c r="E76" s="348"/>
      <c r="F76" s="348"/>
      <c r="G76" s="348"/>
      <c r="H76" s="348"/>
      <c r="I76" s="348"/>
      <c r="J76" s="348"/>
    </row>
  </sheetData>
  <mergeCells count="5">
    <mergeCell ref="B5:J5"/>
    <mergeCell ref="B6:B7"/>
    <mergeCell ref="C6:D6"/>
    <mergeCell ref="E6:J6"/>
    <mergeCell ref="B76:J76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Height="7" orientation="landscape" r:id="rId1"/>
  <headerFooter scaleWithDoc="0" alignWithMargins="0">
    <oddHeader>&amp;RTurismo en Cifras SANTA CRUZ (acumulado junio 2010)</oddHeader>
    <oddFooter>&amp;CTurismo de Tenerife&amp;R&amp;P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>
  <sheetPr codeName="Hoja205">
    <tabColor rgb="FF000099"/>
  </sheetPr>
  <dimension ref="B1:F63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00" customWidth="1"/>
    <col min="2" max="2" width="13" style="100" customWidth="1"/>
    <col min="3" max="6" width="10.7109375" style="100" customWidth="1"/>
    <col min="7" max="16384" width="11.42578125" style="100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344" t="s">
        <v>285</v>
      </c>
      <c r="C5" s="344"/>
      <c r="D5" s="344"/>
      <c r="E5" s="344"/>
      <c r="F5" s="344"/>
    </row>
    <row r="6" spans="2:6" ht="15" customHeight="1">
      <c r="B6" s="345"/>
      <c r="C6" s="118" t="s">
        <v>131</v>
      </c>
      <c r="D6" s="345" t="s">
        <v>133</v>
      </c>
      <c r="E6" s="345"/>
      <c r="F6" s="345"/>
    </row>
    <row r="7" spans="2:6" ht="30" customHeight="1">
      <c r="B7" s="345"/>
      <c r="C7" s="118" t="s">
        <v>116</v>
      </c>
      <c r="D7" s="120" t="s">
        <v>135</v>
      </c>
      <c r="E7" s="120" t="s">
        <v>100</v>
      </c>
      <c r="F7" s="120" t="s">
        <v>80</v>
      </c>
    </row>
    <row r="8" spans="2:6">
      <c r="B8" s="55" t="s">
        <v>93</v>
      </c>
      <c r="C8" s="286">
        <f>IFERROR('Tablas evol EM zona'!C8-'Tablas evol EM zona'!C21,"-")</f>
        <v>0.25</v>
      </c>
      <c r="D8" s="287">
        <f>IFERROR('Tablas evol EM zona'!E8-'Tablas evol EM zona'!E21,"-")</f>
        <v>0.43053902946025424</v>
      </c>
      <c r="E8" s="287">
        <f>IFERROR('Tablas evol EM zona'!G8-'Tablas evol EM zona'!G21,"-")</f>
        <v>0.16957268111336532</v>
      </c>
      <c r="F8" s="287">
        <f>IFERROR('Tablas evol EM zona'!I8-'Tablas evol EM zona'!I21,"-")</f>
        <v>0.31760449956297876</v>
      </c>
    </row>
    <row r="9" spans="2:6">
      <c r="B9" s="55" t="s">
        <v>94</v>
      </c>
      <c r="C9" s="286">
        <f>IFERROR('Tablas evol EM zona'!C9-'Tablas evol EM zona'!C22,"-")</f>
        <v>0.10999999999999988</v>
      </c>
      <c r="D9" s="287">
        <f>IFERROR('Tablas evol EM zona'!E9-'Tablas evol EM zona'!E22,"-")</f>
        <v>0.24225779438050576</v>
      </c>
      <c r="E9" s="287">
        <f>IFERROR('Tablas evol EM zona'!G9-'Tablas evol EM zona'!G22,"-")</f>
        <v>0.81928864890633157</v>
      </c>
      <c r="F9" s="287">
        <f>IFERROR('Tablas evol EM zona'!I9-'Tablas evol EM zona'!I22,"-")</f>
        <v>0.41559120905299629</v>
      </c>
    </row>
    <row r="10" spans="2:6" ht="30" customHeight="1">
      <c r="B10" s="61" t="str">
        <f>actualizaciones!$A$2</f>
        <v xml:space="preserve">acumulado febrero 2011 </v>
      </c>
      <c r="C10" s="280">
        <v>0.18751950305374043</v>
      </c>
      <c r="D10" s="280">
        <v>0.32994260702587574</v>
      </c>
      <c r="E10" s="280">
        <v>0.48128696995639864</v>
      </c>
      <c r="F10" s="280">
        <v>0.35733167067419025</v>
      </c>
    </row>
    <row r="11" spans="2:6" outlineLevel="1">
      <c r="B11" s="55" t="s">
        <v>83</v>
      </c>
      <c r="C11" s="286">
        <f>IFERROR('Tablas evol EM zona'!C11-'Tablas evol EM zona'!C24,"-")</f>
        <v>-0.63683937031942506</v>
      </c>
      <c r="D11" s="287">
        <f>IFERROR('Tablas evol EM zona'!E11-'Tablas evol EM zona'!E24,"-")</f>
        <v>-0.36166628116272825</v>
      </c>
      <c r="E11" s="287">
        <f>IFERROR('Tablas evol EM zona'!G11-'Tablas evol EM zona'!G24,"-")</f>
        <v>-0.58937835264608474</v>
      </c>
      <c r="F11" s="287">
        <f>IFERROR('Tablas evol EM zona'!I11-'Tablas evol EM zona'!I24,"-")</f>
        <v>-0.45035224680064534</v>
      </c>
    </row>
    <row r="12" spans="2:6" outlineLevel="1">
      <c r="B12" s="55" t="s">
        <v>84</v>
      </c>
      <c r="C12" s="286">
        <f>IFERROR('Tablas evol EM zona'!C12-'Tablas evol EM zona'!C25,"-")</f>
        <v>3.972837741243751E-2</v>
      </c>
      <c r="D12" s="287">
        <f>IFERROR('Tablas evol EM zona'!E12-'Tablas evol EM zona'!E25,"-")</f>
        <v>4.3974273653869744E-2</v>
      </c>
      <c r="E12" s="287">
        <f>IFERROR('Tablas evol EM zona'!G12-'Tablas evol EM zona'!G25,"-")</f>
        <v>4.2145164567058302E-2</v>
      </c>
      <c r="F12" s="287">
        <f>IFERROR('Tablas evol EM zona'!I12-'Tablas evol EM zona'!I25,"-")</f>
        <v>5.7789224002284811E-2</v>
      </c>
    </row>
    <row r="13" spans="2:6" outlineLevel="1">
      <c r="B13" s="55" t="s">
        <v>85</v>
      </c>
      <c r="C13" s="286">
        <f>IFERROR('Tablas evol EM zona'!C13-'Tablas evol EM zona'!C26,"-")</f>
        <v>-0.24169099851666775</v>
      </c>
      <c r="D13" s="287">
        <f>IFERROR('Tablas evol EM zona'!E13-'Tablas evol EM zona'!E26,"-")</f>
        <v>-0.18086759603740887</v>
      </c>
      <c r="E13" s="287">
        <f>IFERROR('Tablas evol EM zona'!G13-'Tablas evol EM zona'!G26,"-")</f>
        <v>0.23299736351002132</v>
      </c>
      <c r="F13" s="287">
        <f>IFERROR('Tablas evol EM zona'!I13-'Tablas evol EM zona'!I26,"-")</f>
        <v>-4.7346209865665401E-2</v>
      </c>
    </row>
    <row r="14" spans="2:6" outlineLevel="1">
      <c r="B14" s="55" t="s">
        <v>86</v>
      </c>
      <c r="C14" s="286">
        <f>IFERROR('Tablas evol EM zona'!C14-'Tablas evol EM zona'!C27,"-")</f>
        <v>-0.16970925784238711</v>
      </c>
      <c r="D14" s="287">
        <f>IFERROR('Tablas evol EM zona'!E14-'Tablas evol EM zona'!E27,"-")</f>
        <v>-0.27240132290138419</v>
      </c>
      <c r="E14" s="287">
        <f>IFERROR('Tablas evol EM zona'!G14-'Tablas evol EM zona'!G27,"-")</f>
        <v>0.40068274316431207</v>
      </c>
      <c r="F14" s="287">
        <f>IFERROR('Tablas evol EM zona'!I14-'Tablas evol EM zona'!I27,"-")</f>
        <v>-5.3366025818877283E-2</v>
      </c>
    </row>
    <row r="15" spans="2:6" outlineLevel="1">
      <c r="B15" s="55" t="s">
        <v>87</v>
      </c>
      <c r="C15" s="286">
        <f>IFERROR('Tablas evol EM zona'!C15-'Tablas evol EM zona'!C28,"-")</f>
        <v>-0.43999999999999995</v>
      </c>
      <c r="D15" s="287">
        <f>IFERROR('Tablas evol EM zona'!E15-'Tablas evol EM zona'!E28,"-")</f>
        <v>-0.10103355096310285</v>
      </c>
      <c r="E15" s="287">
        <f>IFERROR('Tablas evol EM zona'!G15-'Tablas evol EM zona'!G28,"-")</f>
        <v>0.52831132259668934</v>
      </c>
      <c r="F15" s="287">
        <f>IFERROR('Tablas evol EM zona'!I15-'Tablas evol EM zona'!I28,"-")</f>
        <v>0.11516134485567786</v>
      </c>
    </row>
    <row r="16" spans="2:6" outlineLevel="1">
      <c r="B16" s="55" t="s">
        <v>88</v>
      </c>
      <c r="C16" s="286">
        <f>IFERROR('Tablas evol EM zona'!C16-'Tablas evol EM zona'!C29,"-")</f>
        <v>-0.12999999999999989</v>
      </c>
      <c r="D16" s="287">
        <f>IFERROR('Tablas evol EM zona'!E16-'Tablas evol EM zona'!E29,"-")</f>
        <v>-3.4519044519015551E-2</v>
      </c>
      <c r="E16" s="287">
        <f>IFERROR('Tablas evol EM zona'!G16-'Tablas evol EM zona'!G29,"-")</f>
        <v>-0.2242371700401673</v>
      </c>
      <c r="F16" s="287">
        <f>IFERROR('Tablas evol EM zona'!I16-'Tablas evol EM zona'!I29,"-")</f>
        <v>-0.11217931684364846</v>
      </c>
    </row>
    <row r="17" spans="2:6" outlineLevel="1">
      <c r="B17" s="55" t="s">
        <v>89</v>
      </c>
      <c r="C17" s="286">
        <f>IFERROR('Tablas evol EM zona'!C17-'Tablas evol EM zona'!C30,"-")</f>
        <v>-0.14391441938705807</v>
      </c>
      <c r="D17" s="287">
        <f>IFERROR('Tablas evol EM zona'!E17-'Tablas evol EM zona'!E30,"-")</f>
        <v>-0.1855453199294157</v>
      </c>
      <c r="E17" s="287">
        <f>IFERROR('Tablas evol EM zona'!G17-'Tablas evol EM zona'!G30,"-")</f>
        <v>-0.32547350974693146</v>
      </c>
      <c r="F17" s="287">
        <f>IFERROR('Tablas evol EM zona'!I17-'Tablas evol EM zona'!I30,"-")</f>
        <v>-0.24405449738538287</v>
      </c>
    </row>
    <row r="18" spans="2:6" outlineLevel="1">
      <c r="B18" s="55" t="s">
        <v>90</v>
      </c>
      <c r="C18" s="286">
        <f>IFERROR('Tablas evol EM zona'!C18-'Tablas evol EM zona'!C31,"-")</f>
        <v>-0.19953896993632636</v>
      </c>
      <c r="D18" s="287">
        <f>IFERROR('Tablas evol EM zona'!E18-'Tablas evol EM zona'!E31,"-")</f>
        <v>-0.14660521331165466</v>
      </c>
      <c r="E18" s="287">
        <f>IFERROR('Tablas evol EM zona'!G18-'Tablas evol EM zona'!G31,"-")</f>
        <v>2.274621958654155E-2</v>
      </c>
      <c r="F18" s="287">
        <f>IFERROR('Tablas evol EM zona'!I18-'Tablas evol EM zona'!I31,"-")</f>
        <v>-0.11244154591918765</v>
      </c>
    </row>
    <row r="19" spans="2:6" outlineLevel="1">
      <c r="B19" s="55" t="s">
        <v>91</v>
      </c>
      <c r="C19" s="286">
        <f>IFERROR('Tablas evol EM zona'!C19-'Tablas evol EM zona'!C32,"-")</f>
        <v>-9.2624056999999649E-2</v>
      </c>
      <c r="D19" s="287">
        <f>IFERROR('Tablas evol EM zona'!E19-'Tablas evol EM zona'!E32,"-")</f>
        <v>-0.42524343742512194</v>
      </c>
      <c r="E19" s="287">
        <f>IFERROR('Tablas evol EM zona'!G19-'Tablas evol EM zona'!G32,"-")</f>
        <v>-0.78518388368142755</v>
      </c>
      <c r="F19" s="287">
        <f>IFERROR('Tablas evol EM zona'!I19-'Tablas evol EM zona'!I32,"-")</f>
        <v>-0.57395942028339419</v>
      </c>
    </row>
    <row r="20" spans="2:6" outlineLevel="1">
      <c r="B20" s="55" t="s">
        <v>92</v>
      </c>
      <c r="C20" s="286">
        <f>IFERROR('Tablas evol EM zona'!C20-'Tablas evol EM zona'!C33,"-")</f>
        <v>-0.38686427885275143</v>
      </c>
      <c r="D20" s="287">
        <f>IFERROR('Tablas evol EM zona'!E20-'Tablas evol EM zona'!E33,"-")</f>
        <v>-0.23468498542983607</v>
      </c>
      <c r="E20" s="287">
        <f>IFERROR('Tablas evol EM zona'!G20-'Tablas evol EM zona'!G33,"-")</f>
        <v>3.1903016539176932E-2</v>
      </c>
      <c r="F20" s="287">
        <f>IFERROR('Tablas evol EM zona'!I20-'Tablas evol EM zona'!I33,"-")</f>
        <v>-0.16314077236224556</v>
      </c>
    </row>
    <row r="21" spans="2:6" outlineLevel="1">
      <c r="B21" s="55" t="s">
        <v>93</v>
      </c>
      <c r="C21" s="286">
        <f>IFERROR('Tablas evol EM zona'!C21-'Tablas evol EM zona'!C34,"-")</f>
        <v>-0.52</v>
      </c>
      <c r="D21" s="287">
        <f>IFERROR('Tablas evol EM zona'!E21-'Tablas evol EM zona'!E34,"-")</f>
        <v>0.12852796120831211</v>
      </c>
      <c r="E21" s="287">
        <f>IFERROR('Tablas evol EM zona'!G21-'Tablas evol EM zona'!G34,"-")</f>
        <v>0.14248309602542797</v>
      </c>
      <c r="F21" s="287">
        <f>IFERROR('Tablas evol EM zona'!I21-'Tablas evol EM zona'!I34,"-")</f>
        <v>9.1010892234356433E-2</v>
      </c>
    </row>
    <row r="22" spans="2:6" outlineLevel="1">
      <c r="B22" s="55" t="s">
        <v>94</v>
      </c>
      <c r="C22" s="286">
        <f>IFERROR('Tablas evol EM zona'!C22-'Tablas evol EM zona'!C35,"-")</f>
        <v>-0.26000000000000023</v>
      </c>
      <c r="D22" s="287">
        <f>IFERROR('Tablas evol EM zona'!E22-'Tablas evol EM zona'!E35,"-")</f>
        <v>-0.72706221916349012</v>
      </c>
      <c r="E22" s="287">
        <f>IFERROR('Tablas evol EM zona'!G22-'Tablas evol EM zona'!G35,"-")</f>
        <v>-0.19922475192644207</v>
      </c>
      <c r="F22" s="287">
        <f>IFERROR('Tablas evol EM zona'!I22-'Tablas evol EM zona'!I35,"-")</f>
        <v>-0.54008672154370707</v>
      </c>
    </row>
    <row r="23" spans="2:6">
      <c r="B23" s="66">
        <v>2010</v>
      </c>
      <c r="C23" s="288">
        <f>IFERROR('Tablas evol EM zona'!C23-'Tablas evol EM zona'!C36,"-")</f>
        <v>-0.26351797507665609</v>
      </c>
      <c r="D23" s="288">
        <f>IFERROR('Tablas evol EM zona'!E23-'Tablas evol EM zona'!E36,"-")</f>
        <v>-0.20748362309691615</v>
      </c>
      <c r="E23" s="288">
        <f>IFERROR('Tablas evol EM zona'!G23-'Tablas evol EM zona'!G36,"-")</f>
        <v>-7.2281011679779184E-2</v>
      </c>
      <c r="F23" s="288">
        <f>IFERROR('Tablas evol EM zona'!I23-'Tablas evol EM zona'!I36,"-")</f>
        <v>-0.17455028602755984</v>
      </c>
    </row>
    <row r="24" spans="2:6" ht="15" hidden="1" customHeight="1" outlineLevel="1">
      <c r="B24" s="55" t="s">
        <v>83</v>
      </c>
      <c r="C24" s="286">
        <f>IFERROR('Tablas evol EM zona'!C24-'Tablas evol EM zona'!C37,"-")</f>
        <v>0.38683937031942506</v>
      </c>
      <c r="D24" s="287">
        <f>IFERROR('Tablas evol EM zona'!E24-'Tablas evol EM zona'!E37,"-")</f>
        <v>-0.34408678266794368</v>
      </c>
      <c r="E24" s="287">
        <f>IFERROR('Tablas evol EM zona'!G24-'Tablas evol EM zona'!G37,"-")</f>
        <v>-3.4405658325063371E-2</v>
      </c>
      <c r="F24" s="287">
        <f>IFERROR('Tablas evol EM zona'!I24-'Tablas evol EM zona'!I37,"-")</f>
        <v>-0.24934493108455857</v>
      </c>
    </row>
    <row r="25" spans="2:6" ht="15" hidden="1" customHeight="1" outlineLevel="1">
      <c r="B25" s="55" t="s">
        <v>84</v>
      </c>
      <c r="C25" s="286">
        <f>IFERROR('Tablas evol EM zona'!C25-'Tablas evol EM zona'!C38,"-")</f>
        <v>-0.39972837741243739</v>
      </c>
      <c r="D25" s="287">
        <f>IFERROR('Tablas evol EM zona'!E25-'Tablas evol EM zona'!E38,"-")</f>
        <v>5.7586759970297052E-2</v>
      </c>
      <c r="E25" s="287">
        <f>IFERROR('Tablas evol EM zona'!G25-'Tablas evol EM zona'!G38,"-")</f>
        <v>0.48438029593311072</v>
      </c>
      <c r="F25" s="287">
        <f>IFERROR('Tablas evol EM zona'!I25-'Tablas evol EM zona'!I38,"-")</f>
        <v>0.18277918938214022</v>
      </c>
    </row>
    <row r="26" spans="2:6" ht="15" hidden="1" customHeight="1" outlineLevel="1">
      <c r="B26" s="55" t="s">
        <v>85</v>
      </c>
      <c r="C26" s="286">
        <f>IFERROR('Tablas evol EM zona'!C26-'Tablas evol EM zona'!C39,"-")</f>
        <v>-3.830900148333205E-2</v>
      </c>
      <c r="D26" s="287">
        <f>IFERROR('Tablas evol EM zona'!E26-'Tablas evol EM zona'!E39,"-")</f>
        <v>-0.33369121226230103</v>
      </c>
      <c r="E26" s="287">
        <f>IFERROR('Tablas evol EM zona'!G26-'Tablas evol EM zona'!G39,"-")</f>
        <v>-0.33378897410126651</v>
      </c>
      <c r="F26" s="287">
        <f>IFERROR('Tablas evol EM zona'!I26-'Tablas evol EM zona'!I39,"-")</f>
        <v>-0.34152400107212966</v>
      </c>
    </row>
    <row r="27" spans="2:6" ht="15" hidden="1" customHeight="1" outlineLevel="1">
      <c r="B27" s="55" t="s">
        <v>86</v>
      </c>
      <c r="C27" s="286">
        <f>IFERROR('Tablas evol EM zona'!C27-'Tablas evol EM zona'!C40,"-")</f>
        <v>7.0000000000000284E-2</v>
      </c>
      <c r="D27" s="287">
        <f>IFERROR('Tablas evol EM zona'!E27-'Tablas evol EM zona'!E40,"-")</f>
        <v>-9.1512638643562738E-2</v>
      </c>
      <c r="E27" s="287">
        <f>IFERROR('Tablas evol EM zona'!G27-'Tablas evol EM zona'!G40,"-")</f>
        <v>-0.44065285536221666</v>
      </c>
      <c r="F27" s="287">
        <f>IFERROR('Tablas evol EM zona'!I27-'Tablas evol EM zona'!I40,"-")</f>
        <v>-0.21702075706506818</v>
      </c>
    </row>
    <row r="28" spans="2:6" ht="15" hidden="1" customHeight="1" outlineLevel="1">
      <c r="B28" s="55" t="s">
        <v>87</v>
      </c>
      <c r="C28" s="286">
        <f>IFERROR('Tablas evol EM zona'!C28-'Tablas evol EM zona'!C41,"-")</f>
        <v>0.16000000000000014</v>
      </c>
      <c r="D28" s="287">
        <f>IFERROR('Tablas evol EM zona'!E28-'Tablas evol EM zona'!E41,"-")</f>
        <v>-0.1495552246762033</v>
      </c>
      <c r="E28" s="287">
        <f>IFERROR('Tablas evol EM zona'!G28-'Tablas evol EM zona'!G41,"-")</f>
        <v>-0.21698179020839881</v>
      </c>
      <c r="F28" s="287">
        <f>IFERROR('Tablas evol EM zona'!I28-'Tablas evol EM zona'!I41,"-")</f>
        <v>-0.18507603992445709</v>
      </c>
    </row>
    <row r="29" spans="2:6" ht="15" hidden="1" customHeight="1" outlineLevel="1">
      <c r="B29" s="55" t="s">
        <v>88</v>
      </c>
      <c r="C29" s="286">
        <f>IFERROR('Tablas evol EM zona'!C29-'Tablas evol EM zona'!C42,"-")</f>
        <v>-0.29999999999999982</v>
      </c>
      <c r="D29" s="287">
        <f>IFERROR('Tablas evol EM zona'!E29-'Tablas evol EM zona'!E42,"-")</f>
        <v>-0.59771187070422815</v>
      </c>
      <c r="E29" s="287">
        <f>IFERROR('Tablas evol EM zona'!G29-'Tablas evol EM zona'!G42,"-")</f>
        <v>-1.1273458897317878</v>
      </c>
      <c r="F29" s="287">
        <f>IFERROR('Tablas evol EM zona'!I29-'Tablas evol EM zona'!I42,"-")</f>
        <v>-0.81052783204716672</v>
      </c>
    </row>
    <row r="30" spans="2:6" ht="15" hidden="1" customHeight="1" outlineLevel="1">
      <c r="B30" s="55" t="s">
        <v>89</v>
      </c>
      <c r="C30" s="286">
        <f>IFERROR('Tablas evol EM zona'!C30-'Tablas evol EM zona'!C43,"-")</f>
        <v>-0.32592156862745059</v>
      </c>
      <c r="D30" s="287">
        <f>IFERROR('Tablas evol EM zona'!E30-'Tablas evol EM zona'!E43,"-")</f>
        <v>-0.15196295479627597</v>
      </c>
      <c r="E30" s="287">
        <f>IFERROR('Tablas evol EM zona'!G30-'Tablas evol EM zona'!G43,"-")</f>
        <v>-0.60405211872064335</v>
      </c>
      <c r="F30" s="287">
        <f>IFERROR('Tablas evol EM zona'!I30-'Tablas evol EM zona'!I43,"-")</f>
        <v>-0.32991360686646143</v>
      </c>
    </row>
    <row r="31" spans="2:6" ht="15" hidden="1" customHeight="1" outlineLevel="1">
      <c r="B31" s="55" t="s">
        <v>90</v>
      </c>
      <c r="C31" s="286">
        <f>IFERROR('Tablas evol EM zona'!C31-'Tablas evol EM zona'!C44,"-")</f>
        <v>-0.48</v>
      </c>
      <c r="D31" s="287">
        <f>IFERROR('Tablas evol EM zona'!E31-'Tablas evol EM zona'!E44,"-")</f>
        <v>-0.13075903324522198</v>
      </c>
      <c r="E31" s="287">
        <f>IFERROR('Tablas evol EM zona'!G31-'Tablas evol EM zona'!G44,"-")</f>
        <v>-0.51162488603454825</v>
      </c>
      <c r="F31" s="287">
        <f>IFERROR('Tablas evol EM zona'!I31-'Tablas evol EM zona'!I44,"-")</f>
        <v>-0.26784965291272389</v>
      </c>
    </row>
    <row r="32" spans="2:6" ht="15" hidden="1" customHeight="1" outlineLevel="1">
      <c r="B32" s="55" t="s">
        <v>91</v>
      </c>
      <c r="C32" s="286">
        <f>IFERROR('Tablas evol EM zona'!C32-'Tablas evol EM zona'!C45,"-")</f>
        <v>-0.12000000000000011</v>
      </c>
      <c r="D32" s="287">
        <f>IFERROR('Tablas evol EM zona'!E32-'Tablas evol EM zona'!E45,"-")</f>
        <v>-0.84750200803790321</v>
      </c>
      <c r="E32" s="287">
        <f>IFERROR('Tablas evol EM zona'!G32-'Tablas evol EM zona'!G45,"-")</f>
        <v>-1.2266182343505418</v>
      </c>
      <c r="F32" s="287">
        <f>IFERROR('Tablas evol EM zona'!I32-'Tablas evol EM zona'!I45,"-")</f>
        <v>-0.98068060153978198</v>
      </c>
    </row>
    <row r="33" spans="2:6" ht="15" hidden="1" customHeight="1" outlineLevel="1">
      <c r="B33" s="55" t="s">
        <v>92</v>
      </c>
      <c r="C33" s="286">
        <f>IFERROR('Tablas evol EM zona'!C33-'Tablas evol EM zona'!C46,"-")</f>
        <v>-0.56000000000000005</v>
      </c>
      <c r="D33" s="287">
        <f>IFERROR('Tablas evol EM zona'!E33-'Tablas evol EM zona'!E46,"-")</f>
        <v>0.36523768399174017</v>
      </c>
      <c r="E33" s="287">
        <f>IFERROR('Tablas evol EM zona'!G33-'Tablas evol EM zona'!G46,"-")</f>
        <v>-0.11958974280620538</v>
      </c>
      <c r="F33" s="287">
        <f>IFERROR('Tablas evol EM zona'!I33-'Tablas evol EM zona'!I46,"-")</f>
        <v>0.18320119444637939</v>
      </c>
    </row>
    <row r="34" spans="2:6" ht="15" hidden="1" customHeight="1" outlineLevel="1">
      <c r="B34" s="55" t="s">
        <v>93</v>
      </c>
      <c r="C34" s="286">
        <f>IFERROR('Tablas evol EM zona'!C34-'Tablas evol EM zona'!C47,"-")</f>
        <v>8.0000000000000071E-2</v>
      </c>
      <c r="D34" s="287">
        <f>IFERROR('Tablas evol EM zona'!E34-'Tablas evol EM zona'!E47,"-")</f>
        <v>-7.5831032424845013E-2</v>
      </c>
      <c r="E34" s="287">
        <f>IFERROR('Tablas evol EM zona'!G34-'Tablas evol EM zona'!G47,"-")</f>
        <v>0.18231226240488674</v>
      </c>
      <c r="F34" s="287">
        <f>IFERROR('Tablas evol EM zona'!I34-'Tablas evol EM zona'!I47,"-")</f>
        <v>1.1223057665395331E-2</v>
      </c>
    </row>
    <row r="35" spans="2:6" ht="15" hidden="1" customHeight="1" outlineLevel="1">
      <c r="B35" s="55" t="s">
        <v>94</v>
      </c>
      <c r="C35" s="286">
        <f>IFERROR('Tablas evol EM zona'!C35-'Tablas evol EM zona'!C48,"-")</f>
        <v>-0.10350606524555417</v>
      </c>
      <c r="D35" s="287">
        <f>IFERROR('Tablas evol EM zona'!E35-'Tablas evol EM zona'!E48,"-")</f>
        <v>0.20892156471648171</v>
      </c>
      <c r="E35" s="287">
        <f>IFERROR('Tablas evol EM zona'!G35-'Tablas evol EM zona'!G48,"-")</f>
        <v>-1.0245406855186321</v>
      </c>
      <c r="F35" s="287">
        <f>IFERROR('Tablas evol EM zona'!I35-'Tablas evol EM zona'!I48,"-")</f>
        <v>-0.28937282598164771</v>
      </c>
    </row>
    <row r="36" spans="2:6" collapsed="1">
      <c r="B36" s="69">
        <v>2009</v>
      </c>
      <c r="C36" s="289">
        <f>IFERROR('Tablas evol EM zona'!C36-'Tablas evol EM zona'!C49,"-")</f>
        <v>-0.14495288187197408</v>
      </c>
      <c r="D36" s="289">
        <f>IFERROR('Tablas evol EM zona'!E36-'Tablas evol EM zona'!E49,"-")</f>
        <v>-0.17987774204766449</v>
      </c>
      <c r="E36" s="289">
        <f>IFERROR('Tablas evol EM zona'!G36-'Tablas evol EM zona'!G49,"-")</f>
        <v>-0.40504562659523557</v>
      </c>
      <c r="F36" s="289">
        <f>IFERROR('Tablas evol EM zona'!I36-'Tablas evol EM zona'!I49,"-")</f>
        <v>-0.27434471765047785</v>
      </c>
    </row>
    <row r="37" spans="2:6" ht="15" hidden="1" customHeight="1" outlineLevel="1">
      <c r="B37" s="55" t="s">
        <v>83</v>
      </c>
      <c r="C37" s="286">
        <f>IFERROR('Tablas evol EM zona'!C37-'Tablas evol EM zona'!C50,"-")</f>
        <v>-0.10000000000000009</v>
      </c>
      <c r="D37" s="287">
        <f>IFERROR('Tablas evol EM zona'!E37-'Tablas evol EM zona'!E50,"-")</f>
        <v>0.13958468638461952</v>
      </c>
      <c r="E37" s="287">
        <f>IFERROR('Tablas evol EM zona'!G37-'Tablas evol EM zona'!G50,"-")</f>
        <v>-0.36060660263396827</v>
      </c>
      <c r="F37" s="287">
        <f>IFERROR('Tablas evol EM zona'!I37-'Tablas evol EM zona'!I50,"-")</f>
        <v>-7.8654324528276476E-2</v>
      </c>
    </row>
    <row r="38" spans="2:6" ht="15" hidden="1" customHeight="1" outlineLevel="1">
      <c r="B38" s="55" t="s">
        <v>84</v>
      </c>
      <c r="C38" s="286">
        <f>IFERROR('Tablas evol EM zona'!C38-'Tablas evol EM zona'!C51,"-")</f>
        <v>8.9999999999999858E-2</v>
      </c>
      <c r="D38" s="287">
        <f>IFERROR('Tablas evol EM zona'!E38-'Tablas evol EM zona'!E51,"-")</f>
        <v>1.0109268589761911E-3</v>
      </c>
      <c r="E38" s="287">
        <f>IFERROR('Tablas evol EM zona'!G38-'Tablas evol EM zona'!G51,"-")</f>
        <v>-0.24363687997025885</v>
      </c>
      <c r="F38" s="287">
        <f>IFERROR('Tablas evol EM zona'!I38-'Tablas evol EM zona'!I51,"-")</f>
        <v>-9.6316581895286468E-2</v>
      </c>
    </row>
    <row r="39" spans="2:6" ht="15" hidden="1" customHeight="1" outlineLevel="1">
      <c r="B39" s="55" t="s">
        <v>85</v>
      </c>
      <c r="C39" s="286">
        <f>IFERROR('Tablas evol EM zona'!C39-'Tablas evol EM zona'!C52,"-")</f>
        <v>-0.2200000000000002</v>
      </c>
      <c r="D39" s="287">
        <f>IFERROR('Tablas evol EM zona'!E39-'Tablas evol EM zona'!E52,"-")</f>
        <v>0.28189813086283699</v>
      </c>
      <c r="E39" s="287">
        <f>IFERROR('Tablas evol EM zona'!G39-'Tablas evol EM zona'!G52,"-")</f>
        <v>-0.23946534230843763</v>
      </c>
      <c r="F39" s="287">
        <f>IFERROR('Tablas evol EM zona'!I39-'Tablas evol EM zona'!I52,"-")</f>
        <v>7.2366068803741967E-2</v>
      </c>
    </row>
    <row r="40" spans="2:6" ht="15" hidden="1" customHeight="1" outlineLevel="1">
      <c r="B40" s="55" t="s">
        <v>86</v>
      </c>
      <c r="C40" s="286">
        <f>IFERROR('Tablas evol EM zona'!C40-'Tablas evol EM zona'!C53,"-")</f>
        <v>-0.36000000000000032</v>
      </c>
      <c r="D40" s="287">
        <f>IFERROR('Tablas evol EM zona'!E40-'Tablas evol EM zona'!E53,"-")</f>
        <v>0.15208402542605359</v>
      </c>
      <c r="E40" s="287">
        <f>IFERROR('Tablas evol EM zona'!G40-'Tablas evol EM zona'!G53,"-")</f>
        <v>-0.18323349499245722</v>
      </c>
      <c r="F40" s="287">
        <f>IFERROR('Tablas evol EM zona'!I40-'Tablas evol EM zona'!I53,"-")</f>
        <v>3.0160891737101458E-2</v>
      </c>
    </row>
    <row r="41" spans="2:6" ht="15" hidden="1" customHeight="1" outlineLevel="1">
      <c r="B41" s="55" t="s">
        <v>87</v>
      </c>
      <c r="C41" s="286">
        <f>IFERROR('Tablas evol EM zona'!C41-'Tablas evol EM zona'!C54,"-")</f>
        <v>-0.13000000000000034</v>
      </c>
      <c r="D41" s="287">
        <f>IFERROR('Tablas evol EM zona'!E41-'Tablas evol EM zona'!E54,"-")</f>
        <v>-0.25143780572240537</v>
      </c>
      <c r="E41" s="287">
        <f>IFERROR('Tablas evol EM zona'!G41-'Tablas evol EM zona'!G54,"-")</f>
        <v>-8.9417909789714756E-2</v>
      </c>
      <c r="F41" s="287">
        <f>IFERROR('Tablas evol EM zona'!I41-'Tablas evol EM zona'!I54,"-")</f>
        <v>-0.18649172559244498</v>
      </c>
    </row>
    <row r="42" spans="2:6" ht="15" hidden="1" customHeight="1" outlineLevel="1">
      <c r="B42" s="55" t="s">
        <v>88</v>
      </c>
      <c r="C42" s="286">
        <f>IFERROR('Tablas evol EM zona'!C42-'Tablas evol EM zona'!C55,"-")</f>
        <v>-0.33000000000000007</v>
      </c>
      <c r="D42" s="287">
        <f>IFERROR('Tablas evol EM zona'!E42-'Tablas evol EM zona'!E55,"-")</f>
        <v>0.30634772456332904</v>
      </c>
      <c r="E42" s="287">
        <f>IFERROR('Tablas evol EM zona'!G42-'Tablas evol EM zona'!G55,"-")</f>
        <v>0.12695537431537041</v>
      </c>
      <c r="F42" s="287">
        <f>IFERROR('Tablas evol EM zona'!I42-'Tablas evol EM zona'!I55,"-")</f>
        <v>0.23258823367552051</v>
      </c>
    </row>
    <row r="43" spans="2:6" ht="15" hidden="1" customHeight="1" outlineLevel="1">
      <c r="B43" s="55" t="s">
        <v>89</v>
      </c>
      <c r="C43" s="286">
        <f>IFERROR('Tablas evol EM zona'!C43-'Tablas evol EM zona'!C56,"-")</f>
        <v>-0.68000000000000016</v>
      </c>
      <c r="D43" s="287">
        <f>IFERROR('Tablas evol EM zona'!E43-'Tablas evol EM zona'!E56,"-")</f>
        <v>0.39320717837884533</v>
      </c>
      <c r="E43" s="287">
        <f>IFERROR('Tablas evol EM zona'!G43-'Tablas evol EM zona'!G56,"-")</f>
        <v>0.81289185575129963</v>
      </c>
      <c r="F43" s="287">
        <f>IFERROR('Tablas evol EM zona'!I43-'Tablas evol EM zona'!I56,"-")</f>
        <v>0.54770399480467091</v>
      </c>
    </row>
    <row r="44" spans="2:6" ht="15" hidden="1" customHeight="1" outlineLevel="1">
      <c r="B44" s="55" t="s">
        <v>90</v>
      </c>
      <c r="C44" s="286">
        <f>IFERROR('Tablas evol EM zona'!C44-'Tablas evol EM zona'!C57,"-")</f>
        <v>-0.25999999999999979</v>
      </c>
      <c r="D44" s="287">
        <f>IFERROR('Tablas evol EM zona'!E44-'Tablas evol EM zona'!E57,"-")</f>
        <v>-0.54827585735895834</v>
      </c>
      <c r="E44" s="287">
        <f>IFERROR('Tablas evol EM zona'!G44-'Tablas evol EM zona'!G57,"-")</f>
        <v>-1.0359279258220795</v>
      </c>
      <c r="F44" s="287">
        <f>IFERROR('Tablas evol EM zona'!I44-'Tablas evol EM zona'!I57,"-")</f>
        <v>-0.74777561309327467</v>
      </c>
    </row>
    <row r="45" spans="2:6" ht="15" hidden="1" customHeight="1" outlineLevel="1">
      <c r="B45" s="55" t="s">
        <v>91</v>
      </c>
      <c r="C45" s="286">
        <f>IFERROR('Tablas evol EM zona'!C45-'Tablas evol EM zona'!C58,"-")</f>
        <v>-0.4700000000000002</v>
      </c>
      <c r="D45" s="287">
        <f>IFERROR('Tablas evol EM zona'!E45-'Tablas evol EM zona'!E58,"-")</f>
        <v>0.50035181806241358</v>
      </c>
      <c r="E45" s="287">
        <f>IFERROR('Tablas evol EM zona'!G45-'Tablas evol EM zona'!G58,"-")</f>
        <v>0.33745688767506898</v>
      </c>
      <c r="F45" s="287">
        <f>IFERROR('Tablas evol EM zona'!I45-'Tablas evol EM zona'!I58,"-")</f>
        <v>0.42234069756053039</v>
      </c>
    </row>
    <row r="46" spans="2:6" ht="15" hidden="1" customHeight="1" outlineLevel="1">
      <c r="B46" s="55" t="s">
        <v>92</v>
      </c>
      <c r="C46" s="286">
        <f>IFERROR('Tablas evol EM zona'!C46-'Tablas evol EM zona'!C59,"-")</f>
        <v>0.29000000000000004</v>
      </c>
      <c r="D46" s="287">
        <f>IFERROR('Tablas evol EM zona'!E46-'Tablas evol EM zona'!E59,"-")</f>
        <v>-0.14952998337852019</v>
      </c>
      <c r="E46" s="287">
        <f>IFERROR('Tablas evol EM zona'!G46-'Tablas evol EM zona'!G59,"-")</f>
        <v>9.9558643137276803E-2</v>
      </c>
      <c r="F46" s="287">
        <f>IFERROR('Tablas evol EM zona'!I46-'Tablas evol EM zona'!I59,"-")</f>
        <v>-6.1495295363092062E-2</v>
      </c>
    </row>
    <row r="47" spans="2:6" ht="15" hidden="1" customHeight="1" outlineLevel="1">
      <c r="B47" s="55" t="s">
        <v>93</v>
      </c>
      <c r="C47" s="286">
        <f>IFERROR('Tablas evol EM zona'!C47-'Tablas evol EM zona'!C60,"-")</f>
        <v>-0.13000000000000034</v>
      </c>
      <c r="D47" s="287">
        <f>IFERROR('Tablas evol EM zona'!E47-'Tablas evol EM zona'!E60,"-")</f>
        <v>-6.4814124715308452E-2</v>
      </c>
      <c r="E47" s="287">
        <f>IFERROR('Tablas evol EM zona'!G47-'Tablas evol EM zona'!G60,"-")</f>
        <v>-0.39631010850919779</v>
      </c>
      <c r="F47" s="287">
        <f>IFERROR('Tablas evol EM zona'!I47-'Tablas evol EM zona'!I60,"-")</f>
        <v>-0.19827175464384084</v>
      </c>
    </row>
    <row r="48" spans="2:6" ht="15" hidden="1" customHeight="1" outlineLevel="1">
      <c r="B48" s="55" t="s">
        <v>94</v>
      </c>
      <c r="C48" s="286">
        <f>IFERROR('Tablas evol EM zona'!C48-'Tablas evol EM zona'!C61,"-")</f>
        <v>-0.14649393475444583</v>
      </c>
      <c r="D48" s="287">
        <f>IFERROR('Tablas evol EM zona'!E48-'Tablas evol EM zona'!E61,"-")</f>
        <v>5.4311655628447753E-2</v>
      </c>
      <c r="E48" s="287">
        <f>IFERROR('Tablas evol EM zona'!G48-'Tablas evol EM zona'!G61,"-")</f>
        <v>0.11699640187104521</v>
      </c>
      <c r="F48" s="287">
        <f>IFERROR('Tablas evol EM zona'!I48-'Tablas evol EM zona'!I61,"-")</f>
        <v>7.8287979871753066E-2</v>
      </c>
    </row>
    <row r="49" spans="2:6" collapsed="1">
      <c r="B49" s="69">
        <v>2008</v>
      </c>
      <c r="C49" s="289">
        <f>IFERROR('Tablas evol EM zona'!C49-'Tablas evol EM zona'!C62,"-")</f>
        <v>-0.18374352602174149</v>
      </c>
      <c r="D49" s="289">
        <f>IFERROR('Tablas evol EM zona'!E49-'Tablas evol EM zona'!E62,"-")</f>
        <v>6.4073786653993103E-2</v>
      </c>
      <c r="E49" s="289">
        <f>IFERROR('Tablas evol EM zona'!G49-'Tablas evol EM zona'!G62,"-")</f>
        <v>-7.5308568028022549E-2</v>
      </c>
      <c r="F49" s="289">
        <f>IFERROR('Tablas evol EM zona'!I49-'Tablas evol EM zona'!I62,"-")</f>
        <v>2.905718422156589E-3</v>
      </c>
    </row>
    <row r="50" spans="2:6" ht="15" hidden="1" customHeight="1" outlineLevel="1">
      <c r="B50" s="55" t="s">
        <v>83</v>
      </c>
      <c r="C50" s="286">
        <f>IFERROR('Tablas evol EM zona'!C50-'Tablas evol EM zona'!C63,"-")</f>
        <v>-0.25</v>
      </c>
      <c r="D50" s="287">
        <f>IFERROR('Tablas evol EM zona'!E50-'Tablas evol EM zona'!E63,"-")</f>
        <v>0.24178371202796711</v>
      </c>
      <c r="E50" s="287">
        <f>IFERROR('Tablas evol EM zona'!G50-'Tablas evol EM zona'!G63,"-")</f>
        <v>0.65222981396712498</v>
      </c>
      <c r="F50" s="287">
        <f>IFERROR('Tablas evol EM zona'!I50-'Tablas evol EM zona'!I63,"-")</f>
        <v>0.41118309476933845</v>
      </c>
    </row>
    <row r="51" spans="2:6" ht="15" hidden="1" customHeight="1" outlineLevel="1">
      <c r="B51" s="55" t="s">
        <v>84</v>
      </c>
      <c r="C51" s="286">
        <f>IFERROR('Tablas evol EM zona'!C51-'Tablas evol EM zona'!C64,"-")</f>
        <v>-0.23999999999999977</v>
      </c>
      <c r="D51" s="287">
        <f>IFERROR('Tablas evol EM zona'!E51-'Tablas evol EM zona'!E64,"-")</f>
        <v>4.1150746432386143E-2</v>
      </c>
      <c r="E51" s="287">
        <f>IFERROR('Tablas evol EM zona'!G51-'Tablas evol EM zona'!G64,"-")</f>
        <v>-0.90480464067615607</v>
      </c>
      <c r="F51" s="287">
        <f>IFERROR('Tablas evol EM zona'!I51-'Tablas evol EM zona'!I64,"-")</f>
        <v>-0.31439700590189279</v>
      </c>
    </row>
    <row r="52" spans="2:6" ht="15" hidden="1" customHeight="1" outlineLevel="1">
      <c r="B52" s="55" t="s">
        <v>85</v>
      </c>
      <c r="C52" s="286">
        <f>IFERROR('Tablas evol EM zona'!C52-'Tablas evol EM zona'!C65,"-")</f>
        <v>-6.0000000000000053E-2</v>
      </c>
      <c r="D52" s="287">
        <f>IFERROR('Tablas evol EM zona'!E52-'Tablas evol EM zona'!E65,"-")</f>
        <v>-0.15238496558980863</v>
      </c>
      <c r="E52" s="287">
        <f>IFERROR('Tablas evol EM zona'!G52-'Tablas evol EM zona'!G65,"-")</f>
        <v>-0.20690823463346852</v>
      </c>
      <c r="F52" s="287">
        <f>IFERROR('Tablas evol EM zona'!I52-'Tablas evol EM zona'!I65,"-")</f>
        <v>-0.18526153593793371</v>
      </c>
    </row>
    <row r="53" spans="2:6" ht="15" hidden="1" customHeight="1" outlineLevel="1">
      <c r="B53" s="55" t="s">
        <v>86</v>
      </c>
      <c r="C53" s="286">
        <f>IFERROR('Tablas evol EM zona'!C53-'Tablas evol EM zona'!C66,"-")</f>
        <v>-2.9999999999999805E-2</v>
      </c>
      <c r="D53" s="287">
        <f>IFERROR('Tablas evol EM zona'!E53-'Tablas evol EM zona'!E66,"-")</f>
        <v>0.13859950026128764</v>
      </c>
      <c r="E53" s="287">
        <f>IFERROR('Tablas evol EM zona'!G53-'Tablas evol EM zona'!G66,"-")</f>
        <v>0.75727053888018148</v>
      </c>
      <c r="F53" s="287">
        <f>IFERROR('Tablas evol EM zona'!I53-'Tablas evol EM zona'!I66,"-")</f>
        <v>0.3418211093679222</v>
      </c>
    </row>
    <row r="54" spans="2:6" ht="15" hidden="1" customHeight="1" outlineLevel="1">
      <c r="B54" s="55" t="s">
        <v>87</v>
      </c>
      <c r="C54" s="286">
        <f>IFERROR('Tablas evol EM zona'!C54-'Tablas evol EM zona'!C67,"-")</f>
        <v>-0.20999999999999996</v>
      </c>
      <c r="D54" s="287">
        <f>IFERROR('Tablas evol EM zona'!E54-'Tablas evol EM zona'!E67,"-")</f>
        <v>-0.20520637003343989</v>
      </c>
      <c r="E54" s="287">
        <f>IFERROR('Tablas evol EM zona'!G54-'Tablas evol EM zona'!G67,"-")</f>
        <v>-0.95241373833985143</v>
      </c>
      <c r="F54" s="287">
        <f>IFERROR('Tablas evol EM zona'!I54-'Tablas evol EM zona'!I67,"-")</f>
        <v>-0.52925320116594499</v>
      </c>
    </row>
    <row r="55" spans="2:6" ht="15" hidden="1" customHeight="1" outlineLevel="1">
      <c r="B55" s="55" t="s">
        <v>88</v>
      </c>
      <c r="C55" s="286">
        <f>IFERROR('Tablas evol EM zona'!C55-'Tablas evol EM zona'!C68,"-")</f>
        <v>0.44999999999999973</v>
      </c>
      <c r="D55" s="287">
        <f>IFERROR('Tablas evol EM zona'!E55-'Tablas evol EM zona'!E68,"-")</f>
        <v>-0.40780966934733076</v>
      </c>
      <c r="E55" s="287">
        <f>IFERROR('Tablas evol EM zona'!G55-'Tablas evol EM zona'!G68,"-")</f>
        <v>-0.29670368474840458</v>
      </c>
      <c r="F55" s="287">
        <f>IFERROR('Tablas evol EM zona'!I55-'Tablas evol EM zona'!I68,"-")</f>
        <v>-0.38587764538012959</v>
      </c>
    </row>
    <row r="56" spans="2:6" ht="15" hidden="1" customHeight="1" outlineLevel="1">
      <c r="B56" s="55" t="s">
        <v>89</v>
      </c>
      <c r="C56" s="286">
        <f>IFERROR('Tablas evol EM zona'!C56-'Tablas evol EM zona'!C69,"-")</f>
        <v>0.98</v>
      </c>
      <c r="D56" s="287">
        <f>IFERROR('Tablas evol EM zona'!E56-'Tablas evol EM zona'!E69,"-")</f>
        <v>-0.51195901187350579</v>
      </c>
      <c r="E56" s="287">
        <f>IFERROR('Tablas evol EM zona'!G56-'Tablas evol EM zona'!G69,"-")</f>
        <v>-0.13041997000555394</v>
      </c>
      <c r="F56" s="287">
        <f>IFERROR('Tablas evol EM zona'!I56-'Tablas evol EM zona'!I69,"-")</f>
        <v>-0.37036971892157045</v>
      </c>
    </row>
    <row r="57" spans="2:6" ht="15" hidden="1" customHeight="1" outlineLevel="1">
      <c r="B57" s="55" t="s">
        <v>90</v>
      </c>
      <c r="C57" s="286">
        <f>IFERROR('Tablas evol EM zona'!C57-'Tablas evol EM zona'!C70,"-")</f>
        <v>0.64000000000000012</v>
      </c>
      <c r="D57" s="287">
        <f>IFERROR('Tablas evol EM zona'!E57-'Tablas evol EM zona'!E70,"-")</f>
        <v>-0.13842499384506635</v>
      </c>
      <c r="E57" s="287">
        <f>IFERROR('Tablas evol EM zona'!G57-'Tablas evol EM zona'!G70,"-")</f>
        <v>0.19775432283885053</v>
      </c>
      <c r="F57" s="287">
        <f>IFERROR('Tablas evol EM zona'!I57-'Tablas evol EM zona'!I70,"-")</f>
        <v>-9.4676640072881568E-3</v>
      </c>
    </row>
    <row r="58" spans="2:6" ht="15" hidden="1" customHeight="1" outlineLevel="1">
      <c r="B58" s="55" t="s">
        <v>91</v>
      </c>
      <c r="C58" s="286">
        <f>IFERROR('Tablas evol EM zona'!C58-'Tablas evol EM zona'!C71,"-")</f>
        <v>0.18000000000000016</v>
      </c>
      <c r="D58" s="287">
        <f>IFERROR('Tablas evol EM zona'!E58-'Tablas evol EM zona'!E71,"-")</f>
        <v>-4.0837731557768819E-2</v>
      </c>
      <c r="E58" s="287">
        <f>IFERROR('Tablas evol EM zona'!G58-'Tablas evol EM zona'!G71,"-")</f>
        <v>0.16228219088899642</v>
      </c>
      <c r="F58" s="287">
        <f>IFERROR('Tablas evol EM zona'!I58-'Tablas evol EM zona'!I71,"-")</f>
        <v>1.3333993111463549E-2</v>
      </c>
    </row>
    <row r="59" spans="2:6" ht="15" hidden="1" customHeight="1" outlineLevel="1">
      <c r="B59" s="55" t="s">
        <v>92</v>
      </c>
      <c r="C59" s="286">
        <f>IFERROR('Tablas evol EM zona'!C59-'Tablas evol EM zona'!C72,"-")</f>
        <v>8.9999999999999858E-2</v>
      </c>
      <c r="D59" s="287">
        <f>IFERROR('Tablas evol EM zona'!E59-'Tablas evol EM zona'!E72,"-")</f>
        <v>-0.37177314953093266</v>
      </c>
      <c r="E59" s="287">
        <f>IFERROR('Tablas evol EM zona'!G59-'Tablas evol EM zona'!G72,"-")</f>
        <v>-0.27134385244576542</v>
      </c>
      <c r="F59" s="287">
        <f>IFERROR('Tablas evol EM zona'!I59-'Tablas evol EM zona'!I72,"-")</f>
        <v>-0.33724286966505712</v>
      </c>
    </row>
    <row r="60" spans="2:6" ht="15" hidden="1" customHeight="1" outlineLevel="1">
      <c r="B60" s="55" t="s">
        <v>93</v>
      </c>
      <c r="C60" s="286">
        <f>IFERROR('Tablas evol EM zona'!C60-'Tablas evol EM zona'!C73,"-")</f>
        <v>-0.10999999999999988</v>
      </c>
      <c r="D60" s="287">
        <f>IFERROR('Tablas evol EM zona'!E60-'Tablas evol EM zona'!E73,"-")</f>
        <v>-0.14687174381043189</v>
      </c>
      <c r="E60" s="287">
        <f>IFERROR('Tablas evol EM zona'!G60-'Tablas evol EM zona'!G73,"-")</f>
        <v>-5.6808720222738529E-2</v>
      </c>
      <c r="F60" s="287">
        <f>IFERROR('Tablas evol EM zona'!I60-'Tablas evol EM zona'!I73,"-")</f>
        <v>-0.13011692927560681</v>
      </c>
    </row>
    <row r="61" spans="2:6" ht="15" hidden="1" customHeight="1" outlineLevel="1">
      <c r="B61" s="55" t="s">
        <v>94</v>
      </c>
      <c r="C61" s="286">
        <f>IFERROR('Tablas evol EM zona'!C61-'Tablas evol EM zona'!C74,"-")</f>
        <v>0.31000000000000005</v>
      </c>
      <c r="D61" s="287">
        <f>IFERROR('Tablas evol EM zona'!E61-'Tablas evol EM zona'!E74,"-")</f>
        <v>2.9315946309228735E-2</v>
      </c>
      <c r="E61" s="287">
        <f>IFERROR('Tablas evol EM zona'!G61-'Tablas evol EM zona'!G74,"-")</f>
        <v>0.69229936424384952</v>
      </c>
      <c r="F61" s="287">
        <f>IFERROR('Tablas evol EM zona'!I61-'Tablas evol EM zona'!I74,"-")</f>
        <v>0.2733815994746589</v>
      </c>
    </row>
    <row r="62" spans="2:6" collapsed="1">
      <c r="B62" s="69">
        <v>2007</v>
      </c>
      <c r="C62" s="289">
        <f>IFERROR('Tablas evol EM zona'!C62-'Tablas evol EM zona'!C75,"-")</f>
        <v>0.13125616540036855</v>
      </c>
      <c r="D62" s="289">
        <f>IFERROR('Tablas evol EM zona'!E62-'Tablas evol EM zona'!E75,"-")</f>
        <v>-0.12355448034304306</v>
      </c>
      <c r="E62" s="289">
        <f>IFERROR('Tablas evol EM zona'!G62-'Tablas evol EM zona'!G75,"-")</f>
        <v>-4.8709658058278649E-2</v>
      </c>
      <c r="F62" s="289">
        <f>IFERROR('Tablas evol EM zona'!I62-'Tablas evol EM zona'!I75,"-")</f>
        <v>-0.10660970714706242</v>
      </c>
    </row>
    <row r="63" spans="2:6" ht="15" customHeight="1">
      <c r="B63" s="348" t="s">
        <v>125</v>
      </c>
      <c r="C63" s="348"/>
      <c r="D63" s="348"/>
      <c r="E63" s="348"/>
      <c r="F63" s="348"/>
    </row>
  </sheetData>
  <mergeCells count="4">
    <mergeCell ref="B5:F5"/>
    <mergeCell ref="B6:B7"/>
    <mergeCell ref="D6:F6"/>
    <mergeCell ref="B63:F6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fitToHeight="6" orientation="landscape" r:id="rId1"/>
  <headerFooter scaleWithDoc="0" alignWithMargins="0">
    <oddHeader>&amp;RTurismo en Cifras ARONA (acumulado junio 2010)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>
  <sheetPr codeName="Hoja164">
    <tabColor rgb="FF000099"/>
  </sheetPr>
  <dimension ref="B1:L79"/>
  <sheetViews>
    <sheetView showGridLines="0" showRowColHeaders="0" zoomScaleNormal="100" workbookViewId="0">
      <selection activeCell="B1" sqref="B1"/>
    </sheetView>
  </sheetViews>
  <sheetFormatPr baseColWidth="10" defaultRowHeight="15" outlineLevelRow="1"/>
  <cols>
    <col min="1" max="1" width="15.7109375" style="100" customWidth="1"/>
    <col min="2" max="2" width="13" style="100" customWidth="1"/>
    <col min="3" max="12" width="10.7109375" style="100" customWidth="1"/>
    <col min="13" max="13" width="11.42578125" style="100"/>
    <col min="14" max="14" width="14.28515625" style="100" customWidth="1"/>
    <col min="15" max="16384" width="11.42578125" style="100"/>
  </cols>
  <sheetData>
    <row r="1" spans="2:12" ht="15" customHeight="1"/>
    <row r="2" spans="2:12" ht="15" customHeight="1"/>
    <row r="3" spans="2:12" ht="15" customHeight="1"/>
    <row r="4" spans="2:12" ht="15" customHeight="1"/>
    <row r="5" spans="2:12" ht="18" customHeight="1">
      <c r="B5" s="344" t="s">
        <v>286</v>
      </c>
      <c r="C5" s="344"/>
      <c r="D5" s="344"/>
      <c r="E5" s="344"/>
      <c r="F5" s="344"/>
      <c r="G5" s="344"/>
      <c r="H5" s="344"/>
      <c r="I5" s="344"/>
      <c r="J5" s="344"/>
      <c r="K5" s="344"/>
      <c r="L5" s="344"/>
    </row>
    <row r="6" spans="2:12" ht="30" customHeight="1">
      <c r="B6" s="139"/>
      <c r="C6" s="118" t="s">
        <v>165</v>
      </c>
      <c r="D6" s="118" t="s">
        <v>82</v>
      </c>
      <c r="E6" s="120" t="s">
        <v>160</v>
      </c>
      <c r="F6" s="120" t="s">
        <v>82</v>
      </c>
      <c r="G6" s="118" t="s">
        <v>159</v>
      </c>
      <c r="H6" s="118" t="s">
        <v>82</v>
      </c>
      <c r="I6" s="120" t="s">
        <v>259</v>
      </c>
      <c r="J6" s="120" t="s">
        <v>82</v>
      </c>
      <c r="K6" s="118" t="s">
        <v>78</v>
      </c>
      <c r="L6" s="118" t="s">
        <v>82</v>
      </c>
    </row>
    <row r="7" spans="2:12">
      <c r="B7" s="55" t="s">
        <v>93</v>
      </c>
      <c r="C7" s="286">
        <v>3.76</v>
      </c>
      <c r="D7" s="290">
        <f t="shared" ref="D7:D8" si="0">C7-C20</f>
        <v>0.48999999999999977</v>
      </c>
      <c r="E7" s="287">
        <v>2.42</v>
      </c>
      <c r="F7" s="291">
        <f t="shared" ref="F7:F8" si="1">E7-E20</f>
        <v>0.22999999999999998</v>
      </c>
      <c r="G7" s="286">
        <v>2.2799999999999998</v>
      </c>
      <c r="H7" s="290">
        <f t="shared" ref="H7:H8" si="2">G7-G20</f>
        <v>0.21999999999999975</v>
      </c>
      <c r="I7" s="287">
        <v>1.95</v>
      </c>
      <c r="J7" s="291">
        <f t="shared" ref="J7:J8" si="3">I7-I20</f>
        <v>0.27352410182343379</v>
      </c>
      <c r="K7" s="286">
        <v>2.3199999999999998</v>
      </c>
      <c r="L7" s="290">
        <f t="shared" ref="L7:L8" si="4">K7-K20</f>
        <v>0.25</v>
      </c>
    </row>
    <row r="8" spans="2:12">
      <c r="B8" s="55" t="s">
        <v>94</v>
      </c>
      <c r="C8" s="286">
        <v>3.94</v>
      </c>
      <c r="D8" s="290">
        <f t="shared" si="0"/>
        <v>0.21999999999999975</v>
      </c>
      <c r="E8" s="287">
        <v>2.15</v>
      </c>
      <c r="F8" s="291">
        <f t="shared" si="1"/>
        <v>4.9999999999999822E-2</v>
      </c>
      <c r="G8" s="286">
        <v>2.95</v>
      </c>
      <c r="H8" s="290">
        <f t="shared" si="2"/>
        <v>0.85000000000000009</v>
      </c>
      <c r="I8" s="287">
        <v>1.55</v>
      </c>
      <c r="J8" s="291">
        <f t="shared" si="3"/>
        <v>-0.51970935513169825</v>
      </c>
      <c r="K8" s="286">
        <v>2.2799999999999998</v>
      </c>
      <c r="L8" s="290">
        <f t="shared" si="4"/>
        <v>0.10999999999999988</v>
      </c>
    </row>
    <row r="9" spans="2:12" ht="30" customHeight="1">
      <c r="B9" s="61" t="str">
        <f>actualizaciones!$A$2</f>
        <v xml:space="preserve">acumulado febrero 2011 </v>
      </c>
      <c r="C9" s="280">
        <v>3.8459958932238192</v>
      </c>
      <c r="D9" s="280">
        <v>0.41359135246014533</v>
      </c>
      <c r="E9" s="280">
        <v>2.2987625220978196</v>
      </c>
      <c r="F9" s="280">
        <v>0.14935313612357248</v>
      </c>
      <c r="G9" s="280">
        <v>2.5859880385695106</v>
      </c>
      <c r="H9" s="280">
        <v>0.50674014377195631</v>
      </c>
      <c r="I9" s="280">
        <v>1.7393486777668952</v>
      </c>
      <c r="J9" s="280">
        <v>-0.11130001980928905</v>
      </c>
      <c r="K9" s="280">
        <v>2.3004523510852626</v>
      </c>
      <c r="L9" s="280">
        <v>0.18751950305374043</v>
      </c>
    </row>
    <row r="10" spans="2:12" outlineLevel="1">
      <c r="B10" s="55" t="s">
        <v>83</v>
      </c>
      <c r="C10" s="286">
        <v>2.83</v>
      </c>
      <c r="D10" s="290">
        <f>C10-C23</f>
        <v>-0.6510606060606059</v>
      </c>
      <c r="E10" s="287">
        <v>2.14</v>
      </c>
      <c r="F10" s="291">
        <f>E10-E23</f>
        <v>3.7839311936228359E-2</v>
      </c>
      <c r="G10" s="286">
        <v>2.06</v>
      </c>
      <c r="H10" s="290">
        <f t="shared" ref="H10:H60" si="5">G10-G23</f>
        <v>-0.22564036222509687</v>
      </c>
      <c r="I10" s="287">
        <v>2</v>
      </c>
      <c r="J10" s="291">
        <f t="shared" ref="J10:J21" si="6">I10-I23</f>
        <v>-1.9497542326597488</v>
      </c>
      <c r="K10" s="286">
        <v>2.12</v>
      </c>
      <c r="L10" s="290">
        <f t="shared" ref="L10:L60" si="7">K10-K23</f>
        <v>-0.63683937031942506</v>
      </c>
    </row>
    <row r="11" spans="2:12" outlineLevel="1">
      <c r="B11" s="55" t="s">
        <v>84</v>
      </c>
      <c r="C11" s="286">
        <v>3.7</v>
      </c>
      <c r="D11" s="290">
        <f t="shared" ref="D11:F60" si="8">C11-C24</f>
        <v>0.2611979166666667</v>
      </c>
      <c r="E11" s="287">
        <v>1.92</v>
      </c>
      <c r="F11" s="291">
        <f t="shared" si="8"/>
        <v>-8.7585899152164082E-2</v>
      </c>
      <c r="G11" s="286">
        <v>1.95</v>
      </c>
      <c r="H11" s="290">
        <f t="shared" si="5"/>
        <v>5.4142559592686768E-2</v>
      </c>
      <c r="I11" s="287">
        <v>1.96</v>
      </c>
      <c r="J11" s="291">
        <f t="shared" si="6"/>
        <v>0.17837519800859925</v>
      </c>
      <c r="K11" s="286">
        <v>2.02</v>
      </c>
      <c r="L11" s="290">
        <f t="shared" si="7"/>
        <v>3.972837741243751E-2</v>
      </c>
    </row>
    <row r="12" spans="2:12" outlineLevel="1">
      <c r="B12" s="55" t="s">
        <v>85</v>
      </c>
      <c r="C12" s="286">
        <v>3.58</v>
      </c>
      <c r="D12" s="290">
        <f t="shared" si="8"/>
        <v>-0.61085173501577295</v>
      </c>
      <c r="E12" s="287">
        <v>2.09</v>
      </c>
      <c r="F12" s="291">
        <f t="shared" si="8"/>
        <v>-0.11148679825685726</v>
      </c>
      <c r="G12" s="286">
        <v>2.15</v>
      </c>
      <c r="H12" s="290">
        <f t="shared" si="5"/>
        <v>1.3986013986011514E-3</v>
      </c>
      <c r="I12" s="287">
        <v>1.59</v>
      </c>
      <c r="J12" s="291">
        <f t="shared" si="6"/>
        <v>-0.54629976580796247</v>
      </c>
      <c r="K12" s="286">
        <v>2.02</v>
      </c>
      <c r="L12" s="290">
        <f t="shared" si="7"/>
        <v>-0.24169099851666775</v>
      </c>
    </row>
    <row r="13" spans="2:12" outlineLevel="1">
      <c r="B13" s="55" t="s">
        <v>86</v>
      </c>
      <c r="C13" s="286">
        <v>4.8279816513761471</v>
      </c>
      <c r="D13" s="290">
        <f t="shared" si="8"/>
        <v>0.84798165137614712</v>
      </c>
      <c r="E13" s="287">
        <v>2.0989525909592062</v>
      </c>
      <c r="F13" s="291">
        <f t="shared" si="8"/>
        <v>-4.1047409040793958E-2</v>
      </c>
      <c r="G13" s="286">
        <v>2.4372574385510997</v>
      </c>
      <c r="H13" s="290">
        <f t="shared" si="5"/>
        <v>7.7257438551099789E-2</v>
      </c>
      <c r="I13" s="287">
        <v>1.6157575757575757</v>
      </c>
      <c r="J13" s="291">
        <f t="shared" si="6"/>
        <v>-0.54483019648068209</v>
      </c>
      <c r="K13" s="286">
        <v>2.160290742157613</v>
      </c>
      <c r="L13" s="290">
        <f t="shared" si="7"/>
        <v>-0.16970925784238711</v>
      </c>
    </row>
    <row r="14" spans="2:12" outlineLevel="1">
      <c r="B14" s="55" t="s">
        <v>87</v>
      </c>
      <c r="C14" s="286">
        <v>4.738271604938272</v>
      </c>
      <c r="D14" s="290">
        <f t="shared" si="8"/>
        <v>0.3882716049382724</v>
      </c>
      <c r="E14" s="287">
        <v>1.9592252803261978</v>
      </c>
      <c r="F14" s="291">
        <f t="shared" si="8"/>
        <v>-0.50077471967380216</v>
      </c>
      <c r="G14" s="286">
        <v>2.2622467771639041</v>
      </c>
      <c r="H14" s="290">
        <f t="shared" si="5"/>
        <v>-0.25775322283609592</v>
      </c>
      <c r="I14" s="287">
        <v>2.36</v>
      </c>
      <c r="J14" s="291">
        <f t="shared" si="6"/>
        <v>-0.51326813365933166</v>
      </c>
      <c r="K14" s="286">
        <v>2.31</v>
      </c>
      <c r="L14" s="290">
        <f t="shared" si="7"/>
        <v>-0.43999999999999995</v>
      </c>
    </row>
    <row r="15" spans="2:12" outlineLevel="1">
      <c r="B15" s="55" t="s">
        <v>88</v>
      </c>
      <c r="C15" s="286">
        <v>4.4023668639053257</v>
      </c>
      <c r="D15" s="290">
        <f t="shared" si="8"/>
        <v>1.0523668639053256</v>
      </c>
      <c r="E15" s="287">
        <v>2.0602272727272726</v>
      </c>
      <c r="F15" s="291">
        <f t="shared" si="8"/>
        <v>-0.31977272727272732</v>
      </c>
      <c r="G15" s="286">
        <v>2.1565916398713827</v>
      </c>
      <c r="H15" s="290">
        <f t="shared" si="5"/>
        <v>-6.3408360128617502E-2</v>
      </c>
      <c r="I15" s="287">
        <v>1.94</v>
      </c>
      <c r="J15" s="291">
        <f t="shared" si="6"/>
        <v>-0.12715063520871128</v>
      </c>
      <c r="K15" s="286">
        <v>2.16</v>
      </c>
      <c r="L15" s="290">
        <f t="shared" si="7"/>
        <v>-0.12999999999999989</v>
      </c>
    </row>
    <row r="16" spans="2:12" outlineLevel="1">
      <c r="B16" s="55" t="s">
        <v>89</v>
      </c>
      <c r="C16" s="286">
        <v>4.4893617021276597</v>
      </c>
      <c r="D16" s="290">
        <f t="shared" si="8"/>
        <v>1.1229020747984673</v>
      </c>
      <c r="E16" s="287">
        <v>2.0908879049172686</v>
      </c>
      <c r="F16" s="291">
        <f t="shared" si="8"/>
        <v>-0.11846274443338078</v>
      </c>
      <c r="G16" s="286">
        <v>2.0617462614568258</v>
      </c>
      <c r="H16" s="290">
        <f t="shared" si="5"/>
        <v>-5.5815841373907826E-2</v>
      </c>
      <c r="I16" s="287">
        <v>1.6861587982832618</v>
      </c>
      <c r="J16" s="291">
        <f t="shared" si="6"/>
        <v>-0.37621979010439222</v>
      </c>
      <c r="K16" s="286">
        <v>2.0601640119854912</v>
      </c>
      <c r="L16" s="290">
        <f t="shared" si="7"/>
        <v>-0.14391441938705807</v>
      </c>
    </row>
    <row r="17" spans="2:12" outlineLevel="1">
      <c r="B17" s="55" t="s">
        <v>90</v>
      </c>
      <c r="C17" s="286">
        <v>3.9193548387096775</v>
      </c>
      <c r="D17" s="290">
        <f t="shared" si="8"/>
        <v>0.95935483870967753</v>
      </c>
      <c r="E17" s="287">
        <v>2.0266243282852954</v>
      </c>
      <c r="F17" s="291">
        <f t="shared" si="8"/>
        <v>-0.35337567171470452</v>
      </c>
      <c r="G17" s="286">
        <v>2.0369310793237974</v>
      </c>
      <c r="H17" s="290">
        <f t="shared" si="5"/>
        <v>-0.10306892067620277</v>
      </c>
      <c r="I17" s="287">
        <v>1.7902813299232736</v>
      </c>
      <c r="J17" s="291">
        <f t="shared" si="6"/>
        <v>-0.24983653045750631</v>
      </c>
      <c r="K17" s="286">
        <v>2.0404610300636739</v>
      </c>
      <c r="L17" s="290">
        <f t="shared" si="7"/>
        <v>-0.19953896993632636</v>
      </c>
    </row>
    <row r="18" spans="2:12" outlineLevel="1">
      <c r="B18" s="55" t="s">
        <v>91</v>
      </c>
      <c r="C18" s="286">
        <v>3.6515912899999998</v>
      </c>
      <c r="D18" s="290">
        <f t="shared" si="8"/>
        <v>1.0015912899999999</v>
      </c>
      <c r="E18" s="287">
        <v>2.1218592959999998</v>
      </c>
      <c r="F18" s="291">
        <f t="shared" si="8"/>
        <v>-0.18814070400000027</v>
      </c>
      <c r="G18" s="286">
        <v>2.3989952410000002</v>
      </c>
      <c r="H18" s="290">
        <f t="shared" si="5"/>
        <v>0.22899524100000024</v>
      </c>
      <c r="I18" s="287">
        <v>1.853635505</v>
      </c>
      <c r="J18" s="291">
        <f t="shared" si="6"/>
        <v>-0.39723384423000518</v>
      </c>
      <c r="K18" s="286">
        <v>2.1873759430000002</v>
      </c>
      <c r="L18" s="290">
        <f t="shared" si="7"/>
        <v>-9.2624056999999649E-2</v>
      </c>
    </row>
    <row r="19" spans="2:12" outlineLevel="1">
      <c r="B19" s="55" t="s">
        <v>92</v>
      </c>
      <c r="C19" s="286">
        <v>3.1540312876052949</v>
      </c>
      <c r="D19" s="290">
        <f t="shared" si="8"/>
        <v>0.2440312876052948</v>
      </c>
      <c r="E19" s="287">
        <v>1.8962783527857301</v>
      </c>
      <c r="F19" s="291">
        <f t="shared" si="8"/>
        <v>-0.86372164721426969</v>
      </c>
      <c r="G19" s="286">
        <v>2.0746086105675148</v>
      </c>
      <c r="H19" s="290">
        <f t="shared" si="5"/>
        <v>-4.539138943248533E-2</v>
      </c>
      <c r="I19" s="287">
        <v>1.7113805240516229</v>
      </c>
      <c r="J19" s="291">
        <f t="shared" si="6"/>
        <v>-0.26641947594837712</v>
      </c>
      <c r="K19" s="286">
        <v>1.9531357211472484</v>
      </c>
      <c r="L19" s="290">
        <f t="shared" si="7"/>
        <v>-0.38686427885275143</v>
      </c>
    </row>
    <row r="20" spans="2:12" outlineLevel="1">
      <c r="B20" s="55" t="s">
        <v>93</v>
      </c>
      <c r="C20" s="286">
        <v>3.27</v>
      </c>
      <c r="D20" s="290">
        <f t="shared" si="8"/>
        <v>0.70000000000000018</v>
      </c>
      <c r="E20" s="287">
        <v>2.19</v>
      </c>
      <c r="F20" s="291">
        <f t="shared" si="8"/>
        <v>-0.39999999999999991</v>
      </c>
      <c r="G20" s="286">
        <v>2.06</v>
      </c>
      <c r="H20" s="290">
        <f t="shared" si="5"/>
        <v>-0.29999999999999982</v>
      </c>
      <c r="I20" s="287">
        <v>1.6764758981765662</v>
      </c>
      <c r="J20" s="291">
        <f t="shared" si="6"/>
        <v>-1.0857459013288551</v>
      </c>
      <c r="K20" s="286">
        <v>2.0699999999999998</v>
      </c>
      <c r="L20" s="290">
        <f t="shared" si="7"/>
        <v>-0.52</v>
      </c>
    </row>
    <row r="21" spans="2:12" outlineLevel="1">
      <c r="B21" s="55" t="s">
        <v>94</v>
      </c>
      <c r="C21" s="286">
        <v>3.72</v>
      </c>
      <c r="D21" s="290">
        <f t="shared" si="8"/>
        <v>1.0500000000000003</v>
      </c>
      <c r="E21" s="287">
        <v>2.1</v>
      </c>
      <c r="F21" s="291">
        <f t="shared" si="8"/>
        <v>-0.73999999999999977</v>
      </c>
      <c r="G21" s="286">
        <v>2.1</v>
      </c>
      <c r="H21" s="290">
        <f t="shared" si="5"/>
        <v>0.10000000000000009</v>
      </c>
      <c r="I21" s="287">
        <v>2.0697093551316983</v>
      </c>
      <c r="J21" s="291">
        <f t="shared" si="6"/>
        <v>-0.28668009720095888</v>
      </c>
      <c r="K21" s="286">
        <v>2.17</v>
      </c>
      <c r="L21" s="290">
        <f t="shared" si="7"/>
        <v>-0.26000000000000023</v>
      </c>
    </row>
    <row r="22" spans="2:12" ht="15" customHeight="1">
      <c r="B22" s="66">
        <v>2010</v>
      </c>
      <c r="C22" s="281">
        <v>3.690350214159738</v>
      </c>
      <c r="D22" s="282">
        <f t="shared" si="8"/>
        <v>0.49329252929717526</v>
      </c>
      <c r="E22" s="281">
        <v>2.059681671711747</v>
      </c>
      <c r="F22" s="282">
        <f t="shared" si="8"/>
        <v>-0.31188781849556735</v>
      </c>
      <c r="G22" s="281">
        <v>2.1330573496900604</v>
      </c>
      <c r="H22" s="282">
        <f t="shared" si="5"/>
        <v>-4.8754696117305762E-2</v>
      </c>
      <c r="I22" s="281">
        <v>1.8469094966723787</v>
      </c>
      <c r="J22" s="282">
        <f>I22-I35</f>
        <v>-0.48622014792362767</v>
      </c>
      <c r="K22" s="281">
        <v>2.096033241781214</v>
      </c>
      <c r="L22" s="282">
        <f t="shared" si="7"/>
        <v>-0.26351797507665609</v>
      </c>
    </row>
    <row r="23" spans="2:12" hidden="1" outlineLevel="1">
      <c r="B23" s="55" t="s">
        <v>83</v>
      </c>
      <c r="C23" s="286">
        <v>3.481060606060606</v>
      </c>
      <c r="D23" s="290">
        <f t="shared" si="8"/>
        <v>0.80106060606060581</v>
      </c>
      <c r="E23" s="287">
        <v>2.1021606880637718</v>
      </c>
      <c r="F23" s="291">
        <f t="shared" si="8"/>
        <v>-0.53783931193622836</v>
      </c>
      <c r="G23" s="286">
        <v>2.2856403622250969</v>
      </c>
      <c r="H23" s="290">
        <f t="shared" si="5"/>
        <v>0.29564036222509693</v>
      </c>
      <c r="I23" s="287">
        <v>3.9497542326597488</v>
      </c>
      <c r="J23" s="291">
        <f t="shared" ref="J23:J60" si="9">I23-I36</f>
        <v>1.7462476578319466</v>
      </c>
      <c r="K23" s="286">
        <v>2.7568393703194252</v>
      </c>
      <c r="L23" s="290">
        <f t="shared" si="7"/>
        <v>0.38683937031942506</v>
      </c>
    </row>
    <row r="24" spans="2:12" hidden="1" outlineLevel="1">
      <c r="B24" s="55" t="s">
        <v>84</v>
      </c>
      <c r="C24" s="286">
        <v>3.4388020833333335</v>
      </c>
      <c r="D24" s="290">
        <f t="shared" si="8"/>
        <v>0.49880208333333353</v>
      </c>
      <c r="E24" s="287">
        <v>2.007585899152164</v>
      </c>
      <c r="F24" s="291">
        <f t="shared" si="8"/>
        <v>-0.59241410084783608</v>
      </c>
      <c r="G24" s="286">
        <v>1.8958574404073132</v>
      </c>
      <c r="H24" s="290">
        <f t="shared" si="5"/>
        <v>-0.32414255959268701</v>
      </c>
      <c r="I24" s="287">
        <v>1.7816248019914007</v>
      </c>
      <c r="J24" s="291">
        <f t="shared" si="9"/>
        <v>-0.30651679092895323</v>
      </c>
      <c r="K24" s="286">
        <v>1.9802716225875625</v>
      </c>
      <c r="L24" s="290">
        <f t="shared" si="7"/>
        <v>-0.39972837741243739</v>
      </c>
    </row>
    <row r="25" spans="2:12" hidden="1" outlineLevel="1">
      <c r="B25" s="55" t="s">
        <v>85</v>
      </c>
      <c r="C25" s="286">
        <v>4.190851735015773</v>
      </c>
      <c r="D25" s="290">
        <f t="shared" si="8"/>
        <v>1.420851735015773</v>
      </c>
      <c r="E25" s="287">
        <v>2.2014867982568571</v>
      </c>
      <c r="F25" s="291">
        <f t="shared" si="8"/>
        <v>-0.27851320174314287</v>
      </c>
      <c r="G25" s="286">
        <v>2.1486013986013988</v>
      </c>
      <c r="H25" s="290">
        <f t="shared" si="5"/>
        <v>-0.13139860139860104</v>
      </c>
      <c r="I25" s="287">
        <v>2.1362997658079625</v>
      </c>
      <c r="J25" s="291">
        <f t="shared" si="9"/>
        <v>0.18299451036024239</v>
      </c>
      <c r="K25" s="286">
        <v>2.2616909985166678</v>
      </c>
      <c r="L25" s="290">
        <f t="shared" si="7"/>
        <v>-3.830900148333205E-2</v>
      </c>
    </row>
    <row r="26" spans="2:12" hidden="1" outlineLevel="1">
      <c r="B26" s="55" t="s">
        <v>86</v>
      </c>
      <c r="C26" s="286">
        <v>3.98</v>
      </c>
      <c r="D26" s="290">
        <f t="shared" si="8"/>
        <v>1.0699999999999998</v>
      </c>
      <c r="E26" s="287">
        <v>2.14</v>
      </c>
      <c r="F26" s="291">
        <f t="shared" si="8"/>
        <v>-6.0000000000000053E-2</v>
      </c>
      <c r="G26" s="286">
        <v>2.36</v>
      </c>
      <c r="H26" s="290">
        <f t="shared" si="5"/>
        <v>0.10999999999999988</v>
      </c>
      <c r="I26" s="287">
        <v>2.1605877722382578</v>
      </c>
      <c r="J26" s="291">
        <f t="shared" si="9"/>
        <v>4.0740101987361665E-2</v>
      </c>
      <c r="K26" s="286">
        <v>2.33</v>
      </c>
      <c r="L26" s="290">
        <f t="shared" si="7"/>
        <v>7.0000000000000284E-2</v>
      </c>
    </row>
    <row r="27" spans="2:12" hidden="1" outlineLevel="1">
      <c r="B27" s="55" t="s">
        <v>87</v>
      </c>
      <c r="C27" s="286">
        <v>4.3499999999999996</v>
      </c>
      <c r="D27" s="290">
        <f t="shared" si="8"/>
        <v>0.86999999999999966</v>
      </c>
      <c r="E27" s="287">
        <v>2.46</v>
      </c>
      <c r="F27" s="291">
        <f t="shared" si="8"/>
        <v>-0.27</v>
      </c>
      <c r="G27" s="286">
        <v>2.52</v>
      </c>
      <c r="H27" s="290">
        <f t="shared" si="5"/>
        <v>-0.29999999999999982</v>
      </c>
      <c r="I27" s="287">
        <v>2.8732681336593315</v>
      </c>
      <c r="J27" s="291">
        <f t="shared" si="9"/>
        <v>0.80966068250076706</v>
      </c>
      <c r="K27" s="286">
        <v>2.75</v>
      </c>
      <c r="L27" s="290">
        <f t="shared" si="7"/>
        <v>0.16000000000000014</v>
      </c>
    </row>
    <row r="28" spans="2:12" hidden="1" outlineLevel="1">
      <c r="B28" s="55" t="s">
        <v>88</v>
      </c>
      <c r="C28" s="286">
        <v>3.35</v>
      </c>
      <c r="D28" s="290">
        <f t="shared" si="8"/>
        <v>-1.0500000000000003</v>
      </c>
      <c r="E28" s="287">
        <v>2.38</v>
      </c>
      <c r="F28" s="291">
        <f t="shared" si="8"/>
        <v>-0.36000000000000032</v>
      </c>
      <c r="G28" s="286">
        <v>2.2200000000000002</v>
      </c>
      <c r="H28" s="290">
        <f t="shared" si="5"/>
        <v>-9.9999999999999645E-2</v>
      </c>
      <c r="I28" s="287">
        <v>2.0671506352087112</v>
      </c>
      <c r="J28" s="291">
        <f t="shared" si="9"/>
        <v>-0.15258832420484136</v>
      </c>
      <c r="K28" s="286">
        <v>2.29</v>
      </c>
      <c r="L28" s="290">
        <f t="shared" si="7"/>
        <v>-0.29999999999999982</v>
      </c>
    </row>
    <row r="29" spans="2:12" hidden="1" outlineLevel="1">
      <c r="B29" s="55" t="s">
        <v>89</v>
      </c>
      <c r="C29" s="286">
        <v>3.3664596273291925</v>
      </c>
      <c r="D29" s="290">
        <f t="shared" si="8"/>
        <v>-0.5635403726708077</v>
      </c>
      <c r="E29" s="287">
        <v>2.2093506493506494</v>
      </c>
      <c r="F29" s="291">
        <f t="shared" si="8"/>
        <v>-0.2606493506493508</v>
      </c>
      <c r="G29" s="286">
        <v>2.1175621028307337</v>
      </c>
      <c r="H29" s="290">
        <f t="shared" si="5"/>
        <v>-0.54243789716926649</v>
      </c>
      <c r="I29" s="287">
        <v>2.062378588387654</v>
      </c>
      <c r="J29" s="291">
        <f t="shared" si="9"/>
        <v>-0.15999710222008101</v>
      </c>
      <c r="K29" s="286">
        <v>2.2040784313725492</v>
      </c>
      <c r="L29" s="290">
        <f t="shared" si="7"/>
        <v>-0.32592156862745059</v>
      </c>
    </row>
    <row r="30" spans="2:12" hidden="1" outlineLevel="1">
      <c r="B30" s="55" t="s">
        <v>90</v>
      </c>
      <c r="C30" s="286">
        <v>2.96</v>
      </c>
      <c r="D30" s="290">
        <f t="shared" si="8"/>
        <v>-0.20000000000000018</v>
      </c>
      <c r="E30" s="287">
        <v>2.38</v>
      </c>
      <c r="F30" s="291">
        <f t="shared" si="8"/>
        <v>-0.2200000000000002</v>
      </c>
      <c r="G30" s="286">
        <v>2.14</v>
      </c>
      <c r="H30" s="290">
        <f t="shared" si="5"/>
        <v>-0.23999999999999977</v>
      </c>
      <c r="I30" s="287">
        <v>2.0401178603807799</v>
      </c>
      <c r="J30" s="291">
        <f t="shared" si="9"/>
        <v>-0.93471521614721187</v>
      </c>
      <c r="K30" s="286">
        <v>2.2400000000000002</v>
      </c>
      <c r="L30" s="290">
        <f t="shared" si="7"/>
        <v>-0.48</v>
      </c>
    </row>
    <row r="31" spans="2:12" hidden="1" outlineLevel="1">
      <c r="B31" s="55" t="s">
        <v>91</v>
      </c>
      <c r="C31" s="286">
        <v>2.65</v>
      </c>
      <c r="D31" s="290">
        <f t="shared" si="8"/>
        <v>-0.62000000000000011</v>
      </c>
      <c r="E31" s="287">
        <v>2.31</v>
      </c>
      <c r="F31" s="291">
        <f t="shared" si="8"/>
        <v>-0.10000000000000009</v>
      </c>
      <c r="G31" s="286">
        <v>2.17</v>
      </c>
      <c r="H31" s="290">
        <f t="shared" si="5"/>
        <v>-6.0000000000000053E-2</v>
      </c>
      <c r="I31" s="287">
        <v>2.2508693492300051</v>
      </c>
      <c r="J31" s="291">
        <f t="shared" si="9"/>
        <v>-5.3288994695907199E-2</v>
      </c>
      <c r="K31" s="286">
        <v>2.2799999999999998</v>
      </c>
      <c r="L31" s="290">
        <f t="shared" si="7"/>
        <v>-0.12000000000000011</v>
      </c>
    </row>
    <row r="32" spans="2:12" hidden="1" outlineLevel="1">
      <c r="B32" s="55" t="s">
        <v>92</v>
      </c>
      <c r="C32" s="286">
        <v>2.91</v>
      </c>
      <c r="D32" s="290">
        <f t="shared" si="8"/>
        <v>-0.48</v>
      </c>
      <c r="E32" s="287">
        <v>2.76</v>
      </c>
      <c r="F32" s="291">
        <f t="shared" si="8"/>
        <v>0.2799999999999998</v>
      </c>
      <c r="G32" s="286">
        <v>2.12</v>
      </c>
      <c r="H32" s="290">
        <f t="shared" si="5"/>
        <v>-0.2799999999999998</v>
      </c>
      <c r="I32" s="287">
        <v>1.9778</v>
      </c>
      <c r="J32" s="291">
        <f t="shared" si="9"/>
        <v>-1.7220568799836433</v>
      </c>
      <c r="K32" s="286">
        <v>2.34</v>
      </c>
      <c r="L32" s="290">
        <f t="shared" si="7"/>
        <v>-0.56000000000000005</v>
      </c>
    </row>
    <row r="33" spans="2:12" hidden="1" outlineLevel="1">
      <c r="B33" s="55" t="s">
        <v>93</v>
      </c>
      <c r="C33" s="286">
        <v>2.57</v>
      </c>
      <c r="D33" s="290">
        <f t="shared" si="8"/>
        <v>-0.93000000000000016</v>
      </c>
      <c r="E33" s="287">
        <v>2.59</v>
      </c>
      <c r="F33" s="291">
        <f t="shared" si="8"/>
        <v>-3.0000000000000249E-2</v>
      </c>
      <c r="G33" s="286">
        <v>2.36</v>
      </c>
      <c r="H33" s="290">
        <f t="shared" si="5"/>
        <v>-0.10000000000000009</v>
      </c>
      <c r="I33" s="287">
        <v>2.7622217995054212</v>
      </c>
      <c r="J33" s="291">
        <f t="shared" si="9"/>
        <v>0.62140646736314409</v>
      </c>
      <c r="K33" s="286">
        <v>2.59</v>
      </c>
      <c r="L33" s="290">
        <f t="shared" si="7"/>
        <v>8.0000000000000071E-2</v>
      </c>
    </row>
    <row r="34" spans="2:12" hidden="1" outlineLevel="1">
      <c r="B34" s="55" t="s">
        <v>94</v>
      </c>
      <c r="C34" s="286">
        <v>2.67</v>
      </c>
      <c r="D34" s="290">
        <f t="shared" si="8"/>
        <v>-0.62451591062965495</v>
      </c>
      <c r="E34" s="287">
        <v>2.84</v>
      </c>
      <c r="F34" s="291">
        <f t="shared" si="8"/>
        <v>-4.8316704216285977E-2</v>
      </c>
      <c r="G34" s="286">
        <v>2</v>
      </c>
      <c r="H34" s="290">
        <f t="shared" si="5"/>
        <v>1.5010351966873614E-2</v>
      </c>
      <c r="I34" s="287">
        <v>2.3563894523326572</v>
      </c>
      <c r="J34" s="291">
        <f t="shared" si="9"/>
        <v>4.5720574499600097E-2</v>
      </c>
      <c r="K34" s="286">
        <v>2.4300000000000002</v>
      </c>
      <c r="L34" s="290">
        <f t="shared" si="7"/>
        <v>-0.10350606524555417</v>
      </c>
    </row>
    <row r="35" spans="2:12" collapsed="1">
      <c r="B35" s="69">
        <v>2009</v>
      </c>
      <c r="C35" s="289">
        <v>3.1970576848625627</v>
      </c>
      <c r="D35" s="292">
        <f>C35-C48</f>
        <v>-6.3404490350130072E-2</v>
      </c>
      <c r="E35" s="289">
        <v>2.3715694902073143</v>
      </c>
      <c r="F35" s="292">
        <f>E35-E48</f>
        <v>-0.19696318210556862</v>
      </c>
      <c r="G35" s="289">
        <v>2.1818120458073662</v>
      </c>
      <c r="H35" s="292">
        <f>G35-G48</f>
        <v>-0.13980754392520822</v>
      </c>
      <c r="I35" s="289">
        <v>2.3331296445960064</v>
      </c>
      <c r="J35" s="292">
        <f>I35-I48</f>
        <v>-2.4566554733659096E-2</v>
      </c>
      <c r="K35" s="289">
        <v>2.3595512168578701</v>
      </c>
      <c r="L35" s="292">
        <f>K35-K48</f>
        <v>-0.14495288187197408</v>
      </c>
    </row>
    <row r="36" spans="2:12" hidden="1" outlineLevel="1">
      <c r="B36" s="55" t="s">
        <v>83</v>
      </c>
      <c r="C36" s="286">
        <v>2.68</v>
      </c>
      <c r="D36" s="290">
        <f t="shared" si="8"/>
        <v>-0.18999999999999995</v>
      </c>
      <c r="E36" s="287">
        <v>2.64</v>
      </c>
      <c r="F36" s="291">
        <f t="shared" si="8"/>
        <v>8.0000000000000071E-2</v>
      </c>
      <c r="G36" s="286">
        <v>1.99</v>
      </c>
      <c r="H36" s="290">
        <f t="shared" si="5"/>
        <v>-0.34000000000000008</v>
      </c>
      <c r="I36" s="287">
        <v>2.2035065748278022</v>
      </c>
      <c r="J36" s="291">
        <f t="shared" si="9"/>
        <v>-0.11255198896490048</v>
      </c>
      <c r="K36" s="286">
        <v>2.37</v>
      </c>
      <c r="L36" s="290">
        <f t="shared" si="7"/>
        <v>-0.10000000000000009</v>
      </c>
    </row>
    <row r="37" spans="2:12" hidden="1" outlineLevel="1">
      <c r="B37" s="55" t="s">
        <v>84</v>
      </c>
      <c r="C37" s="286">
        <v>2.94</v>
      </c>
      <c r="D37" s="290">
        <f t="shared" si="8"/>
        <v>0.10999999999999988</v>
      </c>
      <c r="E37" s="287">
        <v>2.6</v>
      </c>
      <c r="F37" s="291">
        <f t="shared" si="8"/>
        <v>0.10999999999999988</v>
      </c>
      <c r="G37" s="286">
        <v>2.2200000000000002</v>
      </c>
      <c r="H37" s="290">
        <f t="shared" si="5"/>
        <v>0.18000000000000016</v>
      </c>
      <c r="I37" s="287">
        <v>2.088141592920354</v>
      </c>
      <c r="J37" s="291">
        <f t="shared" si="9"/>
        <v>2.1944710579973936E-2</v>
      </c>
      <c r="K37" s="286">
        <v>2.38</v>
      </c>
      <c r="L37" s="290">
        <f t="shared" si="7"/>
        <v>8.9999999999999858E-2</v>
      </c>
    </row>
    <row r="38" spans="2:12" hidden="1" outlineLevel="1">
      <c r="B38" s="55" t="s">
        <v>85</v>
      </c>
      <c r="C38" s="286">
        <v>2.77</v>
      </c>
      <c r="D38" s="290">
        <f t="shared" si="8"/>
        <v>-0.33999999999999986</v>
      </c>
      <c r="E38" s="287">
        <v>2.48</v>
      </c>
      <c r="F38" s="291">
        <f t="shared" si="8"/>
        <v>-6.0000000000000053E-2</v>
      </c>
      <c r="G38" s="286">
        <v>2.2799999999999998</v>
      </c>
      <c r="H38" s="290">
        <f t="shared" si="5"/>
        <v>9.9999999999999645E-2</v>
      </c>
      <c r="I38" s="287">
        <v>1.9533052554477202</v>
      </c>
      <c r="J38" s="291">
        <f t="shared" si="9"/>
        <v>-0.68196386636531114</v>
      </c>
      <c r="K38" s="286">
        <v>2.2999999999999998</v>
      </c>
      <c r="L38" s="290">
        <f t="shared" si="7"/>
        <v>-0.2200000000000002</v>
      </c>
    </row>
    <row r="39" spans="2:12" hidden="1" outlineLevel="1">
      <c r="B39" s="55" t="s">
        <v>86</v>
      </c>
      <c r="C39" s="286">
        <v>2.91</v>
      </c>
      <c r="D39" s="290">
        <f t="shared" si="8"/>
        <v>0.12000000000000011</v>
      </c>
      <c r="E39" s="287">
        <v>2.2000000000000002</v>
      </c>
      <c r="F39" s="291">
        <f t="shared" si="8"/>
        <v>-0.4099999999999997</v>
      </c>
      <c r="G39" s="286">
        <v>2.25</v>
      </c>
      <c r="H39" s="290">
        <f t="shared" si="5"/>
        <v>-0.10999999999999988</v>
      </c>
      <c r="I39" s="287">
        <v>2.1198476702508962</v>
      </c>
      <c r="J39" s="291">
        <f t="shared" si="9"/>
        <v>-0.75410442555748691</v>
      </c>
      <c r="K39" s="286">
        <v>2.2599999999999998</v>
      </c>
      <c r="L39" s="290">
        <f t="shared" si="7"/>
        <v>-0.36000000000000032</v>
      </c>
    </row>
    <row r="40" spans="2:12" hidden="1" outlineLevel="1">
      <c r="B40" s="55" t="s">
        <v>87</v>
      </c>
      <c r="C40" s="286">
        <v>3.48</v>
      </c>
      <c r="D40" s="290">
        <f t="shared" si="8"/>
        <v>0.62000000000000011</v>
      </c>
      <c r="E40" s="287">
        <v>2.73</v>
      </c>
      <c r="F40" s="291">
        <f t="shared" si="8"/>
        <v>-0.12000000000000011</v>
      </c>
      <c r="G40" s="286">
        <v>2.82</v>
      </c>
      <c r="H40" s="290">
        <f t="shared" si="5"/>
        <v>-6.0000000000000053E-2</v>
      </c>
      <c r="I40" s="287">
        <v>2.0636074511585645</v>
      </c>
      <c r="J40" s="291">
        <f t="shared" si="9"/>
        <v>-0.23859901062236544</v>
      </c>
      <c r="K40" s="286">
        <v>2.59</v>
      </c>
      <c r="L40" s="290">
        <f t="shared" si="7"/>
        <v>-0.13000000000000034</v>
      </c>
    </row>
    <row r="41" spans="2:12" hidden="1" outlineLevel="1">
      <c r="B41" s="55" t="s">
        <v>88</v>
      </c>
      <c r="C41" s="286">
        <v>4.4000000000000004</v>
      </c>
      <c r="D41" s="290">
        <f t="shared" si="8"/>
        <v>1.0000000000000004</v>
      </c>
      <c r="E41" s="287">
        <v>2.74</v>
      </c>
      <c r="F41" s="291">
        <f t="shared" si="8"/>
        <v>0.17000000000000037</v>
      </c>
      <c r="G41" s="286">
        <v>2.3199999999999998</v>
      </c>
      <c r="H41" s="290">
        <f t="shared" si="5"/>
        <v>0.16999999999999993</v>
      </c>
      <c r="I41" s="287">
        <v>2.2197389594135526</v>
      </c>
      <c r="J41" s="291">
        <f t="shared" si="9"/>
        <v>-1.6235480776234845</v>
      </c>
      <c r="K41" s="286">
        <v>2.59</v>
      </c>
      <c r="L41" s="290">
        <f t="shared" si="7"/>
        <v>-0.33000000000000007</v>
      </c>
    </row>
    <row r="42" spans="2:12" hidden="1" outlineLevel="1">
      <c r="B42" s="55" t="s">
        <v>89</v>
      </c>
      <c r="C42" s="286">
        <v>3.93</v>
      </c>
      <c r="D42" s="290">
        <f t="shared" si="8"/>
        <v>0.65000000000000036</v>
      </c>
      <c r="E42" s="287">
        <v>2.4700000000000002</v>
      </c>
      <c r="F42" s="291">
        <f t="shared" si="8"/>
        <v>-0.45999999999999996</v>
      </c>
      <c r="G42" s="286">
        <v>2.66</v>
      </c>
      <c r="H42" s="290">
        <f t="shared" si="5"/>
        <v>0.60000000000000009</v>
      </c>
      <c r="I42" s="287">
        <v>2.222375690607735</v>
      </c>
      <c r="J42" s="291">
        <f t="shared" si="9"/>
        <v>-2.0129536507096306</v>
      </c>
      <c r="K42" s="286">
        <v>2.5299999999999998</v>
      </c>
      <c r="L42" s="290">
        <f t="shared" si="7"/>
        <v>-0.68000000000000016</v>
      </c>
    </row>
    <row r="43" spans="2:12" hidden="1" outlineLevel="1">
      <c r="B43" s="55" t="s">
        <v>90</v>
      </c>
      <c r="C43" s="286">
        <v>3.16</v>
      </c>
      <c r="D43" s="290">
        <f t="shared" si="8"/>
        <v>-2.0000000000000018E-2</v>
      </c>
      <c r="E43" s="287">
        <v>2.6</v>
      </c>
      <c r="F43" s="291">
        <f t="shared" si="8"/>
        <v>-0.12999999999999989</v>
      </c>
      <c r="G43" s="286">
        <v>2.38</v>
      </c>
      <c r="H43" s="290">
        <f t="shared" si="5"/>
        <v>0.12000000000000011</v>
      </c>
      <c r="I43" s="287">
        <v>2.9748330765279918</v>
      </c>
      <c r="J43" s="291">
        <f t="shared" si="9"/>
        <v>-0.76169386957979279</v>
      </c>
      <c r="K43" s="286">
        <v>2.72</v>
      </c>
      <c r="L43" s="290">
        <f t="shared" si="7"/>
        <v>-0.25999999999999979</v>
      </c>
    </row>
    <row r="44" spans="2:12" hidden="1" outlineLevel="1">
      <c r="B44" s="55" t="s">
        <v>91</v>
      </c>
      <c r="C44" s="286">
        <v>3.27</v>
      </c>
      <c r="D44" s="290">
        <f t="shared" si="8"/>
        <v>6.0000000000000053E-2</v>
      </c>
      <c r="E44" s="287">
        <v>2.41</v>
      </c>
      <c r="F44" s="291">
        <f t="shared" si="8"/>
        <v>-0.38999999999999968</v>
      </c>
      <c r="G44" s="286">
        <v>2.23</v>
      </c>
      <c r="H44" s="290">
        <f t="shared" si="5"/>
        <v>-6.999999999999984E-2</v>
      </c>
      <c r="I44" s="287">
        <v>2.3041583439259123</v>
      </c>
      <c r="J44" s="291">
        <f t="shared" si="9"/>
        <v>-1.0015984998744099</v>
      </c>
      <c r="K44" s="286">
        <v>2.4</v>
      </c>
      <c r="L44" s="290">
        <f t="shared" si="7"/>
        <v>-0.4700000000000002</v>
      </c>
    </row>
    <row r="45" spans="2:12" hidden="1" outlineLevel="1">
      <c r="B45" s="55" t="s">
        <v>92</v>
      </c>
      <c r="C45" s="286">
        <v>3.39</v>
      </c>
      <c r="D45" s="290">
        <f t="shared" si="8"/>
        <v>0.30000000000000027</v>
      </c>
      <c r="E45" s="287">
        <v>2.48</v>
      </c>
      <c r="F45" s="291">
        <f t="shared" si="8"/>
        <v>-4.0000000000000036E-2</v>
      </c>
      <c r="G45" s="286">
        <v>2.4</v>
      </c>
      <c r="H45" s="290">
        <f t="shared" si="5"/>
        <v>0.17999999999999972</v>
      </c>
      <c r="I45" s="287">
        <v>3.6998568799836433</v>
      </c>
      <c r="J45" s="291">
        <f t="shared" si="9"/>
        <v>0.85238501705738745</v>
      </c>
      <c r="K45" s="286">
        <v>2.9</v>
      </c>
      <c r="L45" s="290">
        <f t="shared" si="7"/>
        <v>0.29000000000000004</v>
      </c>
    </row>
    <row r="46" spans="2:12" hidden="1" outlineLevel="1">
      <c r="B46" s="55" t="s">
        <v>93</v>
      </c>
      <c r="C46" s="286">
        <v>3.5</v>
      </c>
      <c r="D46" s="290">
        <f t="shared" si="8"/>
        <v>0.24000000000000021</v>
      </c>
      <c r="E46" s="287">
        <v>2.62</v>
      </c>
      <c r="F46" s="291">
        <f t="shared" si="8"/>
        <v>-0.16999999999999993</v>
      </c>
      <c r="G46" s="286">
        <v>2.46</v>
      </c>
      <c r="H46" s="290">
        <f t="shared" si="5"/>
        <v>0.20999999999999996</v>
      </c>
      <c r="I46" s="287">
        <v>2.1408153321422771</v>
      </c>
      <c r="J46" s="291">
        <f t="shared" si="9"/>
        <v>-0.43325114303211754</v>
      </c>
      <c r="K46" s="286">
        <v>2.5099999999999998</v>
      </c>
      <c r="L46" s="290">
        <f t="shared" si="7"/>
        <v>-0.13000000000000034</v>
      </c>
    </row>
    <row r="47" spans="2:12" hidden="1" outlineLevel="1">
      <c r="B47" s="55" t="s">
        <v>94</v>
      </c>
      <c r="C47" s="286">
        <v>3.2945159106296549</v>
      </c>
      <c r="D47" s="290">
        <f t="shared" si="8"/>
        <v>5.4515910629654663E-2</v>
      </c>
      <c r="E47" s="287">
        <v>2.8883167042162858</v>
      </c>
      <c r="F47" s="291">
        <f t="shared" si="8"/>
        <v>0.32831670421628578</v>
      </c>
      <c r="G47" s="286">
        <v>1.9849896480331264</v>
      </c>
      <c r="H47" s="290">
        <f t="shared" si="5"/>
        <v>-0.17501035196687376</v>
      </c>
      <c r="I47" s="287">
        <v>2.3106688778330571</v>
      </c>
      <c r="J47" s="291">
        <f t="shared" si="9"/>
        <v>-0.65220537366394904</v>
      </c>
      <c r="K47" s="286">
        <v>2.5335060652455543</v>
      </c>
      <c r="L47" s="290">
        <f t="shared" si="7"/>
        <v>-0.14649393475444583</v>
      </c>
    </row>
    <row r="48" spans="2:12" collapsed="1">
      <c r="B48" s="69">
        <v>2008</v>
      </c>
      <c r="C48" s="289">
        <v>3.2604621752126928</v>
      </c>
      <c r="D48" s="292">
        <f>C48-C61</f>
        <v>0.16319590949372076</v>
      </c>
      <c r="E48" s="289">
        <v>2.568532672312883</v>
      </c>
      <c r="F48" s="292">
        <f>E48-E61</f>
        <v>-6.3238293784491528E-2</v>
      </c>
      <c r="G48" s="289">
        <v>2.3216195897325744</v>
      </c>
      <c r="H48" s="292">
        <f>G48-G61</f>
        <v>7.6199325560636133E-2</v>
      </c>
      <c r="I48" s="289">
        <v>2.3576961993296655</v>
      </c>
      <c r="J48" s="292">
        <f>I48-I61</f>
        <v>-0.65515560731998868</v>
      </c>
      <c r="K48" s="289">
        <v>2.5045040987298441</v>
      </c>
      <c r="L48" s="292">
        <f>K48-K61</f>
        <v>-0.18374352602174149</v>
      </c>
    </row>
    <row r="49" spans="2:12" hidden="1" outlineLevel="1">
      <c r="B49" s="55" t="s">
        <v>83</v>
      </c>
      <c r="C49" s="286">
        <v>2.87</v>
      </c>
      <c r="D49" s="290">
        <f t="shared" si="8"/>
        <v>-0.58000000000000007</v>
      </c>
      <c r="E49" s="287">
        <v>2.56</v>
      </c>
      <c r="F49" s="291">
        <f t="shared" si="8"/>
        <v>-9.9999999999997868E-3</v>
      </c>
      <c r="G49" s="286">
        <v>2.33</v>
      </c>
      <c r="H49" s="290">
        <f t="shared" si="5"/>
        <v>0.18999999999999995</v>
      </c>
      <c r="I49" s="287">
        <v>2.3160585637927027</v>
      </c>
      <c r="J49" s="291">
        <f t="shared" si="9"/>
        <v>-0.77060686302522541</v>
      </c>
      <c r="K49" s="286">
        <v>2.4700000000000002</v>
      </c>
      <c r="L49" s="290">
        <f t="shared" si="7"/>
        <v>-0.25</v>
      </c>
    </row>
    <row r="50" spans="2:12" hidden="1" outlineLevel="1">
      <c r="B50" s="55" t="s">
        <v>84</v>
      </c>
      <c r="C50" s="286">
        <v>2.83</v>
      </c>
      <c r="D50" s="290">
        <f t="shared" si="8"/>
        <v>-0.67999999999999972</v>
      </c>
      <c r="E50" s="287">
        <v>2.4900000000000002</v>
      </c>
      <c r="F50" s="291">
        <f t="shared" si="8"/>
        <v>4.0000000000000036E-2</v>
      </c>
      <c r="G50" s="286">
        <v>2.04</v>
      </c>
      <c r="H50" s="290">
        <f t="shared" si="5"/>
        <v>-0.20999999999999996</v>
      </c>
      <c r="I50" s="287">
        <v>2.06619688234038</v>
      </c>
      <c r="J50" s="291">
        <f t="shared" si="9"/>
        <v>-0.4887525801977235</v>
      </c>
      <c r="K50" s="286">
        <v>2.29</v>
      </c>
      <c r="L50" s="290">
        <f t="shared" si="7"/>
        <v>-0.23999999999999977</v>
      </c>
    </row>
    <row r="51" spans="2:12" hidden="1" outlineLevel="1">
      <c r="B51" s="55" t="s">
        <v>85</v>
      </c>
      <c r="C51" s="286">
        <v>3.11</v>
      </c>
      <c r="D51" s="290">
        <f t="shared" si="8"/>
        <v>0.13999999999999968</v>
      </c>
      <c r="E51" s="287">
        <v>2.54</v>
      </c>
      <c r="F51" s="291">
        <f t="shared" si="8"/>
        <v>4.0000000000000036E-2</v>
      </c>
      <c r="G51" s="286">
        <v>2.1800000000000002</v>
      </c>
      <c r="H51" s="290">
        <f t="shared" si="5"/>
        <v>2.0000000000000018E-2</v>
      </c>
      <c r="I51" s="287">
        <v>2.6352691218130313</v>
      </c>
      <c r="J51" s="291">
        <f t="shared" si="9"/>
        <v>-0.12076157994135484</v>
      </c>
      <c r="K51" s="286">
        <v>2.52</v>
      </c>
      <c r="L51" s="290">
        <f t="shared" si="7"/>
        <v>-6.0000000000000053E-2</v>
      </c>
    </row>
    <row r="52" spans="2:12" hidden="1" outlineLevel="1">
      <c r="B52" s="55" t="s">
        <v>86</v>
      </c>
      <c r="C52" s="286">
        <v>2.79</v>
      </c>
      <c r="D52" s="290">
        <f t="shared" si="8"/>
        <v>-1.17</v>
      </c>
      <c r="E52" s="287">
        <v>2.61</v>
      </c>
      <c r="F52" s="291">
        <f t="shared" si="8"/>
        <v>-0.14000000000000012</v>
      </c>
      <c r="G52" s="286">
        <v>2.36</v>
      </c>
      <c r="H52" s="290">
        <f t="shared" si="5"/>
        <v>0.20999999999999996</v>
      </c>
      <c r="I52" s="287">
        <v>2.8739520958083831</v>
      </c>
      <c r="J52" s="291">
        <f t="shared" si="9"/>
        <v>0.41632833343214548</v>
      </c>
      <c r="K52" s="286">
        <v>2.62</v>
      </c>
      <c r="L52" s="290">
        <f t="shared" si="7"/>
        <v>-2.9999999999999805E-2</v>
      </c>
    </row>
    <row r="53" spans="2:12" hidden="1" outlineLevel="1">
      <c r="B53" s="55" t="s">
        <v>87</v>
      </c>
      <c r="C53" s="286">
        <v>2.86</v>
      </c>
      <c r="D53" s="290">
        <f t="shared" si="8"/>
        <v>-1.0300000000000002</v>
      </c>
      <c r="E53" s="287">
        <v>2.85</v>
      </c>
      <c r="F53" s="291">
        <f t="shared" si="8"/>
        <v>0.14999999999999991</v>
      </c>
      <c r="G53" s="286">
        <v>2.88</v>
      </c>
      <c r="H53" s="290">
        <f t="shared" si="5"/>
        <v>0.10999999999999988</v>
      </c>
      <c r="I53" s="287">
        <v>2.3022064617809299</v>
      </c>
      <c r="J53" s="291">
        <f t="shared" si="9"/>
        <v>-0.6427370328583053</v>
      </c>
      <c r="K53" s="286">
        <v>2.72</v>
      </c>
      <c r="L53" s="290">
        <f t="shared" si="7"/>
        <v>-0.20999999999999996</v>
      </c>
    </row>
    <row r="54" spans="2:12" hidden="1" outlineLevel="1">
      <c r="B54" s="55" t="s">
        <v>88</v>
      </c>
      <c r="C54" s="286">
        <v>3.4</v>
      </c>
      <c r="D54" s="290">
        <f t="shared" si="8"/>
        <v>0.96</v>
      </c>
      <c r="E54" s="287">
        <v>2.57</v>
      </c>
      <c r="F54" s="291">
        <f t="shared" si="8"/>
        <v>2.0000000000000018E-2</v>
      </c>
      <c r="G54" s="286">
        <v>2.15</v>
      </c>
      <c r="H54" s="290">
        <f t="shared" si="5"/>
        <v>-0.12000000000000011</v>
      </c>
      <c r="I54" s="287">
        <v>3.8432870370370371</v>
      </c>
      <c r="J54" s="291">
        <f t="shared" si="9"/>
        <v>1.3303169988307229</v>
      </c>
      <c r="K54" s="286">
        <v>2.92</v>
      </c>
      <c r="L54" s="290">
        <f t="shared" si="7"/>
        <v>0.44999999999999973</v>
      </c>
    </row>
    <row r="55" spans="2:12" hidden="1" outlineLevel="1">
      <c r="B55" s="55" t="s">
        <v>89</v>
      </c>
      <c r="C55" s="286">
        <v>3.28</v>
      </c>
      <c r="D55" s="290">
        <f t="shared" si="8"/>
        <v>0.84999999999999964</v>
      </c>
      <c r="E55" s="287">
        <v>2.93</v>
      </c>
      <c r="F55" s="291">
        <f t="shared" si="8"/>
        <v>0.13000000000000034</v>
      </c>
      <c r="G55" s="286">
        <v>2.06</v>
      </c>
      <c r="H55" s="290">
        <f t="shared" si="5"/>
        <v>-2.9999999999999805E-2</v>
      </c>
      <c r="I55" s="287">
        <v>4.2353293413173656</v>
      </c>
      <c r="J55" s="291">
        <f t="shared" si="9"/>
        <v>2.4555936584979823</v>
      </c>
      <c r="K55" s="286">
        <v>3.21</v>
      </c>
      <c r="L55" s="290">
        <f t="shared" si="7"/>
        <v>0.98</v>
      </c>
    </row>
    <row r="56" spans="2:12" hidden="1" outlineLevel="1">
      <c r="B56" s="55" t="s">
        <v>90</v>
      </c>
      <c r="C56" s="286">
        <v>3.18</v>
      </c>
      <c r="D56" s="290">
        <f t="shared" si="8"/>
        <v>0.11000000000000032</v>
      </c>
      <c r="E56" s="287">
        <v>2.73</v>
      </c>
      <c r="F56" s="291">
        <f t="shared" si="8"/>
        <v>0.12999999999999989</v>
      </c>
      <c r="G56" s="286">
        <v>2.2599999999999998</v>
      </c>
      <c r="H56" s="290">
        <f t="shared" si="5"/>
        <v>-6.0000000000000053E-2</v>
      </c>
      <c r="I56" s="287">
        <v>3.7365269461077846</v>
      </c>
      <c r="J56" s="291">
        <f t="shared" si="9"/>
        <v>1.7560887614442477</v>
      </c>
      <c r="K56" s="286">
        <v>2.98</v>
      </c>
      <c r="L56" s="290">
        <f t="shared" si="7"/>
        <v>0.64000000000000012</v>
      </c>
    </row>
    <row r="57" spans="2:12" hidden="1" outlineLevel="1">
      <c r="B57" s="55" t="s">
        <v>91</v>
      </c>
      <c r="C57" s="286">
        <v>3.21</v>
      </c>
      <c r="D57" s="290">
        <f t="shared" si="8"/>
        <v>-0.35999999999999988</v>
      </c>
      <c r="E57" s="287">
        <v>2.8</v>
      </c>
      <c r="F57" s="291">
        <f t="shared" si="8"/>
        <v>-3.0000000000000249E-2</v>
      </c>
      <c r="G57" s="286">
        <v>2.2999999999999998</v>
      </c>
      <c r="H57" s="290">
        <f t="shared" si="5"/>
        <v>6.999999999999984E-2</v>
      </c>
      <c r="I57" s="287">
        <v>3.3057568438003222</v>
      </c>
      <c r="J57" s="291">
        <f t="shared" si="9"/>
        <v>0.52531403937227772</v>
      </c>
      <c r="K57" s="286">
        <v>2.87</v>
      </c>
      <c r="L57" s="290">
        <f t="shared" si="7"/>
        <v>0.18000000000000016</v>
      </c>
    </row>
    <row r="58" spans="2:12" hidden="1" outlineLevel="1">
      <c r="B58" s="55" t="s">
        <v>92</v>
      </c>
      <c r="C58" s="286">
        <v>3.09</v>
      </c>
      <c r="D58" s="290">
        <f t="shared" si="8"/>
        <v>-0.53000000000000025</v>
      </c>
      <c r="E58" s="287">
        <v>2.52</v>
      </c>
      <c r="F58" s="291">
        <f t="shared" si="8"/>
        <v>-0.25999999999999979</v>
      </c>
      <c r="G58" s="286">
        <v>2.2200000000000002</v>
      </c>
      <c r="H58" s="290">
        <f t="shared" si="5"/>
        <v>0.12000000000000011</v>
      </c>
      <c r="I58" s="287">
        <v>2.8474718629262559</v>
      </c>
      <c r="J58" s="291">
        <f t="shared" si="9"/>
        <v>0.46475379693474972</v>
      </c>
      <c r="K58" s="286">
        <v>2.61</v>
      </c>
      <c r="L58" s="290">
        <f t="shared" si="7"/>
        <v>8.9999999999999858E-2</v>
      </c>
    </row>
    <row r="59" spans="2:12" hidden="1" outlineLevel="1">
      <c r="B59" s="55" t="s">
        <v>93</v>
      </c>
      <c r="C59" s="286">
        <v>3.26</v>
      </c>
      <c r="D59" s="290">
        <f t="shared" si="8"/>
        <v>-3.0000000000000249E-2</v>
      </c>
      <c r="E59" s="287">
        <v>2.79</v>
      </c>
      <c r="F59" s="291">
        <f t="shared" si="8"/>
        <v>-0.18000000000000016</v>
      </c>
      <c r="G59" s="286">
        <v>2.25</v>
      </c>
      <c r="H59" s="290">
        <f t="shared" si="5"/>
        <v>-0.27</v>
      </c>
      <c r="I59" s="287">
        <v>2.5740664751743947</v>
      </c>
      <c r="J59" s="291">
        <f t="shared" si="9"/>
        <v>-2.8423600610520516E-2</v>
      </c>
      <c r="K59" s="286">
        <v>2.64</v>
      </c>
      <c r="L59" s="290">
        <f t="shared" si="7"/>
        <v>-0.10999999999999988</v>
      </c>
    </row>
    <row r="60" spans="2:12" hidden="1" outlineLevel="1">
      <c r="B60" s="55" t="s">
        <v>94</v>
      </c>
      <c r="C60" s="286">
        <v>3.24</v>
      </c>
      <c r="D60" s="290">
        <f t="shared" si="8"/>
        <v>0.5900000000000003</v>
      </c>
      <c r="E60" s="287">
        <v>2.56</v>
      </c>
      <c r="F60" s="291">
        <f t="shared" si="8"/>
        <v>-0.29999999999999982</v>
      </c>
      <c r="G60" s="286">
        <v>2.16</v>
      </c>
      <c r="H60" s="290">
        <f t="shared" si="5"/>
        <v>-9.9999999999999645E-2</v>
      </c>
      <c r="I60" s="287">
        <v>2.9628742514970061</v>
      </c>
      <c r="J60" s="291">
        <f t="shared" si="9"/>
        <v>1.0337690202305954</v>
      </c>
      <c r="K60" s="286">
        <v>2.68</v>
      </c>
      <c r="L60" s="290">
        <f t="shared" si="7"/>
        <v>0.31000000000000005</v>
      </c>
    </row>
    <row r="61" spans="2:12" collapsed="1">
      <c r="B61" s="69">
        <v>2007</v>
      </c>
      <c r="C61" s="289">
        <v>3.097266265718972</v>
      </c>
      <c r="D61" s="292">
        <f>C61-C74</f>
        <v>-0.12941810202082227</v>
      </c>
      <c r="E61" s="289">
        <v>2.6317709660973745</v>
      </c>
      <c r="F61" s="292">
        <f>E61-E74</f>
        <v>-5.4941810323197338E-2</v>
      </c>
      <c r="G61" s="289">
        <v>2.2454202641719383</v>
      </c>
      <c r="H61" s="292">
        <f>G61-G74</f>
        <v>-7.4030163016596262E-3</v>
      </c>
      <c r="I61" s="289">
        <v>3.0128518066496541</v>
      </c>
      <c r="J61" s="292">
        <f>I61-I74</f>
        <v>0.54327075600198382</v>
      </c>
      <c r="K61" s="289">
        <v>2.6882476247515856</v>
      </c>
      <c r="L61" s="292">
        <f>K61-K74</f>
        <v>0.13125616540036855</v>
      </c>
    </row>
    <row r="62" spans="2:12" hidden="1" outlineLevel="1">
      <c r="B62" s="55" t="s">
        <v>83</v>
      </c>
      <c r="C62" s="286">
        <v>3.45</v>
      </c>
      <c r="D62" s="286"/>
      <c r="E62" s="287">
        <v>2.57</v>
      </c>
      <c r="F62" s="287"/>
      <c r="G62" s="286">
        <v>2.14</v>
      </c>
      <c r="H62" s="286"/>
      <c r="I62" s="287">
        <v>3.0866654268179281</v>
      </c>
      <c r="J62" s="287"/>
      <c r="K62" s="286">
        <v>2.72</v>
      </c>
      <c r="L62" s="286"/>
    </row>
    <row r="63" spans="2:12" hidden="1" outlineLevel="1">
      <c r="B63" s="55" t="s">
        <v>84</v>
      </c>
      <c r="C63" s="286">
        <v>3.51</v>
      </c>
      <c r="D63" s="286"/>
      <c r="E63" s="287">
        <v>2.4500000000000002</v>
      </c>
      <c r="F63" s="287"/>
      <c r="G63" s="286">
        <v>2.25</v>
      </c>
      <c r="H63" s="286"/>
      <c r="I63" s="287">
        <v>2.5549494625381035</v>
      </c>
      <c r="J63" s="287"/>
      <c r="K63" s="286">
        <v>2.5299999999999998</v>
      </c>
      <c r="L63" s="286"/>
    </row>
    <row r="64" spans="2:12" hidden="1" outlineLevel="1">
      <c r="B64" s="55" t="s">
        <v>85</v>
      </c>
      <c r="C64" s="286">
        <v>2.97</v>
      </c>
      <c r="D64" s="286"/>
      <c r="E64" s="287">
        <v>2.5</v>
      </c>
      <c r="F64" s="287"/>
      <c r="G64" s="286">
        <v>2.16</v>
      </c>
      <c r="H64" s="286"/>
      <c r="I64" s="287">
        <v>2.7560307017543861</v>
      </c>
      <c r="J64" s="287"/>
      <c r="K64" s="286">
        <v>2.58</v>
      </c>
      <c r="L64" s="286"/>
    </row>
    <row r="65" spans="2:12" hidden="1" outlineLevel="1">
      <c r="B65" s="55" t="s">
        <v>86</v>
      </c>
      <c r="C65" s="286">
        <v>3.96</v>
      </c>
      <c r="D65" s="286"/>
      <c r="E65" s="287">
        <v>2.75</v>
      </c>
      <c r="F65" s="287"/>
      <c r="G65" s="286">
        <v>2.15</v>
      </c>
      <c r="H65" s="286"/>
      <c r="I65" s="287">
        <v>2.4576237623762376</v>
      </c>
      <c r="J65" s="287"/>
      <c r="K65" s="286">
        <v>2.65</v>
      </c>
      <c r="L65" s="286"/>
    </row>
    <row r="66" spans="2:12" hidden="1" outlineLevel="1">
      <c r="B66" s="55" t="s">
        <v>87</v>
      </c>
      <c r="C66" s="286">
        <v>3.89</v>
      </c>
      <c r="D66" s="286"/>
      <c r="E66" s="287">
        <v>2.7</v>
      </c>
      <c r="F66" s="287"/>
      <c r="G66" s="286">
        <v>2.77</v>
      </c>
      <c r="H66" s="286"/>
      <c r="I66" s="287">
        <v>2.9449434946392352</v>
      </c>
      <c r="J66" s="287"/>
      <c r="K66" s="286">
        <v>2.93</v>
      </c>
      <c r="L66" s="286"/>
    </row>
    <row r="67" spans="2:12" hidden="1" outlineLevel="1">
      <c r="B67" s="55" t="s">
        <v>88</v>
      </c>
      <c r="C67" s="286">
        <v>2.44</v>
      </c>
      <c r="D67" s="286"/>
      <c r="E67" s="287">
        <v>2.5499999999999998</v>
      </c>
      <c r="F67" s="287"/>
      <c r="G67" s="286">
        <v>2.27</v>
      </c>
      <c r="H67" s="286"/>
      <c r="I67" s="287">
        <v>2.5129700382063143</v>
      </c>
      <c r="J67" s="287"/>
      <c r="K67" s="286">
        <v>2.4700000000000002</v>
      </c>
      <c r="L67" s="286"/>
    </row>
    <row r="68" spans="2:12" hidden="1" outlineLevel="1">
      <c r="B68" s="55" t="s">
        <v>89</v>
      </c>
      <c r="C68" s="286">
        <v>2.4300000000000002</v>
      </c>
      <c r="D68" s="286"/>
      <c r="E68" s="287">
        <v>2.8</v>
      </c>
      <c r="F68" s="287"/>
      <c r="G68" s="286">
        <v>2.09</v>
      </c>
      <c r="H68" s="286"/>
      <c r="I68" s="287">
        <v>1.7797356828193833</v>
      </c>
      <c r="J68" s="287"/>
      <c r="K68" s="286">
        <v>2.23</v>
      </c>
      <c r="L68" s="286"/>
    </row>
    <row r="69" spans="2:12" hidden="1" outlineLevel="1">
      <c r="B69" s="55" t="s">
        <v>90</v>
      </c>
      <c r="C69" s="286">
        <v>3.07</v>
      </c>
      <c r="D69" s="286"/>
      <c r="E69" s="287">
        <v>2.6</v>
      </c>
      <c r="F69" s="287"/>
      <c r="G69" s="286">
        <v>2.3199999999999998</v>
      </c>
      <c r="H69" s="286"/>
      <c r="I69" s="287">
        <v>1.9804381846635368</v>
      </c>
      <c r="J69" s="287"/>
      <c r="K69" s="286">
        <v>2.34</v>
      </c>
      <c r="L69" s="286"/>
    </row>
    <row r="70" spans="2:12" hidden="1" outlineLevel="1">
      <c r="B70" s="55" t="s">
        <v>91</v>
      </c>
      <c r="C70" s="286">
        <v>3.57</v>
      </c>
      <c r="D70" s="286"/>
      <c r="E70" s="287">
        <v>2.83</v>
      </c>
      <c r="F70" s="287"/>
      <c r="G70" s="286">
        <v>2.23</v>
      </c>
      <c r="H70" s="286"/>
      <c r="I70" s="287">
        <v>2.7804428044280445</v>
      </c>
      <c r="J70" s="287"/>
      <c r="K70" s="286">
        <v>2.69</v>
      </c>
      <c r="L70" s="286"/>
    </row>
    <row r="71" spans="2:12" hidden="1" outlineLevel="1">
      <c r="B71" s="55" t="s">
        <v>92</v>
      </c>
      <c r="C71" s="286">
        <v>3.62</v>
      </c>
      <c r="D71" s="286"/>
      <c r="E71" s="287">
        <v>2.78</v>
      </c>
      <c r="F71" s="287"/>
      <c r="G71" s="286">
        <v>2.1</v>
      </c>
      <c r="H71" s="286"/>
      <c r="I71" s="287">
        <v>2.3827180659915062</v>
      </c>
      <c r="J71" s="287"/>
      <c r="K71" s="286">
        <v>2.52</v>
      </c>
      <c r="L71" s="286"/>
    </row>
    <row r="72" spans="2:12" hidden="1" outlineLevel="1">
      <c r="B72" s="55" t="s">
        <v>93</v>
      </c>
      <c r="C72" s="286">
        <v>3.29</v>
      </c>
      <c r="D72" s="286"/>
      <c r="E72" s="287">
        <v>2.97</v>
      </c>
      <c r="F72" s="287"/>
      <c r="G72" s="286">
        <v>2.52</v>
      </c>
      <c r="H72" s="286"/>
      <c r="I72" s="287">
        <v>2.6024900757849152</v>
      </c>
      <c r="J72" s="287"/>
      <c r="K72" s="286">
        <v>2.75</v>
      </c>
      <c r="L72" s="286"/>
    </row>
    <row r="73" spans="2:12" hidden="1" outlineLevel="1">
      <c r="B73" s="55" t="s">
        <v>94</v>
      </c>
      <c r="C73" s="286">
        <v>2.65</v>
      </c>
      <c r="D73" s="286"/>
      <c r="E73" s="287">
        <v>2.86</v>
      </c>
      <c r="F73" s="287"/>
      <c r="G73" s="286">
        <v>2.2599999999999998</v>
      </c>
      <c r="H73" s="286"/>
      <c r="I73" s="287">
        <v>1.9291052312664108</v>
      </c>
      <c r="J73" s="287"/>
      <c r="K73" s="286">
        <v>2.37</v>
      </c>
      <c r="L73" s="286"/>
    </row>
    <row r="74" spans="2:12" collapsed="1">
      <c r="B74" s="69">
        <v>2006</v>
      </c>
      <c r="C74" s="289">
        <v>3.2266843677397943</v>
      </c>
      <c r="D74" s="292"/>
      <c r="E74" s="289">
        <v>2.6867127764205718</v>
      </c>
      <c r="F74" s="292"/>
      <c r="G74" s="289">
        <v>2.2528232804735979</v>
      </c>
      <c r="H74" s="292"/>
      <c r="I74" s="289">
        <v>2.4695810506476703</v>
      </c>
      <c r="J74" s="292"/>
      <c r="K74" s="289">
        <v>2.5569914593512171</v>
      </c>
      <c r="L74" s="292"/>
    </row>
    <row r="75" spans="2:12" ht="15" customHeight="1">
      <c r="B75" s="348" t="s">
        <v>76</v>
      </c>
      <c r="C75" s="348"/>
      <c r="D75" s="348"/>
      <c r="E75" s="348"/>
      <c r="F75" s="348"/>
      <c r="G75" s="348"/>
      <c r="H75" s="348"/>
      <c r="I75" s="348"/>
      <c r="J75" s="348"/>
      <c r="K75" s="348"/>
      <c r="L75" s="348"/>
    </row>
    <row r="77" spans="2:12" ht="30" customHeight="1"/>
    <row r="79" spans="2:12" ht="30" customHeight="1"/>
  </sheetData>
  <mergeCells count="2">
    <mergeCell ref="B5:L5"/>
    <mergeCell ref="B75:L7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fitToHeight="5" orientation="landscape" r:id="rId1"/>
  <headerFooter scaleWithDoc="0" alignWithMargins="0">
    <oddHeader>&amp;RTurismo en Cifras SANTA CRUZ (acumulado junio 2010)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>
  <sheetPr codeName="Hoja206">
    <tabColor rgb="FF000099"/>
  </sheetPr>
  <dimension ref="B1:G66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00" customWidth="1"/>
    <col min="2" max="2" width="11.42578125" style="100"/>
    <col min="3" max="7" width="10.7109375" style="100" customWidth="1"/>
    <col min="8" max="8" width="11.42578125" style="100"/>
    <col min="9" max="9" width="14.28515625" style="100" customWidth="1"/>
    <col min="10" max="16384" width="11.42578125" style="100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344" t="s">
        <v>287</v>
      </c>
      <c r="C5" s="344"/>
      <c r="D5" s="344"/>
      <c r="E5" s="344"/>
      <c r="F5" s="344"/>
      <c r="G5" s="344"/>
    </row>
    <row r="6" spans="2:7" ht="15" customHeight="1">
      <c r="B6" s="139"/>
      <c r="C6" s="120" t="s">
        <v>161</v>
      </c>
      <c r="D6" s="120" t="s">
        <v>160</v>
      </c>
      <c r="E6" s="120" t="s">
        <v>159</v>
      </c>
      <c r="F6" s="120" t="s">
        <v>259</v>
      </c>
      <c r="G6" s="230" t="s">
        <v>78</v>
      </c>
    </row>
    <row r="7" spans="2:7">
      <c r="B7" s="55" t="s">
        <v>93</v>
      </c>
      <c r="C7" s="287">
        <f>IFERROR('tablas evol EM CAT'!C7-'tablas evol EM CAT'!C20,"-")</f>
        <v>0.48999999999999977</v>
      </c>
      <c r="D7" s="287">
        <f>IFERROR('tablas evol EM CAT'!E7-'tablas evol EM CAT'!E20,"-")</f>
        <v>0.22999999999999998</v>
      </c>
      <c r="E7" s="287">
        <f>IFERROR('tablas evol EM CAT'!G7-'tablas evol EM CAT'!G20,"-")</f>
        <v>0.21999999999999975</v>
      </c>
      <c r="F7" s="287">
        <f>IFERROR('tablas evol EM CAT'!I7-'tablas evol EM CAT'!I20,"-")</f>
        <v>0.27352410182343379</v>
      </c>
      <c r="G7" s="286">
        <f>IFERROR('tablas evol EM CAT'!K7-'tablas evol EM CAT'!K20,"-")</f>
        <v>0.25</v>
      </c>
    </row>
    <row r="8" spans="2:7">
      <c r="B8" s="55" t="s">
        <v>94</v>
      </c>
      <c r="C8" s="287">
        <f>IFERROR('tablas evol EM CAT'!C8-'tablas evol EM CAT'!C21,"-")</f>
        <v>0.21999999999999975</v>
      </c>
      <c r="D8" s="287">
        <f>IFERROR('tablas evol EM CAT'!E8-'tablas evol EM CAT'!E21,"-")</f>
        <v>4.9999999999999822E-2</v>
      </c>
      <c r="E8" s="287">
        <f>IFERROR('tablas evol EM CAT'!G8-'tablas evol EM CAT'!G21,"-")</f>
        <v>0.85000000000000009</v>
      </c>
      <c r="F8" s="287">
        <f>IFERROR('tablas evol EM CAT'!I8-'tablas evol EM CAT'!I21,"-")</f>
        <v>-0.51970935513169825</v>
      </c>
      <c r="G8" s="286">
        <f>IFERROR('tablas evol EM CAT'!K8-'tablas evol EM CAT'!K21,"-")</f>
        <v>0.10999999999999988</v>
      </c>
    </row>
    <row r="9" spans="2:7" ht="30" customHeight="1">
      <c r="B9" s="61" t="str">
        <f>actualizaciones!$A$2</f>
        <v xml:space="preserve">acumulado febrero 2011 </v>
      </c>
      <c r="C9" s="280">
        <v>0.41359135246014533</v>
      </c>
      <c r="D9" s="280">
        <v>0.14935313612357248</v>
      </c>
      <c r="E9" s="280">
        <v>0.50674014377195631</v>
      </c>
      <c r="F9" s="280">
        <v>-0.11130001980928905</v>
      </c>
      <c r="G9" s="280">
        <v>0.18751950305374043</v>
      </c>
    </row>
    <row r="10" spans="2:7" outlineLevel="1">
      <c r="B10" s="55" t="s">
        <v>83</v>
      </c>
      <c r="C10" s="287">
        <f>IFERROR('tablas evol EM CAT'!C10-'tablas evol EM CAT'!C23,"-")</f>
        <v>-0.6510606060606059</v>
      </c>
      <c r="D10" s="287">
        <f>IFERROR('tablas evol EM CAT'!E10-'tablas evol EM CAT'!E23,"-")</f>
        <v>3.7839311936228359E-2</v>
      </c>
      <c r="E10" s="287">
        <f>IFERROR('tablas evol EM CAT'!G10-'tablas evol EM CAT'!G23,"-")</f>
        <v>-0.22564036222509687</v>
      </c>
      <c r="F10" s="287">
        <f>IFERROR('tablas evol EM CAT'!I10-'tablas evol EM CAT'!I23,"-")</f>
        <v>-1.9497542326597488</v>
      </c>
      <c r="G10" s="286">
        <f>IFERROR('tablas evol EM CAT'!K10-'tablas evol EM CAT'!K23,"-")</f>
        <v>-0.63683937031942506</v>
      </c>
    </row>
    <row r="11" spans="2:7" outlineLevel="1">
      <c r="B11" s="55" t="s">
        <v>84</v>
      </c>
      <c r="C11" s="287">
        <f>IFERROR('tablas evol EM CAT'!C11-'tablas evol EM CAT'!C24,"-")</f>
        <v>0.2611979166666667</v>
      </c>
      <c r="D11" s="287">
        <f>IFERROR('tablas evol EM CAT'!E11-'tablas evol EM CAT'!E24,"-")</f>
        <v>-8.7585899152164082E-2</v>
      </c>
      <c r="E11" s="287">
        <f>IFERROR('tablas evol EM CAT'!G11-'tablas evol EM CAT'!G24,"-")</f>
        <v>5.4142559592686768E-2</v>
      </c>
      <c r="F11" s="287">
        <f>IFERROR('tablas evol EM CAT'!I11-'tablas evol EM CAT'!I24,"-")</f>
        <v>0.17837519800859925</v>
      </c>
      <c r="G11" s="286">
        <f>IFERROR('tablas evol EM CAT'!K11-'tablas evol EM CAT'!K24,"-")</f>
        <v>3.972837741243751E-2</v>
      </c>
    </row>
    <row r="12" spans="2:7" outlineLevel="1">
      <c r="B12" s="55" t="s">
        <v>85</v>
      </c>
      <c r="C12" s="287">
        <f>IFERROR('tablas evol EM CAT'!C12-'tablas evol EM CAT'!C25,"-")</f>
        <v>-0.61085173501577295</v>
      </c>
      <c r="D12" s="287">
        <f>IFERROR('tablas evol EM CAT'!E12-'tablas evol EM CAT'!E25,"-")</f>
        <v>-0.11148679825685726</v>
      </c>
      <c r="E12" s="287">
        <f>IFERROR('tablas evol EM CAT'!G12-'tablas evol EM CAT'!G25,"-")</f>
        <v>1.3986013986011514E-3</v>
      </c>
      <c r="F12" s="287">
        <f>IFERROR('tablas evol EM CAT'!I12-'tablas evol EM CAT'!I25,"-")</f>
        <v>-0.54629976580796247</v>
      </c>
      <c r="G12" s="286">
        <f>IFERROR('tablas evol EM CAT'!K12-'tablas evol EM CAT'!K25,"-")</f>
        <v>-0.24169099851666775</v>
      </c>
    </row>
    <row r="13" spans="2:7" outlineLevel="1">
      <c r="B13" s="55" t="s">
        <v>86</v>
      </c>
      <c r="C13" s="287">
        <f>IFERROR('tablas evol EM CAT'!C13-'tablas evol EM CAT'!C26,"-")</f>
        <v>0.84798165137614712</v>
      </c>
      <c r="D13" s="287">
        <f>IFERROR('tablas evol EM CAT'!E13-'tablas evol EM CAT'!E26,"-")</f>
        <v>-4.1047409040793958E-2</v>
      </c>
      <c r="E13" s="287">
        <f>IFERROR('tablas evol EM CAT'!G13-'tablas evol EM CAT'!G26,"-")</f>
        <v>7.7257438551099789E-2</v>
      </c>
      <c r="F13" s="287">
        <f>IFERROR('tablas evol EM CAT'!I13-'tablas evol EM CAT'!I26,"-")</f>
        <v>-0.54483019648068209</v>
      </c>
      <c r="G13" s="286">
        <f>IFERROR('tablas evol EM CAT'!K13-'tablas evol EM CAT'!K26,"-")</f>
        <v>-0.16970925784238711</v>
      </c>
    </row>
    <row r="14" spans="2:7" outlineLevel="1">
      <c r="B14" s="55" t="s">
        <v>87</v>
      </c>
      <c r="C14" s="287">
        <f>IFERROR('tablas evol EM CAT'!C14-'tablas evol EM CAT'!C27,"-")</f>
        <v>0.3882716049382724</v>
      </c>
      <c r="D14" s="287">
        <f>IFERROR('tablas evol EM CAT'!E14-'tablas evol EM CAT'!E27,"-")</f>
        <v>-0.50077471967380216</v>
      </c>
      <c r="E14" s="287">
        <f>IFERROR('tablas evol EM CAT'!G14-'tablas evol EM CAT'!G27,"-")</f>
        <v>-0.25775322283609592</v>
      </c>
      <c r="F14" s="287">
        <f>IFERROR('tablas evol EM CAT'!I14-'tablas evol EM CAT'!I27,"-")</f>
        <v>-0.51326813365933166</v>
      </c>
      <c r="G14" s="286">
        <f>IFERROR('tablas evol EM CAT'!K14-'tablas evol EM CAT'!K27,"-")</f>
        <v>-0.43999999999999995</v>
      </c>
    </row>
    <row r="15" spans="2:7" outlineLevel="1">
      <c r="B15" s="55" t="s">
        <v>88</v>
      </c>
      <c r="C15" s="287">
        <f>IFERROR('tablas evol EM CAT'!C15-'tablas evol EM CAT'!C28,"-")</f>
        <v>1.0523668639053256</v>
      </c>
      <c r="D15" s="287">
        <f>IFERROR('tablas evol EM CAT'!E15-'tablas evol EM CAT'!E28,"-")</f>
        <v>-0.31977272727272732</v>
      </c>
      <c r="E15" s="287">
        <f>IFERROR('tablas evol EM CAT'!G15-'tablas evol EM CAT'!G28,"-")</f>
        <v>-6.3408360128617502E-2</v>
      </c>
      <c r="F15" s="287">
        <f>IFERROR('tablas evol EM CAT'!I15-'tablas evol EM CAT'!I28,"-")</f>
        <v>-0.12715063520871128</v>
      </c>
      <c r="G15" s="286">
        <f>IFERROR('tablas evol EM CAT'!K15-'tablas evol EM CAT'!K28,"-")</f>
        <v>-0.12999999999999989</v>
      </c>
    </row>
    <row r="16" spans="2:7" outlineLevel="1">
      <c r="B16" s="55" t="s">
        <v>89</v>
      </c>
      <c r="C16" s="287">
        <f>IFERROR('tablas evol EM CAT'!C16-'tablas evol EM CAT'!C29,"-")</f>
        <v>1.1229020747984673</v>
      </c>
      <c r="D16" s="287">
        <f>IFERROR('tablas evol EM CAT'!E16-'tablas evol EM CAT'!E29,"-")</f>
        <v>-0.11846274443338078</v>
      </c>
      <c r="E16" s="287">
        <f>IFERROR('tablas evol EM CAT'!G16-'tablas evol EM CAT'!G29,"-")</f>
        <v>-5.5815841373907826E-2</v>
      </c>
      <c r="F16" s="287">
        <f>IFERROR('tablas evol EM CAT'!I16-'tablas evol EM CAT'!I29,"-")</f>
        <v>-0.37621979010439222</v>
      </c>
      <c r="G16" s="286">
        <f>IFERROR('tablas evol EM CAT'!K16-'tablas evol EM CAT'!K29,"-")</f>
        <v>-0.14391441938705807</v>
      </c>
    </row>
    <row r="17" spans="2:7" outlineLevel="1">
      <c r="B17" s="55" t="s">
        <v>90</v>
      </c>
      <c r="C17" s="287">
        <f>IFERROR('tablas evol EM CAT'!C17-'tablas evol EM CAT'!C30,"-")</f>
        <v>0.95935483870967753</v>
      </c>
      <c r="D17" s="287">
        <f>IFERROR('tablas evol EM CAT'!E17-'tablas evol EM CAT'!E30,"-")</f>
        <v>-0.35337567171470452</v>
      </c>
      <c r="E17" s="287">
        <f>IFERROR('tablas evol EM CAT'!G17-'tablas evol EM CAT'!G30,"-")</f>
        <v>-0.10306892067620277</v>
      </c>
      <c r="F17" s="287">
        <f>IFERROR('tablas evol EM CAT'!I17-'tablas evol EM CAT'!I30,"-")</f>
        <v>-0.24983653045750631</v>
      </c>
      <c r="G17" s="286">
        <f>IFERROR('tablas evol EM CAT'!K17-'tablas evol EM CAT'!K30,"-")</f>
        <v>-0.19953896993632636</v>
      </c>
    </row>
    <row r="18" spans="2:7" outlineLevel="1">
      <c r="B18" s="55" t="s">
        <v>91</v>
      </c>
      <c r="C18" s="287">
        <f>IFERROR('tablas evol EM CAT'!C18-'tablas evol EM CAT'!C31,"-")</f>
        <v>1.0015912899999999</v>
      </c>
      <c r="D18" s="287">
        <f>IFERROR('tablas evol EM CAT'!E18-'tablas evol EM CAT'!E31,"-")</f>
        <v>-0.18814070400000027</v>
      </c>
      <c r="E18" s="287">
        <f>IFERROR('tablas evol EM CAT'!G18-'tablas evol EM CAT'!G31,"-")</f>
        <v>0.22899524100000024</v>
      </c>
      <c r="F18" s="287">
        <f>IFERROR('tablas evol EM CAT'!I18-'tablas evol EM CAT'!I31,"-")</f>
        <v>-0.39723384423000518</v>
      </c>
      <c r="G18" s="286">
        <f>IFERROR('tablas evol EM CAT'!K18-'tablas evol EM CAT'!K31,"-")</f>
        <v>-9.2624056999999649E-2</v>
      </c>
    </row>
    <row r="19" spans="2:7" outlineLevel="1">
      <c r="B19" s="55" t="s">
        <v>92</v>
      </c>
      <c r="C19" s="287">
        <f>IFERROR('tablas evol EM CAT'!C19-'tablas evol EM CAT'!C32,"-")</f>
        <v>0.2440312876052948</v>
      </c>
      <c r="D19" s="287">
        <f>IFERROR('tablas evol EM CAT'!E19-'tablas evol EM CAT'!E32,"-")</f>
        <v>-0.86372164721426969</v>
      </c>
      <c r="E19" s="287">
        <f>IFERROR('tablas evol EM CAT'!G19-'tablas evol EM CAT'!G32,"-")</f>
        <v>-4.539138943248533E-2</v>
      </c>
      <c r="F19" s="287">
        <f>IFERROR('tablas evol EM CAT'!I19-'tablas evol EM CAT'!I32,"-")</f>
        <v>-0.26641947594837712</v>
      </c>
      <c r="G19" s="286">
        <f>IFERROR('tablas evol EM CAT'!K19-'tablas evol EM CAT'!K32,"-")</f>
        <v>-0.38686427885275143</v>
      </c>
    </row>
    <row r="20" spans="2:7" outlineLevel="1">
      <c r="B20" s="55" t="s">
        <v>93</v>
      </c>
      <c r="C20" s="287">
        <f>IFERROR('tablas evol EM CAT'!C20-'tablas evol EM CAT'!C33,"-")</f>
        <v>0.70000000000000018</v>
      </c>
      <c r="D20" s="287">
        <f>IFERROR('tablas evol EM CAT'!E20-'tablas evol EM CAT'!E33,"-")</f>
        <v>-0.39999999999999991</v>
      </c>
      <c r="E20" s="287">
        <f>IFERROR('tablas evol EM CAT'!G20-'tablas evol EM CAT'!G33,"-")</f>
        <v>-0.29999999999999982</v>
      </c>
      <c r="F20" s="287">
        <f>IFERROR('tablas evol EM CAT'!I20-'tablas evol EM CAT'!I33,"-")</f>
        <v>-1.0857459013288551</v>
      </c>
      <c r="G20" s="286">
        <f>IFERROR('tablas evol EM CAT'!K20-'tablas evol EM CAT'!K33,"-")</f>
        <v>-0.52</v>
      </c>
    </row>
    <row r="21" spans="2:7" outlineLevel="1">
      <c r="B21" s="55" t="s">
        <v>94</v>
      </c>
      <c r="C21" s="287">
        <f>IFERROR('tablas evol EM CAT'!C21-'tablas evol EM CAT'!C34,"-")</f>
        <v>1.0500000000000003</v>
      </c>
      <c r="D21" s="287">
        <f>IFERROR('tablas evol EM CAT'!E21-'tablas evol EM CAT'!E34,"-")</f>
        <v>-0.73999999999999977</v>
      </c>
      <c r="E21" s="287">
        <f>IFERROR('tablas evol EM CAT'!G21-'tablas evol EM CAT'!G34,"-")</f>
        <v>0.10000000000000009</v>
      </c>
      <c r="F21" s="287">
        <f>IFERROR('tablas evol EM CAT'!I21-'tablas evol EM CAT'!I34,"-")</f>
        <v>-0.28668009720095888</v>
      </c>
      <c r="G21" s="286">
        <f>IFERROR('tablas evol EM CAT'!K21-'tablas evol EM CAT'!K34,"-")</f>
        <v>-0.26000000000000023</v>
      </c>
    </row>
    <row r="22" spans="2:7" ht="15" customHeight="1">
      <c r="B22" s="66">
        <v>2010</v>
      </c>
      <c r="C22" s="288">
        <f>IFERROR('tablas evol EM CAT'!C22-'tablas evol EM CAT'!C35,"-")</f>
        <v>0.49329252929717526</v>
      </c>
      <c r="D22" s="288">
        <f>IFERROR('tablas evol EM CAT'!E22-'tablas evol EM CAT'!E35,"-")</f>
        <v>-0.31188781849556735</v>
      </c>
      <c r="E22" s="288">
        <f>IFERROR('tablas evol EM CAT'!G22-'tablas evol EM CAT'!G35,"-")</f>
        <v>-4.8754696117305762E-2</v>
      </c>
      <c r="F22" s="288">
        <f>IFERROR('tablas evol EM CAT'!I22-'tablas evol EM CAT'!I35,"-")</f>
        <v>-0.48622014792362767</v>
      </c>
      <c r="G22" s="288">
        <f>IFERROR('tablas evol EM CAT'!K22-'tablas evol EM CAT'!K35,"-")</f>
        <v>-0.26351797507665609</v>
      </c>
    </row>
    <row r="23" spans="2:7" ht="15" hidden="1" customHeight="1" outlineLevel="1">
      <c r="B23" s="55" t="s">
        <v>83</v>
      </c>
      <c r="C23" s="287">
        <f>IFERROR('tablas evol EM CAT'!C23-'tablas evol EM CAT'!C36,"-")</f>
        <v>0.80106060606060581</v>
      </c>
      <c r="D23" s="287">
        <f>IFERROR('tablas evol EM CAT'!E23-'tablas evol EM CAT'!E36,"-")</f>
        <v>-0.53783931193622836</v>
      </c>
      <c r="E23" s="287">
        <f>IFERROR('tablas evol EM CAT'!G23-'tablas evol EM CAT'!G36,"-")</f>
        <v>0.29564036222509693</v>
      </c>
      <c r="F23" s="287">
        <f>IFERROR('tablas evol EM CAT'!I23-'tablas evol EM CAT'!I36,"-")</f>
        <v>1.7462476578319466</v>
      </c>
      <c r="G23" s="286">
        <f>IFERROR('tablas evol EM CAT'!K23-'tablas evol EM CAT'!K36,"-")</f>
        <v>0.38683937031942506</v>
      </c>
    </row>
    <row r="24" spans="2:7" ht="15" hidden="1" customHeight="1" outlineLevel="1">
      <c r="B24" s="55" t="s">
        <v>84</v>
      </c>
      <c r="C24" s="287">
        <f>IFERROR('tablas evol EM CAT'!C24-'tablas evol EM CAT'!C37,"-")</f>
        <v>0.49880208333333353</v>
      </c>
      <c r="D24" s="287">
        <f>IFERROR('tablas evol EM CAT'!E24-'tablas evol EM CAT'!E37,"-")</f>
        <v>-0.59241410084783608</v>
      </c>
      <c r="E24" s="287">
        <f>IFERROR('tablas evol EM CAT'!G24-'tablas evol EM CAT'!G37,"-")</f>
        <v>-0.32414255959268701</v>
      </c>
      <c r="F24" s="287">
        <f>IFERROR('tablas evol EM CAT'!I24-'tablas evol EM CAT'!I37,"-")</f>
        <v>-0.30651679092895323</v>
      </c>
      <c r="G24" s="286">
        <f>IFERROR('tablas evol EM CAT'!K24-'tablas evol EM CAT'!K37,"-")</f>
        <v>-0.39972837741243739</v>
      </c>
    </row>
    <row r="25" spans="2:7" ht="15" hidden="1" customHeight="1" outlineLevel="1">
      <c r="B25" s="55" t="s">
        <v>85</v>
      </c>
      <c r="C25" s="287">
        <f>IFERROR('tablas evol EM CAT'!C25-'tablas evol EM CAT'!C38,"-")</f>
        <v>1.420851735015773</v>
      </c>
      <c r="D25" s="287">
        <f>IFERROR('tablas evol EM CAT'!E25-'tablas evol EM CAT'!E38,"-")</f>
        <v>-0.27851320174314287</v>
      </c>
      <c r="E25" s="287">
        <f>IFERROR('tablas evol EM CAT'!G25-'tablas evol EM CAT'!G38,"-")</f>
        <v>-0.13139860139860104</v>
      </c>
      <c r="F25" s="287">
        <f>IFERROR('tablas evol EM CAT'!I25-'tablas evol EM CAT'!I38,"-")</f>
        <v>0.18299451036024239</v>
      </c>
      <c r="G25" s="286">
        <f>IFERROR('tablas evol EM CAT'!K25-'tablas evol EM CAT'!K38,"-")</f>
        <v>-3.830900148333205E-2</v>
      </c>
    </row>
    <row r="26" spans="2:7" ht="15" hidden="1" customHeight="1" outlineLevel="1">
      <c r="B26" s="55" t="s">
        <v>86</v>
      </c>
      <c r="C26" s="287">
        <f>IFERROR('tablas evol EM CAT'!C26-'tablas evol EM CAT'!C39,"-")</f>
        <v>1.0699999999999998</v>
      </c>
      <c r="D26" s="287">
        <f>IFERROR('tablas evol EM CAT'!E26-'tablas evol EM CAT'!E39,"-")</f>
        <v>-6.0000000000000053E-2</v>
      </c>
      <c r="E26" s="287">
        <f>IFERROR('tablas evol EM CAT'!G26-'tablas evol EM CAT'!G39,"-")</f>
        <v>0.10999999999999988</v>
      </c>
      <c r="F26" s="287">
        <f>IFERROR('tablas evol EM CAT'!I26-'tablas evol EM CAT'!I39,"-")</f>
        <v>4.0740101987361665E-2</v>
      </c>
      <c r="G26" s="286">
        <f>IFERROR('tablas evol EM CAT'!K26-'tablas evol EM CAT'!K39,"-")</f>
        <v>7.0000000000000284E-2</v>
      </c>
    </row>
    <row r="27" spans="2:7" ht="15" hidden="1" customHeight="1" outlineLevel="1">
      <c r="B27" s="55" t="s">
        <v>87</v>
      </c>
      <c r="C27" s="287">
        <f>IFERROR('tablas evol EM CAT'!C27-'tablas evol EM CAT'!C40,"-")</f>
        <v>0.86999999999999966</v>
      </c>
      <c r="D27" s="287">
        <f>IFERROR('tablas evol EM CAT'!E27-'tablas evol EM CAT'!E40,"-")</f>
        <v>-0.27</v>
      </c>
      <c r="E27" s="287">
        <f>IFERROR('tablas evol EM CAT'!G27-'tablas evol EM CAT'!G40,"-")</f>
        <v>-0.29999999999999982</v>
      </c>
      <c r="F27" s="287">
        <f>IFERROR('tablas evol EM CAT'!I27-'tablas evol EM CAT'!I40,"-")</f>
        <v>0.80966068250076706</v>
      </c>
      <c r="G27" s="286">
        <f>IFERROR('tablas evol EM CAT'!K27-'tablas evol EM CAT'!K40,"-")</f>
        <v>0.16000000000000014</v>
      </c>
    </row>
    <row r="28" spans="2:7" ht="15" hidden="1" customHeight="1" outlineLevel="1">
      <c r="B28" s="55" t="s">
        <v>88</v>
      </c>
      <c r="C28" s="287">
        <f>IFERROR('tablas evol EM CAT'!C28-'tablas evol EM CAT'!C41,"-")</f>
        <v>-1.0500000000000003</v>
      </c>
      <c r="D28" s="287">
        <f>IFERROR('tablas evol EM CAT'!E28-'tablas evol EM CAT'!E41,"-")</f>
        <v>-0.36000000000000032</v>
      </c>
      <c r="E28" s="287">
        <f>IFERROR('tablas evol EM CAT'!G28-'tablas evol EM CAT'!G41,"-")</f>
        <v>-9.9999999999999645E-2</v>
      </c>
      <c r="F28" s="287">
        <f>IFERROR('tablas evol EM CAT'!I28-'tablas evol EM CAT'!I41,"-")</f>
        <v>-0.15258832420484136</v>
      </c>
      <c r="G28" s="286">
        <f>IFERROR('tablas evol EM CAT'!K28-'tablas evol EM CAT'!K41,"-")</f>
        <v>-0.29999999999999982</v>
      </c>
    </row>
    <row r="29" spans="2:7" ht="15" hidden="1" customHeight="1" outlineLevel="1">
      <c r="B29" s="55" t="s">
        <v>89</v>
      </c>
      <c r="C29" s="287">
        <f>IFERROR('tablas evol EM CAT'!C29-'tablas evol EM CAT'!C42,"-")</f>
        <v>-0.5635403726708077</v>
      </c>
      <c r="D29" s="287">
        <f>IFERROR('tablas evol EM CAT'!E29-'tablas evol EM CAT'!E42,"-")</f>
        <v>-0.2606493506493508</v>
      </c>
      <c r="E29" s="287">
        <f>IFERROR('tablas evol EM CAT'!G29-'tablas evol EM CAT'!G42,"-")</f>
        <v>-0.54243789716926649</v>
      </c>
      <c r="F29" s="287">
        <f>IFERROR('tablas evol EM CAT'!I29-'tablas evol EM CAT'!I42,"-")</f>
        <v>-0.15999710222008101</v>
      </c>
      <c r="G29" s="286">
        <f>IFERROR('tablas evol EM CAT'!K29-'tablas evol EM CAT'!K42,"-")</f>
        <v>-0.32592156862745059</v>
      </c>
    </row>
    <row r="30" spans="2:7" ht="15" hidden="1" customHeight="1" outlineLevel="1">
      <c r="B30" s="55" t="s">
        <v>90</v>
      </c>
      <c r="C30" s="287">
        <f>IFERROR('tablas evol EM CAT'!C30-'tablas evol EM CAT'!C43,"-")</f>
        <v>-0.20000000000000018</v>
      </c>
      <c r="D30" s="287">
        <f>IFERROR('tablas evol EM CAT'!E30-'tablas evol EM CAT'!E43,"-")</f>
        <v>-0.2200000000000002</v>
      </c>
      <c r="E30" s="287">
        <f>IFERROR('tablas evol EM CAT'!G30-'tablas evol EM CAT'!G43,"-")</f>
        <v>-0.23999999999999977</v>
      </c>
      <c r="F30" s="287">
        <f>IFERROR('tablas evol EM CAT'!I30-'tablas evol EM CAT'!I43,"-")</f>
        <v>-0.93471521614721187</v>
      </c>
      <c r="G30" s="286">
        <f>IFERROR('tablas evol EM CAT'!K30-'tablas evol EM CAT'!K43,"-")</f>
        <v>-0.48</v>
      </c>
    </row>
    <row r="31" spans="2:7" ht="15" hidden="1" customHeight="1" outlineLevel="1">
      <c r="B31" s="55" t="s">
        <v>91</v>
      </c>
      <c r="C31" s="287">
        <f>IFERROR('tablas evol EM CAT'!C31-'tablas evol EM CAT'!C44,"-")</f>
        <v>-0.62000000000000011</v>
      </c>
      <c r="D31" s="287">
        <f>IFERROR('tablas evol EM CAT'!E31-'tablas evol EM CAT'!E44,"-")</f>
        <v>-0.10000000000000009</v>
      </c>
      <c r="E31" s="287">
        <f>IFERROR('tablas evol EM CAT'!G31-'tablas evol EM CAT'!G44,"-")</f>
        <v>-6.0000000000000053E-2</v>
      </c>
      <c r="F31" s="287">
        <f>IFERROR('tablas evol EM CAT'!I31-'tablas evol EM CAT'!I44,"-")</f>
        <v>-5.3288994695907199E-2</v>
      </c>
      <c r="G31" s="286">
        <f>IFERROR('tablas evol EM CAT'!K31-'tablas evol EM CAT'!K44,"-")</f>
        <v>-0.12000000000000011</v>
      </c>
    </row>
    <row r="32" spans="2:7" ht="15" hidden="1" customHeight="1" outlineLevel="1">
      <c r="B32" s="55" t="s">
        <v>92</v>
      </c>
      <c r="C32" s="287">
        <f>IFERROR('tablas evol EM CAT'!C32-'tablas evol EM CAT'!C45,"-")</f>
        <v>-0.48</v>
      </c>
      <c r="D32" s="287">
        <f>IFERROR('tablas evol EM CAT'!E32-'tablas evol EM CAT'!E45,"-")</f>
        <v>0.2799999999999998</v>
      </c>
      <c r="E32" s="287">
        <f>IFERROR('tablas evol EM CAT'!G32-'tablas evol EM CAT'!G45,"-")</f>
        <v>-0.2799999999999998</v>
      </c>
      <c r="F32" s="287">
        <f>IFERROR('tablas evol EM CAT'!I32-'tablas evol EM CAT'!I45,"-")</f>
        <v>-1.7220568799836433</v>
      </c>
      <c r="G32" s="286">
        <f>IFERROR('tablas evol EM CAT'!K32-'tablas evol EM CAT'!K45,"-")</f>
        <v>-0.56000000000000005</v>
      </c>
    </row>
    <row r="33" spans="2:7" ht="15" hidden="1" customHeight="1" outlineLevel="1">
      <c r="B33" s="55" t="s">
        <v>93</v>
      </c>
      <c r="C33" s="287">
        <f>IFERROR('tablas evol EM CAT'!C33-'tablas evol EM CAT'!C46,"-")</f>
        <v>-0.93000000000000016</v>
      </c>
      <c r="D33" s="287">
        <f>IFERROR('tablas evol EM CAT'!E33-'tablas evol EM CAT'!E46,"-")</f>
        <v>-3.0000000000000249E-2</v>
      </c>
      <c r="E33" s="287">
        <f>IFERROR('tablas evol EM CAT'!G33-'tablas evol EM CAT'!G46,"-")</f>
        <v>-0.10000000000000009</v>
      </c>
      <c r="F33" s="287">
        <f>IFERROR('tablas evol EM CAT'!I33-'tablas evol EM CAT'!I46,"-")</f>
        <v>0.62140646736314409</v>
      </c>
      <c r="G33" s="286">
        <f>IFERROR('tablas evol EM CAT'!K33-'tablas evol EM CAT'!K46,"-")</f>
        <v>8.0000000000000071E-2</v>
      </c>
    </row>
    <row r="34" spans="2:7" ht="15" hidden="1" customHeight="1" outlineLevel="1">
      <c r="B34" s="55" t="s">
        <v>94</v>
      </c>
      <c r="C34" s="287">
        <f>IFERROR('tablas evol EM CAT'!C34-'tablas evol EM CAT'!C47,"-")</f>
        <v>-0.62451591062965495</v>
      </c>
      <c r="D34" s="287">
        <f>IFERROR('tablas evol EM CAT'!E34-'tablas evol EM CAT'!E47,"-")</f>
        <v>-4.8316704216285977E-2</v>
      </c>
      <c r="E34" s="287">
        <f>IFERROR('tablas evol EM CAT'!G34-'tablas evol EM CAT'!G47,"-")</f>
        <v>1.5010351966873614E-2</v>
      </c>
      <c r="F34" s="287">
        <f>IFERROR('tablas evol EM CAT'!I34-'tablas evol EM CAT'!I47,"-")</f>
        <v>4.5720574499600097E-2</v>
      </c>
      <c r="G34" s="286">
        <f>IFERROR('tablas evol EM CAT'!K34-'tablas evol EM CAT'!K47,"-")</f>
        <v>-0.10350606524555417</v>
      </c>
    </row>
    <row r="35" spans="2:7" collapsed="1">
      <c r="B35" s="69">
        <v>2009</v>
      </c>
      <c r="C35" s="289">
        <f>IFERROR('tablas evol EM CAT'!C35-'tablas evol EM CAT'!C48,"-")</f>
        <v>-6.3404490350130072E-2</v>
      </c>
      <c r="D35" s="289">
        <f>IFERROR('tablas evol EM CAT'!E35-'tablas evol EM CAT'!E48,"-")</f>
        <v>-0.19696318210556862</v>
      </c>
      <c r="E35" s="289">
        <f>IFERROR('tablas evol EM CAT'!G35-'tablas evol EM CAT'!G48,"-")</f>
        <v>-0.13980754392520822</v>
      </c>
      <c r="F35" s="289">
        <f>IFERROR('tablas evol EM CAT'!I35-'tablas evol EM CAT'!I48,"-")</f>
        <v>-2.4566554733659096E-2</v>
      </c>
      <c r="G35" s="289">
        <f>IFERROR('tablas evol EM CAT'!K35-'tablas evol EM CAT'!K48,"-")</f>
        <v>-0.14495288187197408</v>
      </c>
    </row>
    <row r="36" spans="2:7" ht="15" hidden="1" customHeight="1" outlineLevel="1">
      <c r="B36" s="55" t="s">
        <v>83</v>
      </c>
      <c r="C36" s="287">
        <f>IFERROR('tablas evol EM CAT'!C36-'tablas evol EM CAT'!C49,"-")</f>
        <v>-0.18999999999999995</v>
      </c>
      <c r="D36" s="287">
        <f>IFERROR('tablas evol EM CAT'!E36-'tablas evol EM CAT'!E49,"-")</f>
        <v>8.0000000000000071E-2</v>
      </c>
      <c r="E36" s="287">
        <f>IFERROR('tablas evol EM CAT'!G36-'tablas evol EM CAT'!G49,"-")</f>
        <v>-0.34000000000000008</v>
      </c>
      <c r="F36" s="287">
        <f>IFERROR('tablas evol EM CAT'!I36-'tablas evol EM CAT'!I49,"-")</f>
        <v>-0.11255198896490048</v>
      </c>
      <c r="G36" s="286">
        <f>IFERROR('tablas evol EM CAT'!K36-'tablas evol EM CAT'!K49,"-")</f>
        <v>-0.10000000000000009</v>
      </c>
    </row>
    <row r="37" spans="2:7" ht="15" hidden="1" customHeight="1" outlineLevel="1">
      <c r="B37" s="55" t="s">
        <v>84</v>
      </c>
      <c r="C37" s="287">
        <f>IFERROR('tablas evol EM CAT'!C37-'tablas evol EM CAT'!C50,"-")</f>
        <v>0.10999999999999988</v>
      </c>
      <c r="D37" s="287">
        <f>IFERROR('tablas evol EM CAT'!E37-'tablas evol EM CAT'!E50,"-")</f>
        <v>0.10999999999999988</v>
      </c>
      <c r="E37" s="287">
        <f>IFERROR('tablas evol EM CAT'!G37-'tablas evol EM CAT'!G50,"-")</f>
        <v>0.18000000000000016</v>
      </c>
      <c r="F37" s="287">
        <f>IFERROR('tablas evol EM CAT'!I37-'tablas evol EM CAT'!I50,"-")</f>
        <v>2.1944710579973936E-2</v>
      </c>
      <c r="G37" s="286">
        <f>IFERROR('tablas evol EM CAT'!K37-'tablas evol EM CAT'!K50,"-")</f>
        <v>8.9999999999999858E-2</v>
      </c>
    </row>
    <row r="38" spans="2:7" ht="15" hidden="1" customHeight="1" outlineLevel="1">
      <c r="B38" s="55" t="s">
        <v>85</v>
      </c>
      <c r="C38" s="287">
        <f>IFERROR('tablas evol EM CAT'!C38-'tablas evol EM CAT'!C51,"-")</f>
        <v>-0.33999999999999986</v>
      </c>
      <c r="D38" s="287">
        <f>IFERROR('tablas evol EM CAT'!E38-'tablas evol EM CAT'!E51,"-")</f>
        <v>-6.0000000000000053E-2</v>
      </c>
      <c r="E38" s="287">
        <f>IFERROR('tablas evol EM CAT'!G38-'tablas evol EM CAT'!G51,"-")</f>
        <v>9.9999999999999645E-2</v>
      </c>
      <c r="F38" s="287">
        <f>IFERROR('tablas evol EM CAT'!I38-'tablas evol EM CAT'!I51,"-")</f>
        <v>-0.68196386636531114</v>
      </c>
      <c r="G38" s="286">
        <f>IFERROR('tablas evol EM CAT'!K38-'tablas evol EM CAT'!K51,"-")</f>
        <v>-0.2200000000000002</v>
      </c>
    </row>
    <row r="39" spans="2:7" ht="15" hidden="1" customHeight="1" outlineLevel="1">
      <c r="B39" s="55" t="s">
        <v>86</v>
      </c>
      <c r="C39" s="287">
        <f>IFERROR('tablas evol EM CAT'!C39-'tablas evol EM CAT'!C52,"-")</f>
        <v>0.12000000000000011</v>
      </c>
      <c r="D39" s="287">
        <f>IFERROR('tablas evol EM CAT'!E39-'tablas evol EM CAT'!E52,"-")</f>
        <v>-0.4099999999999997</v>
      </c>
      <c r="E39" s="287">
        <f>IFERROR('tablas evol EM CAT'!G39-'tablas evol EM CAT'!G52,"-")</f>
        <v>-0.10999999999999988</v>
      </c>
      <c r="F39" s="287">
        <f>IFERROR('tablas evol EM CAT'!I39-'tablas evol EM CAT'!I52,"-")</f>
        <v>-0.75410442555748691</v>
      </c>
      <c r="G39" s="286">
        <f>IFERROR('tablas evol EM CAT'!K39-'tablas evol EM CAT'!K52,"-")</f>
        <v>-0.36000000000000032</v>
      </c>
    </row>
    <row r="40" spans="2:7" ht="15" hidden="1" customHeight="1" outlineLevel="1">
      <c r="B40" s="55" t="s">
        <v>87</v>
      </c>
      <c r="C40" s="287">
        <f>IFERROR('tablas evol EM CAT'!C40-'tablas evol EM CAT'!C53,"-")</f>
        <v>0.62000000000000011</v>
      </c>
      <c r="D40" s="287">
        <f>IFERROR('tablas evol EM CAT'!E40-'tablas evol EM CAT'!E53,"-")</f>
        <v>-0.12000000000000011</v>
      </c>
      <c r="E40" s="287">
        <f>IFERROR('tablas evol EM CAT'!G40-'tablas evol EM CAT'!G53,"-")</f>
        <v>-6.0000000000000053E-2</v>
      </c>
      <c r="F40" s="287">
        <f>IFERROR('tablas evol EM CAT'!I40-'tablas evol EM CAT'!I53,"-")</f>
        <v>-0.23859901062236544</v>
      </c>
      <c r="G40" s="286">
        <f>IFERROR('tablas evol EM CAT'!K40-'tablas evol EM CAT'!K53,"-")</f>
        <v>-0.13000000000000034</v>
      </c>
    </row>
    <row r="41" spans="2:7" ht="15" hidden="1" customHeight="1" outlineLevel="1">
      <c r="B41" s="55" t="s">
        <v>88</v>
      </c>
      <c r="C41" s="287">
        <f>IFERROR('tablas evol EM CAT'!C41-'tablas evol EM CAT'!C54,"-")</f>
        <v>1.0000000000000004</v>
      </c>
      <c r="D41" s="287">
        <f>IFERROR('tablas evol EM CAT'!E41-'tablas evol EM CAT'!E54,"-")</f>
        <v>0.17000000000000037</v>
      </c>
      <c r="E41" s="287">
        <f>IFERROR('tablas evol EM CAT'!G41-'tablas evol EM CAT'!G54,"-")</f>
        <v>0.16999999999999993</v>
      </c>
      <c r="F41" s="287">
        <f>IFERROR('tablas evol EM CAT'!I41-'tablas evol EM CAT'!I54,"-")</f>
        <v>-1.6235480776234845</v>
      </c>
      <c r="G41" s="286">
        <f>IFERROR('tablas evol EM CAT'!K41-'tablas evol EM CAT'!K54,"-")</f>
        <v>-0.33000000000000007</v>
      </c>
    </row>
    <row r="42" spans="2:7" ht="15" hidden="1" customHeight="1" outlineLevel="1">
      <c r="B42" s="55" t="s">
        <v>89</v>
      </c>
      <c r="C42" s="287">
        <f>IFERROR('tablas evol EM CAT'!C42-'tablas evol EM CAT'!C55,"-")</f>
        <v>0.65000000000000036</v>
      </c>
      <c r="D42" s="287">
        <f>IFERROR('tablas evol EM CAT'!E42-'tablas evol EM CAT'!E55,"-")</f>
        <v>-0.45999999999999996</v>
      </c>
      <c r="E42" s="287">
        <f>IFERROR('tablas evol EM CAT'!G42-'tablas evol EM CAT'!G55,"-")</f>
        <v>0.60000000000000009</v>
      </c>
      <c r="F42" s="287">
        <f>IFERROR('tablas evol EM CAT'!I42-'tablas evol EM CAT'!I55,"-")</f>
        <v>-2.0129536507096306</v>
      </c>
      <c r="G42" s="286">
        <f>IFERROR('tablas evol EM CAT'!K42-'tablas evol EM CAT'!K55,"-")</f>
        <v>-0.68000000000000016</v>
      </c>
    </row>
    <row r="43" spans="2:7" ht="15" hidden="1" customHeight="1" outlineLevel="1">
      <c r="B43" s="55" t="s">
        <v>90</v>
      </c>
      <c r="C43" s="287">
        <f>IFERROR('tablas evol EM CAT'!C43-'tablas evol EM CAT'!C56,"-")</f>
        <v>-2.0000000000000018E-2</v>
      </c>
      <c r="D43" s="287">
        <f>IFERROR('tablas evol EM CAT'!E43-'tablas evol EM CAT'!E56,"-")</f>
        <v>-0.12999999999999989</v>
      </c>
      <c r="E43" s="287">
        <f>IFERROR('tablas evol EM CAT'!G43-'tablas evol EM CAT'!G56,"-")</f>
        <v>0.12000000000000011</v>
      </c>
      <c r="F43" s="287">
        <f>IFERROR('tablas evol EM CAT'!I43-'tablas evol EM CAT'!I56,"-")</f>
        <v>-0.76169386957979279</v>
      </c>
      <c r="G43" s="286">
        <f>IFERROR('tablas evol EM CAT'!K43-'tablas evol EM CAT'!K56,"-")</f>
        <v>-0.25999999999999979</v>
      </c>
    </row>
    <row r="44" spans="2:7" ht="15" hidden="1" customHeight="1" outlineLevel="1">
      <c r="B44" s="55" t="s">
        <v>91</v>
      </c>
      <c r="C44" s="287">
        <f>IFERROR('tablas evol EM CAT'!C44-'tablas evol EM CAT'!C57,"-")</f>
        <v>6.0000000000000053E-2</v>
      </c>
      <c r="D44" s="287">
        <f>IFERROR('tablas evol EM CAT'!E44-'tablas evol EM CAT'!E57,"-")</f>
        <v>-0.38999999999999968</v>
      </c>
      <c r="E44" s="287">
        <f>IFERROR('tablas evol EM CAT'!G44-'tablas evol EM CAT'!G57,"-")</f>
        <v>-6.999999999999984E-2</v>
      </c>
      <c r="F44" s="287">
        <f>IFERROR('tablas evol EM CAT'!I44-'tablas evol EM CAT'!I57,"-")</f>
        <v>-1.0015984998744099</v>
      </c>
      <c r="G44" s="286">
        <f>IFERROR('tablas evol EM CAT'!K44-'tablas evol EM CAT'!K57,"-")</f>
        <v>-0.4700000000000002</v>
      </c>
    </row>
    <row r="45" spans="2:7" ht="15" hidden="1" customHeight="1" outlineLevel="1">
      <c r="B45" s="55" t="s">
        <v>92</v>
      </c>
      <c r="C45" s="287">
        <f>IFERROR('tablas evol EM CAT'!C45-'tablas evol EM CAT'!C58,"-")</f>
        <v>0.30000000000000027</v>
      </c>
      <c r="D45" s="287">
        <f>IFERROR('tablas evol EM CAT'!E45-'tablas evol EM CAT'!E58,"-")</f>
        <v>-4.0000000000000036E-2</v>
      </c>
      <c r="E45" s="287">
        <f>IFERROR('tablas evol EM CAT'!G45-'tablas evol EM CAT'!G58,"-")</f>
        <v>0.17999999999999972</v>
      </c>
      <c r="F45" s="287">
        <f>IFERROR('tablas evol EM CAT'!I45-'tablas evol EM CAT'!I58,"-")</f>
        <v>0.85238501705738745</v>
      </c>
      <c r="G45" s="286">
        <f>IFERROR('tablas evol EM CAT'!K45-'tablas evol EM CAT'!K58,"-")</f>
        <v>0.29000000000000004</v>
      </c>
    </row>
    <row r="46" spans="2:7" ht="15" hidden="1" customHeight="1" outlineLevel="1">
      <c r="B46" s="55" t="s">
        <v>93</v>
      </c>
      <c r="C46" s="287">
        <f>IFERROR('tablas evol EM CAT'!C46-'tablas evol EM CAT'!C59,"-")</f>
        <v>0.24000000000000021</v>
      </c>
      <c r="D46" s="287">
        <f>IFERROR('tablas evol EM CAT'!E46-'tablas evol EM CAT'!E59,"-")</f>
        <v>-0.16999999999999993</v>
      </c>
      <c r="E46" s="287">
        <f>IFERROR('tablas evol EM CAT'!G46-'tablas evol EM CAT'!G59,"-")</f>
        <v>0.20999999999999996</v>
      </c>
      <c r="F46" s="287">
        <f>IFERROR('tablas evol EM CAT'!I46-'tablas evol EM CAT'!I59,"-")</f>
        <v>-0.43325114303211754</v>
      </c>
      <c r="G46" s="286">
        <f>IFERROR('tablas evol EM CAT'!K46-'tablas evol EM CAT'!K59,"-")</f>
        <v>-0.13000000000000034</v>
      </c>
    </row>
    <row r="47" spans="2:7" ht="15" hidden="1" customHeight="1" outlineLevel="1">
      <c r="B47" s="55" t="s">
        <v>94</v>
      </c>
      <c r="C47" s="287">
        <f>IFERROR('tablas evol EM CAT'!C47-'tablas evol EM CAT'!C60,"-")</f>
        <v>5.4515910629654663E-2</v>
      </c>
      <c r="D47" s="287">
        <f>IFERROR('tablas evol EM CAT'!E47-'tablas evol EM CAT'!E60,"-")</f>
        <v>0.32831670421628578</v>
      </c>
      <c r="E47" s="287">
        <f>IFERROR('tablas evol EM CAT'!G47-'tablas evol EM CAT'!G60,"-")</f>
        <v>-0.17501035196687376</v>
      </c>
      <c r="F47" s="287">
        <f>IFERROR('tablas evol EM CAT'!I47-'tablas evol EM CAT'!I60,"-")</f>
        <v>-0.65220537366394904</v>
      </c>
      <c r="G47" s="286">
        <f>IFERROR('tablas evol EM CAT'!K47-'tablas evol EM CAT'!K60,"-")</f>
        <v>-0.14649393475444583</v>
      </c>
    </row>
    <row r="48" spans="2:7" collapsed="1">
      <c r="B48" s="69">
        <v>2008</v>
      </c>
      <c r="C48" s="289">
        <f>IFERROR('tablas evol EM CAT'!C48-'tablas evol EM CAT'!C61,"-")</f>
        <v>0.16319590949372076</v>
      </c>
      <c r="D48" s="289">
        <f>IFERROR('tablas evol EM CAT'!E48-'tablas evol EM CAT'!E61,"-")</f>
        <v>-6.3238293784491528E-2</v>
      </c>
      <c r="E48" s="289">
        <f>IFERROR('tablas evol EM CAT'!G48-'tablas evol EM CAT'!G61,"-")</f>
        <v>7.6199325560636133E-2</v>
      </c>
      <c r="F48" s="289">
        <f>IFERROR('tablas evol EM CAT'!I48-'tablas evol EM CAT'!I61,"-")</f>
        <v>-0.65515560731998868</v>
      </c>
      <c r="G48" s="289">
        <f>IFERROR('tablas evol EM CAT'!K48-'tablas evol EM CAT'!K61,"-")</f>
        <v>-0.18374352602174149</v>
      </c>
    </row>
    <row r="49" spans="2:7" ht="15" hidden="1" customHeight="1" outlineLevel="1">
      <c r="B49" s="55" t="s">
        <v>83</v>
      </c>
      <c r="C49" s="287">
        <f>IFERROR('tablas evol EM CAT'!C49-'tablas evol EM CAT'!C62,"-")</f>
        <v>-0.58000000000000007</v>
      </c>
      <c r="D49" s="287">
        <f>IFERROR('tablas evol EM CAT'!E49-'tablas evol EM CAT'!E62,"-")</f>
        <v>-9.9999999999997868E-3</v>
      </c>
      <c r="E49" s="287">
        <f>IFERROR('tablas evol EM CAT'!G49-'tablas evol EM CAT'!G62,"-")</f>
        <v>0.18999999999999995</v>
      </c>
      <c r="F49" s="287">
        <f>IFERROR('tablas evol EM CAT'!I49-'tablas evol EM CAT'!I62,"-")</f>
        <v>-0.77060686302522541</v>
      </c>
      <c r="G49" s="286">
        <f>IFERROR('tablas evol EM CAT'!K49-'tablas evol EM CAT'!K62,"-")</f>
        <v>-0.25</v>
      </c>
    </row>
    <row r="50" spans="2:7" ht="15" hidden="1" customHeight="1" outlineLevel="1">
      <c r="B50" s="55" t="s">
        <v>84</v>
      </c>
      <c r="C50" s="287">
        <f>IFERROR('tablas evol EM CAT'!C50-'tablas evol EM CAT'!C63,"-")</f>
        <v>-0.67999999999999972</v>
      </c>
      <c r="D50" s="287">
        <f>IFERROR('tablas evol EM CAT'!E50-'tablas evol EM CAT'!E63,"-")</f>
        <v>4.0000000000000036E-2</v>
      </c>
      <c r="E50" s="287">
        <f>IFERROR('tablas evol EM CAT'!G50-'tablas evol EM CAT'!G63,"-")</f>
        <v>-0.20999999999999996</v>
      </c>
      <c r="F50" s="287">
        <f>IFERROR('tablas evol EM CAT'!I50-'tablas evol EM CAT'!I63,"-")</f>
        <v>-0.4887525801977235</v>
      </c>
      <c r="G50" s="286">
        <f>IFERROR('tablas evol EM CAT'!K50-'tablas evol EM CAT'!K63,"-")</f>
        <v>-0.23999999999999977</v>
      </c>
    </row>
    <row r="51" spans="2:7" ht="15" hidden="1" customHeight="1" outlineLevel="1">
      <c r="B51" s="55" t="s">
        <v>85</v>
      </c>
      <c r="C51" s="287">
        <f>IFERROR('tablas evol EM CAT'!C51-'tablas evol EM CAT'!C64,"-")</f>
        <v>0.13999999999999968</v>
      </c>
      <c r="D51" s="287">
        <f>IFERROR('tablas evol EM CAT'!E51-'tablas evol EM CAT'!E64,"-")</f>
        <v>4.0000000000000036E-2</v>
      </c>
      <c r="E51" s="287">
        <f>IFERROR('tablas evol EM CAT'!G51-'tablas evol EM CAT'!G64,"-")</f>
        <v>2.0000000000000018E-2</v>
      </c>
      <c r="F51" s="287">
        <f>IFERROR('tablas evol EM CAT'!I51-'tablas evol EM CAT'!I64,"-")</f>
        <v>-0.12076157994135484</v>
      </c>
      <c r="G51" s="286">
        <f>IFERROR('tablas evol EM CAT'!K51-'tablas evol EM CAT'!K64,"-")</f>
        <v>-6.0000000000000053E-2</v>
      </c>
    </row>
    <row r="52" spans="2:7" ht="15" hidden="1" customHeight="1" outlineLevel="1">
      <c r="B52" s="55" t="s">
        <v>86</v>
      </c>
      <c r="C52" s="287">
        <f>IFERROR('tablas evol EM CAT'!C52-'tablas evol EM CAT'!C65,"-")</f>
        <v>-1.17</v>
      </c>
      <c r="D52" s="287">
        <f>IFERROR('tablas evol EM CAT'!E52-'tablas evol EM CAT'!E65,"-")</f>
        <v>-0.14000000000000012</v>
      </c>
      <c r="E52" s="287">
        <f>IFERROR('tablas evol EM CAT'!G52-'tablas evol EM CAT'!G65,"-")</f>
        <v>0.20999999999999996</v>
      </c>
      <c r="F52" s="287">
        <f>IFERROR('tablas evol EM CAT'!I52-'tablas evol EM CAT'!I65,"-")</f>
        <v>0.41632833343214548</v>
      </c>
      <c r="G52" s="286">
        <f>IFERROR('tablas evol EM CAT'!K52-'tablas evol EM CAT'!K65,"-")</f>
        <v>-2.9999999999999805E-2</v>
      </c>
    </row>
    <row r="53" spans="2:7" ht="15" hidden="1" customHeight="1" outlineLevel="1">
      <c r="B53" s="55" t="s">
        <v>87</v>
      </c>
      <c r="C53" s="287">
        <f>IFERROR('tablas evol EM CAT'!C53-'tablas evol EM CAT'!C66,"-")</f>
        <v>-1.0300000000000002</v>
      </c>
      <c r="D53" s="287">
        <f>IFERROR('tablas evol EM CAT'!E53-'tablas evol EM CAT'!E66,"-")</f>
        <v>0.14999999999999991</v>
      </c>
      <c r="E53" s="287">
        <f>IFERROR('tablas evol EM CAT'!G53-'tablas evol EM CAT'!G66,"-")</f>
        <v>0.10999999999999988</v>
      </c>
      <c r="F53" s="287">
        <f>IFERROR('tablas evol EM CAT'!I53-'tablas evol EM CAT'!I66,"-")</f>
        <v>-0.6427370328583053</v>
      </c>
      <c r="G53" s="286">
        <f>IFERROR('tablas evol EM CAT'!K53-'tablas evol EM CAT'!K66,"-")</f>
        <v>-0.20999999999999996</v>
      </c>
    </row>
    <row r="54" spans="2:7" ht="15" hidden="1" customHeight="1" outlineLevel="1">
      <c r="B54" s="55" t="s">
        <v>88</v>
      </c>
      <c r="C54" s="287">
        <f>IFERROR('tablas evol EM CAT'!C54-'tablas evol EM CAT'!C67,"-")</f>
        <v>0.96</v>
      </c>
      <c r="D54" s="287">
        <f>IFERROR('tablas evol EM CAT'!E54-'tablas evol EM CAT'!E67,"-")</f>
        <v>2.0000000000000018E-2</v>
      </c>
      <c r="E54" s="287">
        <f>IFERROR('tablas evol EM CAT'!G54-'tablas evol EM CAT'!G67,"-")</f>
        <v>-0.12000000000000011</v>
      </c>
      <c r="F54" s="287">
        <f>IFERROR('tablas evol EM CAT'!I54-'tablas evol EM CAT'!I67,"-")</f>
        <v>1.3303169988307229</v>
      </c>
      <c r="G54" s="286">
        <f>IFERROR('tablas evol EM CAT'!K54-'tablas evol EM CAT'!K67,"-")</f>
        <v>0.44999999999999973</v>
      </c>
    </row>
    <row r="55" spans="2:7" ht="15" hidden="1" customHeight="1" outlineLevel="1">
      <c r="B55" s="55" t="s">
        <v>89</v>
      </c>
      <c r="C55" s="287">
        <f>IFERROR('tablas evol EM CAT'!C55-'tablas evol EM CAT'!C68,"-")</f>
        <v>0.84999999999999964</v>
      </c>
      <c r="D55" s="287">
        <f>IFERROR('tablas evol EM CAT'!E55-'tablas evol EM CAT'!E68,"-")</f>
        <v>0.13000000000000034</v>
      </c>
      <c r="E55" s="287">
        <f>IFERROR('tablas evol EM CAT'!G55-'tablas evol EM CAT'!G68,"-")</f>
        <v>-2.9999999999999805E-2</v>
      </c>
      <c r="F55" s="287">
        <f>IFERROR('tablas evol EM CAT'!I55-'tablas evol EM CAT'!I68,"-")</f>
        <v>2.4555936584979823</v>
      </c>
      <c r="G55" s="286">
        <f>IFERROR('tablas evol EM CAT'!K55-'tablas evol EM CAT'!K68,"-")</f>
        <v>0.98</v>
      </c>
    </row>
    <row r="56" spans="2:7" ht="15" hidden="1" customHeight="1" outlineLevel="1">
      <c r="B56" s="55" t="s">
        <v>90</v>
      </c>
      <c r="C56" s="287">
        <f>IFERROR('tablas evol EM CAT'!C56-'tablas evol EM CAT'!C69,"-")</f>
        <v>0.11000000000000032</v>
      </c>
      <c r="D56" s="287">
        <f>IFERROR('tablas evol EM CAT'!E56-'tablas evol EM CAT'!E69,"-")</f>
        <v>0.12999999999999989</v>
      </c>
      <c r="E56" s="287">
        <f>IFERROR('tablas evol EM CAT'!G56-'tablas evol EM CAT'!G69,"-")</f>
        <v>-6.0000000000000053E-2</v>
      </c>
      <c r="F56" s="287">
        <f>IFERROR('tablas evol EM CAT'!I56-'tablas evol EM CAT'!I69,"-")</f>
        <v>1.7560887614442477</v>
      </c>
      <c r="G56" s="286">
        <f>IFERROR('tablas evol EM CAT'!K56-'tablas evol EM CAT'!K69,"-")</f>
        <v>0.64000000000000012</v>
      </c>
    </row>
    <row r="57" spans="2:7" ht="15" hidden="1" customHeight="1" outlineLevel="1">
      <c r="B57" s="55" t="s">
        <v>91</v>
      </c>
      <c r="C57" s="287">
        <f>IFERROR('tablas evol EM CAT'!C57-'tablas evol EM CAT'!C70,"-")</f>
        <v>-0.35999999999999988</v>
      </c>
      <c r="D57" s="287">
        <f>IFERROR('tablas evol EM CAT'!E57-'tablas evol EM CAT'!E70,"-")</f>
        <v>-3.0000000000000249E-2</v>
      </c>
      <c r="E57" s="287">
        <f>IFERROR('tablas evol EM CAT'!G57-'tablas evol EM CAT'!G70,"-")</f>
        <v>6.999999999999984E-2</v>
      </c>
      <c r="F57" s="287">
        <f>IFERROR('tablas evol EM CAT'!I57-'tablas evol EM CAT'!I70,"-")</f>
        <v>0.52531403937227772</v>
      </c>
      <c r="G57" s="286">
        <f>IFERROR('tablas evol EM CAT'!K57-'tablas evol EM CAT'!K70,"-")</f>
        <v>0.18000000000000016</v>
      </c>
    </row>
    <row r="58" spans="2:7" ht="15" hidden="1" customHeight="1" outlineLevel="1">
      <c r="B58" s="55" t="s">
        <v>92</v>
      </c>
      <c r="C58" s="287">
        <f>IFERROR('tablas evol EM CAT'!C58-'tablas evol EM CAT'!C71,"-")</f>
        <v>-0.53000000000000025</v>
      </c>
      <c r="D58" s="287">
        <f>IFERROR('tablas evol EM CAT'!E58-'tablas evol EM CAT'!E71,"-")</f>
        <v>-0.25999999999999979</v>
      </c>
      <c r="E58" s="287">
        <f>IFERROR('tablas evol EM CAT'!G58-'tablas evol EM CAT'!G71,"-")</f>
        <v>0.12000000000000011</v>
      </c>
      <c r="F58" s="287">
        <f>IFERROR('tablas evol EM CAT'!I58-'tablas evol EM CAT'!I71,"-")</f>
        <v>0.46475379693474972</v>
      </c>
      <c r="G58" s="286">
        <f>IFERROR('tablas evol EM CAT'!K58-'tablas evol EM CAT'!K71,"-")</f>
        <v>8.9999999999999858E-2</v>
      </c>
    </row>
    <row r="59" spans="2:7" ht="15" hidden="1" customHeight="1" outlineLevel="1">
      <c r="B59" s="55" t="s">
        <v>93</v>
      </c>
      <c r="C59" s="287">
        <f>IFERROR('tablas evol EM CAT'!C59-'tablas evol EM CAT'!C72,"-")</f>
        <v>-3.0000000000000249E-2</v>
      </c>
      <c r="D59" s="287">
        <f>IFERROR('tablas evol EM CAT'!E59-'tablas evol EM CAT'!E72,"-")</f>
        <v>-0.18000000000000016</v>
      </c>
      <c r="E59" s="287">
        <f>IFERROR('tablas evol EM CAT'!G59-'tablas evol EM CAT'!G72,"-")</f>
        <v>-0.27</v>
      </c>
      <c r="F59" s="287">
        <f>IFERROR('tablas evol EM CAT'!I59-'tablas evol EM CAT'!I72,"-")</f>
        <v>-2.8423600610520516E-2</v>
      </c>
      <c r="G59" s="286">
        <f>IFERROR('tablas evol EM CAT'!K59-'tablas evol EM CAT'!K72,"-")</f>
        <v>-0.10999999999999988</v>
      </c>
    </row>
    <row r="60" spans="2:7" ht="15" hidden="1" customHeight="1" outlineLevel="1">
      <c r="B60" s="55" t="s">
        <v>94</v>
      </c>
      <c r="C60" s="287">
        <f>IFERROR('tablas evol EM CAT'!C60-'tablas evol EM CAT'!C73,"-")</f>
        <v>0.5900000000000003</v>
      </c>
      <c r="D60" s="287">
        <f>IFERROR('tablas evol EM CAT'!E60-'tablas evol EM CAT'!E73,"-")</f>
        <v>-0.29999999999999982</v>
      </c>
      <c r="E60" s="287">
        <f>IFERROR('tablas evol EM CAT'!G60-'tablas evol EM CAT'!G73,"-")</f>
        <v>-9.9999999999999645E-2</v>
      </c>
      <c r="F60" s="287">
        <f>IFERROR('tablas evol EM CAT'!I60-'tablas evol EM CAT'!I73,"-")</f>
        <v>1.0337690202305954</v>
      </c>
      <c r="G60" s="286">
        <f>IFERROR('tablas evol EM CAT'!K60-'tablas evol EM CAT'!K73,"-")</f>
        <v>0.31000000000000005</v>
      </c>
    </row>
    <row r="61" spans="2:7" collapsed="1">
      <c r="B61" s="69">
        <v>2007</v>
      </c>
      <c r="C61" s="289">
        <f>IFERROR('tablas evol EM CAT'!C61-'tablas evol EM CAT'!C74,"-")</f>
        <v>-0.12941810202082227</v>
      </c>
      <c r="D61" s="289">
        <f>IFERROR('tablas evol EM CAT'!E61-'tablas evol EM CAT'!E74,"-")</f>
        <v>-5.4941810323197338E-2</v>
      </c>
      <c r="E61" s="289">
        <f>IFERROR('tablas evol EM CAT'!G61-'tablas evol EM CAT'!G74,"-")</f>
        <v>-7.4030163016596262E-3</v>
      </c>
      <c r="F61" s="289">
        <f>IFERROR('tablas evol EM CAT'!I61-'tablas evol EM CAT'!I74,"-")</f>
        <v>0.54327075600198382</v>
      </c>
      <c r="G61" s="289">
        <f>IFERROR('tablas evol EM CAT'!K61-'tablas evol EM CAT'!K74,"-")</f>
        <v>0.13125616540036855</v>
      </c>
    </row>
    <row r="62" spans="2:7" ht="15" customHeight="1">
      <c r="B62" s="355" t="s">
        <v>76</v>
      </c>
      <c r="C62" s="355"/>
      <c r="D62" s="355"/>
      <c r="E62" s="355"/>
      <c r="F62" s="355"/>
      <c r="G62" s="355"/>
    </row>
    <row r="64" spans="2:7" ht="30" customHeight="1"/>
    <row r="66" ht="30" customHeight="1"/>
  </sheetData>
  <mergeCells count="2">
    <mergeCell ref="B5:G5"/>
    <mergeCell ref="B62:G62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6" fitToHeight="5" orientation="landscape" r:id="rId1"/>
  <headerFooter scaleWithDoc="0" alignWithMargins="0">
    <oddHeader>&amp;RTurismo en Cifras SANTA CRUZ (acumulado junio 2010)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H7" sqref="H7"/>
    </sheetView>
  </sheetViews>
  <sheetFormatPr baseColWidth="10" defaultRowHeight="12.75"/>
  <cols>
    <col min="1" max="1" width="15.7109375" style="11" customWidth="1"/>
    <col min="2" max="2" width="24.7109375" style="11" customWidth="1"/>
    <col min="3" max="4" width="11.140625" style="11" customWidth="1"/>
    <col min="5" max="6" width="10.7109375" style="11" customWidth="1"/>
    <col min="7" max="12" width="11.42578125" style="11"/>
    <col min="13" max="13" width="14.42578125" style="11" customWidth="1"/>
    <col min="14" max="257" width="11.42578125" style="11"/>
    <col min="258" max="258" width="35.7109375" style="11" customWidth="1"/>
    <col min="259" max="260" width="12.85546875" style="11" customWidth="1"/>
    <col min="261" max="261" width="14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3" width="11.42578125" style="11"/>
    <col min="514" max="514" width="35.7109375" style="11" customWidth="1"/>
    <col min="515" max="516" width="12.85546875" style="11" customWidth="1"/>
    <col min="517" max="517" width="14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9" width="11.42578125" style="11"/>
    <col min="770" max="770" width="35.7109375" style="11" customWidth="1"/>
    <col min="771" max="772" width="12.85546875" style="11" customWidth="1"/>
    <col min="773" max="773" width="14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5" width="11.42578125" style="11"/>
    <col min="1026" max="1026" width="35.7109375" style="11" customWidth="1"/>
    <col min="1027" max="1028" width="12.85546875" style="11" customWidth="1"/>
    <col min="1029" max="1029" width="14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1" width="11.42578125" style="11"/>
    <col min="1282" max="1282" width="35.7109375" style="11" customWidth="1"/>
    <col min="1283" max="1284" width="12.85546875" style="11" customWidth="1"/>
    <col min="1285" max="1285" width="14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7" width="11.42578125" style="11"/>
    <col min="1538" max="1538" width="35.7109375" style="11" customWidth="1"/>
    <col min="1539" max="1540" width="12.85546875" style="11" customWidth="1"/>
    <col min="1541" max="1541" width="14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3" width="11.42578125" style="11"/>
    <col min="1794" max="1794" width="35.7109375" style="11" customWidth="1"/>
    <col min="1795" max="1796" width="12.85546875" style="11" customWidth="1"/>
    <col min="1797" max="1797" width="14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9" width="11.42578125" style="11"/>
    <col min="2050" max="2050" width="35.7109375" style="11" customWidth="1"/>
    <col min="2051" max="2052" width="12.85546875" style="11" customWidth="1"/>
    <col min="2053" max="2053" width="14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5" width="11.42578125" style="11"/>
    <col min="2306" max="2306" width="35.7109375" style="11" customWidth="1"/>
    <col min="2307" max="2308" width="12.85546875" style="11" customWidth="1"/>
    <col min="2309" max="2309" width="14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1" width="11.42578125" style="11"/>
    <col min="2562" max="2562" width="35.7109375" style="11" customWidth="1"/>
    <col min="2563" max="2564" width="12.85546875" style="11" customWidth="1"/>
    <col min="2565" max="2565" width="14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7" width="11.42578125" style="11"/>
    <col min="2818" max="2818" width="35.7109375" style="11" customWidth="1"/>
    <col min="2819" max="2820" width="12.85546875" style="11" customWidth="1"/>
    <col min="2821" max="2821" width="14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3" width="11.42578125" style="11"/>
    <col min="3074" max="3074" width="35.7109375" style="11" customWidth="1"/>
    <col min="3075" max="3076" width="12.85546875" style="11" customWidth="1"/>
    <col min="3077" max="3077" width="14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9" width="11.42578125" style="11"/>
    <col min="3330" max="3330" width="35.7109375" style="11" customWidth="1"/>
    <col min="3331" max="3332" width="12.85546875" style="11" customWidth="1"/>
    <col min="3333" max="3333" width="14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5" width="11.42578125" style="11"/>
    <col min="3586" max="3586" width="35.7109375" style="11" customWidth="1"/>
    <col min="3587" max="3588" width="12.85546875" style="11" customWidth="1"/>
    <col min="3589" max="3589" width="14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1" width="11.42578125" style="11"/>
    <col min="3842" max="3842" width="35.7109375" style="11" customWidth="1"/>
    <col min="3843" max="3844" width="12.85546875" style="11" customWidth="1"/>
    <col min="3845" max="3845" width="14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7" width="11.42578125" style="11"/>
    <col min="4098" max="4098" width="35.7109375" style="11" customWidth="1"/>
    <col min="4099" max="4100" width="12.85546875" style="11" customWidth="1"/>
    <col min="4101" max="4101" width="14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3" width="11.42578125" style="11"/>
    <col min="4354" max="4354" width="35.7109375" style="11" customWidth="1"/>
    <col min="4355" max="4356" width="12.85546875" style="11" customWidth="1"/>
    <col min="4357" max="4357" width="14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9" width="11.42578125" style="11"/>
    <col min="4610" max="4610" width="35.7109375" style="11" customWidth="1"/>
    <col min="4611" max="4612" width="12.85546875" style="11" customWidth="1"/>
    <col min="4613" max="4613" width="14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5" width="11.42578125" style="11"/>
    <col min="4866" max="4866" width="35.7109375" style="11" customWidth="1"/>
    <col min="4867" max="4868" width="12.85546875" style="11" customWidth="1"/>
    <col min="4869" max="4869" width="14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1" width="11.42578125" style="11"/>
    <col min="5122" max="5122" width="35.7109375" style="11" customWidth="1"/>
    <col min="5123" max="5124" width="12.85546875" style="11" customWidth="1"/>
    <col min="5125" max="5125" width="14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7" width="11.42578125" style="11"/>
    <col min="5378" max="5378" width="35.7109375" style="11" customWidth="1"/>
    <col min="5379" max="5380" width="12.85546875" style="11" customWidth="1"/>
    <col min="5381" max="5381" width="14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3" width="11.42578125" style="11"/>
    <col min="5634" max="5634" width="35.7109375" style="11" customWidth="1"/>
    <col min="5635" max="5636" width="12.85546875" style="11" customWidth="1"/>
    <col min="5637" max="5637" width="14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9" width="11.42578125" style="11"/>
    <col min="5890" max="5890" width="35.7109375" style="11" customWidth="1"/>
    <col min="5891" max="5892" width="12.85546875" style="11" customWidth="1"/>
    <col min="5893" max="5893" width="14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5" width="11.42578125" style="11"/>
    <col min="6146" max="6146" width="35.7109375" style="11" customWidth="1"/>
    <col min="6147" max="6148" width="12.85546875" style="11" customWidth="1"/>
    <col min="6149" max="6149" width="14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1" width="11.42578125" style="11"/>
    <col min="6402" max="6402" width="35.7109375" style="11" customWidth="1"/>
    <col min="6403" max="6404" width="12.85546875" style="11" customWidth="1"/>
    <col min="6405" max="6405" width="14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7" width="11.42578125" style="11"/>
    <col min="6658" max="6658" width="35.7109375" style="11" customWidth="1"/>
    <col min="6659" max="6660" width="12.85546875" style="11" customWidth="1"/>
    <col min="6661" max="6661" width="14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3" width="11.42578125" style="11"/>
    <col min="6914" max="6914" width="35.7109375" style="11" customWidth="1"/>
    <col min="6915" max="6916" width="12.85546875" style="11" customWidth="1"/>
    <col min="6917" max="6917" width="14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9" width="11.42578125" style="11"/>
    <col min="7170" max="7170" width="35.7109375" style="11" customWidth="1"/>
    <col min="7171" max="7172" width="12.85546875" style="11" customWidth="1"/>
    <col min="7173" max="7173" width="14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5" width="11.42578125" style="11"/>
    <col min="7426" max="7426" width="35.7109375" style="11" customWidth="1"/>
    <col min="7427" max="7428" width="12.85546875" style="11" customWidth="1"/>
    <col min="7429" max="7429" width="14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1" width="11.42578125" style="11"/>
    <col min="7682" max="7682" width="35.7109375" style="11" customWidth="1"/>
    <col min="7683" max="7684" width="12.85546875" style="11" customWidth="1"/>
    <col min="7685" max="7685" width="14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7" width="11.42578125" style="11"/>
    <col min="7938" max="7938" width="35.7109375" style="11" customWidth="1"/>
    <col min="7939" max="7940" width="12.85546875" style="11" customWidth="1"/>
    <col min="7941" max="7941" width="14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3" width="11.42578125" style="11"/>
    <col min="8194" max="8194" width="35.7109375" style="11" customWidth="1"/>
    <col min="8195" max="8196" width="12.85546875" style="11" customWidth="1"/>
    <col min="8197" max="8197" width="14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9" width="11.42578125" style="11"/>
    <col min="8450" max="8450" width="35.7109375" style="11" customWidth="1"/>
    <col min="8451" max="8452" width="12.85546875" style="11" customWidth="1"/>
    <col min="8453" max="8453" width="14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5" width="11.42578125" style="11"/>
    <col min="8706" max="8706" width="35.7109375" style="11" customWidth="1"/>
    <col min="8707" max="8708" width="12.85546875" style="11" customWidth="1"/>
    <col min="8709" max="8709" width="14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1" width="11.42578125" style="11"/>
    <col min="8962" max="8962" width="35.7109375" style="11" customWidth="1"/>
    <col min="8963" max="8964" width="12.85546875" style="11" customWidth="1"/>
    <col min="8965" max="8965" width="14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7" width="11.42578125" style="11"/>
    <col min="9218" max="9218" width="35.7109375" style="11" customWidth="1"/>
    <col min="9219" max="9220" width="12.85546875" style="11" customWidth="1"/>
    <col min="9221" max="9221" width="14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3" width="11.42578125" style="11"/>
    <col min="9474" max="9474" width="35.7109375" style="11" customWidth="1"/>
    <col min="9475" max="9476" width="12.85546875" style="11" customWidth="1"/>
    <col min="9477" max="9477" width="14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9" width="11.42578125" style="11"/>
    <col min="9730" max="9730" width="35.7109375" style="11" customWidth="1"/>
    <col min="9731" max="9732" width="12.85546875" style="11" customWidth="1"/>
    <col min="9733" max="9733" width="14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5" width="11.42578125" style="11"/>
    <col min="9986" max="9986" width="35.7109375" style="11" customWidth="1"/>
    <col min="9987" max="9988" width="12.85546875" style="11" customWidth="1"/>
    <col min="9989" max="9989" width="14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1" width="11.42578125" style="11"/>
    <col min="10242" max="10242" width="35.7109375" style="11" customWidth="1"/>
    <col min="10243" max="10244" width="12.85546875" style="11" customWidth="1"/>
    <col min="10245" max="10245" width="14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7" width="11.42578125" style="11"/>
    <col min="10498" max="10498" width="35.7109375" style="11" customWidth="1"/>
    <col min="10499" max="10500" width="12.85546875" style="11" customWidth="1"/>
    <col min="10501" max="10501" width="14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3" width="11.42578125" style="11"/>
    <col min="10754" max="10754" width="35.7109375" style="11" customWidth="1"/>
    <col min="10755" max="10756" width="12.85546875" style="11" customWidth="1"/>
    <col min="10757" max="10757" width="14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9" width="11.42578125" style="11"/>
    <col min="11010" max="11010" width="35.7109375" style="11" customWidth="1"/>
    <col min="11011" max="11012" width="12.85546875" style="11" customWidth="1"/>
    <col min="11013" max="11013" width="14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5" width="11.42578125" style="11"/>
    <col min="11266" max="11266" width="35.7109375" style="11" customWidth="1"/>
    <col min="11267" max="11268" width="12.85546875" style="11" customWidth="1"/>
    <col min="11269" max="11269" width="14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1" width="11.42578125" style="11"/>
    <col min="11522" max="11522" width="35.7109375" style="11" customWidth="1"/>
    <col min="11523" max="11524" width="12.85546875" style="11" customWidth="1"/>
    <col min="11525" max="11525" width="14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7" width="11.42578125" style="11"/>
    <col min="11778" max="11778" width="35.7109375" style="11" customWidth="1"/>
    <col min="11779" max="11780" width="12.85546875" style="11" customWidth="1"/>
    <col min="11781" max="11781" width="14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3" width="11.42578125" style="11"/>
    <col min="12034" max="12034" width="35.7109375" style="11" customWidth="1"/>
    <col min="12035" max="12036" width="12.85546875" style="11" customWidth="1"/>
    <col min="12037" max="12037" width="14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9" width="11.42578125" style="11"/>
    <col min="12290" max="12290" width="35.7109375" style="11" customWidth="1"/>
    <col min="12291" max="12292" width="12.85546875" style="11" customWidth="1"/>
    <col min="12293" max="12293" width="14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5" width="11.42578125" style="11"/>
    <col min="12546" max="12546" width="35.7109375" style="11" customWidth="1"/>
    <col min="12547" max="12548" width="12.85546875" style="11" customWidth="1"/>
    <col min="12549" max="12549" width="14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1" width="11.42578125" style="11"/>
    <col min="12802" max="12802" width="35.7109375" style="11" customWidth="1"/>
    <col min="12803" max="12804" width="12.85546875" style="11" customWidth="1"/>
    <col min="12805" max="12805" width="14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7" width="11.42578125" style="11"/>
    <col min="13058" max="13058" width="35.7109375" style="11" customWidth="1"/>
    <col min="13059" max="13060" width="12.85546875" style="11" customWidth="1"/>
    <col min="13061" max="13061" width="14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3" width="11.42578125" style="11"/>
    <col min="13314" max="13314" width="35.7109375" style="11" customWidth="1"/>
    <col min="13315" max="13316" width="12.85546875" style="11" customWidth="1"/>
    <col min="13317" max="13317" width="14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9" width="11.42578125" style="11"/>
    <col min="13570" max="13570" width="35.7109375" style="11" customWidth="1"/>
    <col min="13571" max="13572" width="12.85546875" style="11" customWidth="1"/>
    <col min="13573" max="13573" width="14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5" width="11.42578125" style="11"/>
    <col min="13826" max="13826" width="35.7109375" style="11" customWidth="1"/>
    <col min="13827" max="13828" width="12.85546875" style="11" customWidth="1"/>
    <col min="13829" max="13829" width="14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1" width="11.42578125" style="11"/>
    <col min="14082" max="14082" width="35.7109375" style="11" customWidth="1"/>
    <col min="14083" max="14084" width="12.85546875" style="11" customWidth="1"/>
    <col min="14085" max="14085" width="14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7" width="11.42578125" style="11"/>
    <col min="14338" max="14338" width="35.7109375" style="11" customWidth="1"/>
    <col min="14339" max="14340" width="12.85546875" style="11" customWidth="1"/>
    <col min="14341" max="14341" width="14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3" width="11.42578125" style="11"/>
    <col min="14594" max="14594" width="35.7109375" style="11" customWidth="1"/>
    <col min="14595" max="14596" width="12.85546875" style="11" customWidth="1"/>
    <col min="14597" max="14597" width="14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9" width="11.42578125" style="11"/>
    <col min="14850" max="14850" width="35.7109375" style="11" customWidth="1"/>
    <col min="14851" max="14852" width="12.85546875" style="11" customWidth="1"/>
    <col min="14853" max="14853" width="14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5" width="11.42578125" style="11"/>
    <col min="15106" max="15106" width="35.7109375" style="11" customWidth="1"/>
    <col min="15107" max="15108" width="12.85546875" style="11" customWidth="1"/>
    <col min="15109" max="15109" width="14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1" width="11.42578125" style="11"/>
    <col min="15362" max="15362" width="35.7109375" style="11" customWidth="1"/>
    <col min="15363" max="15364" width="12.85546875" style="11" customWidth="1"/>
    <col min="15365" max="15365" width="14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7" width="11.42578125" style="11"/>
    <col min="15618" max="15618" width="35.7109375" style="11" customWidth="1"/>
    <col min="15619" max="15620" width="12.85546875" style="11" customWidth="1"/>
    <col min="15621" max="15621" width="14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3" width="11.42578125" style="11"/>
    <col min="15874" max="15874" width="35.7109375" style="11" customWidth="1"/>
    <col min="15875" max="15876" width="12.85546875" style="11" customWidth="1"/>
    <col min="15877" max="15877" width="14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9" width="11.42578125" style="11"/>
    <col min="16130" max="16130" width="35.7109375" style="11" customWidth="1"/>
    <col min="16131" max="16132" width="12.85546875" style="11" customWidth="1"/>
    <col min="16133" max="16133" width="14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352" t="s">
        <v>288</v>
      </c>
      <c r="C5" s="352"/>
      <c r="D5" s="352"/>
      <c r="E5" s="352"/>
    </row>
    <row r="6" spans="2:5" ht="30" customHeight="1">
      <c r="B6" s="38" t="s">
        <v>70</v>
      </c>
      <c r="C6" s="40" t="str">
        <f>actualizaciones!A3</f>
        <v>acumulado febrero 2010</v>
      </c>
      <c r="D6" s="40" t="str">
        <f>actualizaciones!A2</f>
        <v xml:space="preserve">acumulado febrero 2011 </v>
      </c>
      <c r="E6" s="247" t="s">
        <v>289</v>
      </c>
    </row>
    <row r="7" spans="2:5" ht="15" customHeight="1">
      <c r="B7" s="42" t="s">
        <v>290</v>
      </c>
      <c r="C7" s="293">
        <v>2.1129328480315221</v>
      </c>
      <c r="D7" s="293">
        <v>2.3004523510852626</v>
      </c>
      <c r="E7" s="294">
        <f>D7-C7</f>
        <v>0.18751950305374043</v>
      </c>
    </row>
    <row r="8" spans="2:5" ht="15" customHeight="1">
      <c r="B8" s="45" t="s">
        <v>291</v>
      </c>
      <c r="C8" s="295">
        <v>2.1129328480315221</v>
      </c>
      <c r="D8" s="295">
        <v>2.3004523510852626</v>
      </c>
      <c r="E8" s="296">
        <f>D8-C8</f>
        <v>0.18751950305374043</v>
      </c>
    </row>
    <row r="9" spans="2:5" ht="15" customHeight="1">
      <c r="B9" s="45" t="s">
        <v>292</v>
      </c>
      <c r="C9" s="295" t="s">
        <v>64</v>
      </c>
      <c r="D9" s="295" t="s">
        <v>64</v>
      </c>
      <c r="E9" s="296" t="s">
        <v>64</v>
      </c>
    </row>
    <row r="10" spans="2:5" ht="15" customHeight="1">
      <c r="B10" s="333" t="s">
        <v>76</v>
      </c>
      <c r="C10" s="333"/>
      <c r="D10" s="333"/>
      <c r="E10" s="333"/>
    </row>
    <row r="23" spans="2:11">
      <c r="B23" s="50"/>
      <c r="C23" s="50"/>
      <c r="D23" s="50"/>
      <c r="E23" s="50"/>
      <c r="F23" s="50"/>
      <c r="G23" s="50"/>
      <c r="H23" s="50"/>
      <c r="I23" s="50"/>
      <c r="J23" s="50"/>
      <c r="K23" s="50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SANTA CRUZ (acumulado junio 2010)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>
  <sheetPr codeName="Hoja57">
    <tabColor rgb="FF000099"/>
    <pageSetUpPr autoPageBreaks="0" fitToPage="1"/>
  </sheetPr>
  <dimension ref="B1:L17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1" customWidth="1"/>
    <col min="2" max="2" width="24.7109375" style="11" customWidth="1"/>
    <col min="3" max="4" width="11.140625" style="11" customWidth="1"/>
    <col min="5" max="6" width="10.7109375" style="11" customWidth="1"/>
    <col min="7" max="12" width="11.42578125" style="11"/>
    <col min="13" max="13" width="14.42578125" style="11" customWidth="1"/>
    <col min="14" max="256" width="11.42578125" style="11"/>
    <col min="257" max="257" width="13.5703125" style="11" customWidth="1"/>
    <col min="258" max="258" width="35.7109375" style="11" customWidth="1"/>
    <col min="259" max="260" width="12.85546875" style="11" customWidth="1"/>
    <col min="261" max="261" width="13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2" width="11.42578125" style="11"/>
    <col min="513" max="513" width="13.5703125" style="11" customWidth="1"/>
    <col min="514" max="514" width="35.7109375" style="11" customWidth="1"/>
    <col min="515" max="516" width="12.85546875" style="11" customWidth="1"/>
    <col min="517" max="517" width="13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8" width="11.42578125" style="11"/>
    <col min="769" max="769" width="13.5703125" style="11" customWidth="1"/>
    <col min="770" max="770" width="35.7109375" style="11" customWidth="1"/>
    <col min="771" max="772" width="12.85546875" style="11" customWidth="1"/>
    <col min="773" max="773" width="13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4" width="11.42578125" style="11"/>
    <col min="1025" max="1025" width="13.5703125" style="11" customWidth="1"/>
    <col min="1026" max="1026" width="35.7109375" style="11" customWidth="1"/>
    <col min="1027" max="1028" width="12.85546875" style="11" customWidth="1"/>
    <col min="1029" max="1029" width="13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0" width="11.42578125" style="11"/>
    <col min="1281" max="1281" width="13.5703125" style="11" customWidth="1"/>
    <col min="1282" max="1282" width="35.7109375" style="11" customWidth="1"/>
    <col min="1283" max="1284" width="12.85546875" style="11" customWidth="1"/>
    <col min="1285" max="1285" width="13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6" width="11.42578125" style="11"/>
    <col min="1537" max="1537" width="13.5703125" style="11" customWidth="1"/>
    <col min="1538" max="1538" width="35.7109375" style="11" customWidth="1"/>
    <col min="1539" max="1540" width="12.85546875" style="11" customWidth="1"/>
    <col min="1541" max="1541" width="13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2" width="11.42578125" style="11"/>
    <col min="1793" max="1793" width="13.5703125" style="11" customWidth="1"/>
    <col min="1794" max="1794" width="35.7109375" style="11" customWidth="1"/>
    <col min="1795" max="1796" width="12.85546875" style="11" customWidth="1"/>
    <col min="1797" max="1797" width="13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8" width="11.42578125" style="11"/>
    <col min="2049" max="2049" width="13.5703125" style="11" customWidth="1"/>
    <col min="2050" max="2050" width="35.7109375" style="11" customWidth="1"/>
    <col min="2051" max="2052" width="12.85546875" style="11" customWidth="1"/>
    <col min="2053" max="2053" width="13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4" width="11.42578125" style="11"/>
    <col min="2305" max="2305" width="13.5703125" style="11" customWidth="1"/>
    <col min="2306" max="2306" width="35.7109375" style="11" customWidth="1"/>
    <col min="2307" max="2308" width="12.85546875" style="11" customWidth="1"/>
    <col min="2309" max="2309" width="13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0" width="11.42578125" style="11"/>
    <col min="2561" max="2561" width="13.5703125" style="11" customWidth="1"/>
    <col min="2562" max="2562" width="35.7109375" style="11" customWidth="1"/>
    <col min="2563" max="2564" width="12.85546875" style="11" customWidth="1"/>
    <col min="2565" max="2565" width="13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6" width="11.42578125" style="11"/>
    <col min="2817" max="2817" width="13.5703125" style="11" customWidth="1"/>
    <col min="2818" max="2818" width="35.7109375" style="11" customWidth="1"/>
    <col min="2819" max="2820" width="12.85546875" style="11" customWidth="1"/>
    <col min="2821" max="2821" width="13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2" width="11.42578125" style="11"/>
    <col min="3073" max="3073" width="13.5703125" style="11" customWidth="1"/>
    <col min="3074" max="3074" width="35.7109375" style="11" customWidth="1"/>
    <col min="3075" max="3076" width="12.85546875" style="11" customWidth="1"/>
    <col min="3077" max="3077" width="13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8" width="11.42578125" style="11"/>
    <col min="3329" max="3329" width="13.5703125" style="11" customWidth="1"/>
    <col min="3330" max="3330" width="35.7109375" style="11" customWidth="1"/>
    <col min="3331" max="3332" width="12.85546875" style="11" customWidth="1"/>
    <col min="3333" max="3333" width="13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4" width="11.42578125" style="11"/>
    <col min="3585" max="3585" width="13.5703125" style="11" customWidth="1"/>
    <col min="3586" max="3586" width="35.7109375" style="11" customWidth="1"/>
    <col min="3587" max="3588" width="12.85546875" style="11" customWidth="1"/>
    <col min="3589" max="3589" width="13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0" width="11.42578125" style="11"/>
    <col min="3841" max="3841" width="13.5703125" style="11" customWidth="1"/>
    <col min="3842" max="3842" width="35.7109375" style="11" customWidth="1"/>
    <col min="3843" max="3844" width="12.85546875" style="11" customWidth="1"/>
    <col min="3845" max="3845" width="13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6" width="11.42578125" style="11"/>
    <col min="4097" max="4097" width="13.5703125" style="11" customWidth="1"/>
    <col min="4098" max="4098" width="35.7109375" style="11" customWidth="1"/>
    <col min="4099" max="4100" width="12.85546875" style="11" customWidth="1"/>
    <col min="4101" max="4101" width="13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2" width="11.42578125" style="11"/>
    <col min="4353" max="4353" width="13.5703125" style="11" customWidth="1"/>
    <col min="4354" max="4354" width="35.7109375" style="11" customWidth="1"/>
    <col min="4355" max="4356" width="12.85546875" style="11" customWidth="1"/>
    <col min="4357" max="4357" width="13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8" width="11.42578125" style="11"/>
    <col min="4609" max="4609" width="13.5703125" style="11" customWidth="1"/>
    <col min="4610" max="4610" width="35.7109375" style="11" customWidth="1"/>
    <col min="4611" max="4612" width="12.85546875" style="11" customWidth="1"/>
    <col min="4613" max="4613" width="13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4" width="11.42578125" style="11"/>
    <col min="4865" max="4865" width="13.5703125" style="11" customWidth="1"/>
    <col min="4866" max="4866" width="35.7109375" style="11" customWidth="1"/>
    <col min="4867" max="4868" width="12.85546875" style="11" customWidth="1"/>
    <col min="4869" max="4869" width="13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0" width="11.42578125" style="11"/>
    <col min="5121" max="5121" width="13.5703125" style="11" customWidth="1"/>
    <col min="5122" max="5122" width="35.7109375" style="11" customWidth="1"/>
    <col min="5123" max="5124" width="12.85546875" style="11" customWidth="1"/>
    <col min="5125" max="5125" width="13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6" width="11.42578125" style="11"/>
    <col min="5377" max="5377" width="13.5703125" style="11" customWidth="1"/>
    <col min="5378" max="5378" width="35.7109375" style="11" customWidth="1"/>
    <col min="5379" max="5380" width="12.85546875" style="11" customWidth="1"/>
    <col min="5381" max="5381" width="13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2" width="11.42578125" style="11"/>
    <col min="5633" max="5633" width="13.5703125" style="11" customWidth="1"/>
    <col min="5634" max="5634" width="35.7109375" style="11" customWidth="1"/>
    <col min="5635" max="5636" width="12.85546875" style="11" customWidth="1"/>
    <col min="5637" max="5637" width="13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8" width="11.42578125" style="11"/>
    <col min="5889" max="5889" width="13.5703125" style="11" customWidth="1"/>
    <col min="5890" max="5890" width="35.7109375" style="11" customWidth="1"/>
    <col min="5891" max="5892" width="12.85546875" style="11" customWidth="1"/>
    <col min="5893" max="5893" width="13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4" width="11.42578125" style="11"/>
    <col min="6145" max="6145" width="13.5703125" style="11" customWidth="1"/>
    <col min="6146" max="6146" width="35.7109375" style="11" customWidth="1"/>
    <col min="6147" max="6148" width="12.85546875" style="11" customWidth="1"/>
    <col min="6149" max="6149" width="13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0" width="11.42578125" style="11"/>
    <col min="6401" max="6401" width="13.5703125" style="11" customWidth="1"/>
    <col min="6402" max="6402" width="35.7109375" style="11" customWidth="1"/>
    <col min="6403" max="6404" width="12.85546875" style="11" customWidth="1"/>
    <col min="6405" max="6405" width="13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6" width="11.42578125" style="11"/>
    <col min="6657" max="6657" width="13.5703125" style="11" customWidth="1"/>
    <col min="6658" max="6658" width="35.7109375" style="11" customWidth="1"/>
    <col min="6659" max="6660" width="12.85546875" style="11" customWidth="1"/>
    <col min="6661" max="6661" width="13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2" width="11.42578125" style="11"/>
    <col min="6913" max="6913" width="13.5703125" style="11" customWidth="1"/>
    <col min="6914" max="6914" width="35.7109375" style="11" customWidth="1"/>
    <col min="6915" max="6916" width="12.85546875" style="11" customWidth="1"/>
    <col min="6917" max="6917" width="13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8" width="11.42578125" style="11"/>
    <col min="7169" max="7169" width="13.5703125" style="11" customWidth="1"/>
    <col min="7170" max="7170" width="35.7109375" style="11" customWidth="1"/>
    <col min="7171" max="7172" width="12.85546875" style="11" customWidth="1"/>
    <col min="7173" max="7173" width="13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4" width="11.42578125" style="11"/>
    <col min="7425" max="7425" width="13.5703125" style="11" customWidth="1"/>
    <col min="7426" max="7426" width="35.7109375" style="11" customWidth="1"/>
    <col min="7427" max="7428" width="12.85546875" style="11" customWidth="1"/>
    <col min="7429" max="7429" width="13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0" width="11.42578125" style="11"/>
    <col min="7681" max="7681" width="13.5703125" style="11" customWidth="1"/>
    <col min="7682" max="7682" width="35.7109375" style="11" customWidth="1"/>
    <col min="7683" max="7684" width="12.85546875" style="11" customWidth="1"/>
    <col min="7685" max="7685" width="13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6" width="11.42578125" style="11"/>
    <col min="7937" max="7937" width="13.5703125" style="11" customWidth="1"/>
    <col min="7938" max="7938" width="35.7109375" style="11" customWidth="1"/>
    <col min="7939" max="7940" width="12.85546875" style="11" customWidth="1"/>
    <col min="7941" max="7941" width="13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2" width="11.42578125" style="11"/>
    <col min="8193" max="8193" width="13.5703125" style="11" customWidth="1"/>
    <col min="8194" max="8194" width="35.7109375" style="11" customWidth="1"/>
    <col min="8195" max="8196" width="12.85546875" style="11" customWidth="1"/>
    <col min="8197" max="8197" width="13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8" width="11.42578125" style="11"/>
    <col min="8449" max="8449" width="13.5703125" style="11" customWidth="1"/>
    <col min="8450" max="8450" width="35.7109375" style="11" customWidth="1"/>
    <col min="8451" max="8452" width="12.85546875" style="11" customWidth="1"/>
    <col min="8453" max="8453" width="13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4" width="11.42578125" style="11"/>
    <col min="8705" max="8705" width="13.5703125" style="11" customWidth="1"/>
    <col min="8706" max="8706" width="35.7109375" style="11" customWidth="1"/>
    <col min="8707" max="8708" width="12.85546875" style="11" customWidth="1"/>
    <col min="8709" max="8709" width="13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0" width="11.42578125" style="11"/>
    <col min="8961" max="8961" width="13.5703125" style="11" customWidth="1"/>
    <col min="8962" max="8962" width="35.7109375" style="11" customWidth="1"/>
    <col min="8963" max="8964" width="12.85546875" style="11" customWidth="1"/>
    <col min="8965" max="8965" width="13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6" width="11.42578125" style="11"/>
    <col min="9217" max="9217" width="13.5703125" style="11" customWidth="1"/>
    <col min="9218" max="9218" width="35.7109375" style="11" customWidth="1"/>
    <col min="9219" max="9220" width="12.85546875" style="11" customWidth="1"/>
    <col min="9221" max="9221" width="13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2" width="11.42578125" style="11"/>
    <col min="9473" max="9473" width="13.5703125" style="11" customWidth="1"/>
    <col min="9474" max="9474" width="35.7109375" style="11" customWidth="1"/>
    <col min="9475" max="9476" width="12.85546875" style="11" customWidth="1"/>
    <col min="9477" max="9477" width="13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8" width="11.42578125" style="11"/>
    <col min="9729" max="9729" width="13.5703125" style="11" customWidth="1"/>
    <col min="9730" max="9730" width="35.7109375" style="11" customWidth="1"/>
    <col min="9731" max="9732" width="12.85546875" style="11" customWidth="1"/>
    <col min="9733" max="9733" width="13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4" width="11.42578125" style="11"/>
    <col min="9985" max="9985" width="13.5703125" style="11" customWidth="1"/>
    <col min="9986" max="9986" width="35.7109375" style="11" customWidth="1"/>
    <col min="9987" max="9988" width="12.85546875" style="11" customWidth="1"/>
    <col min="9989" max="9989" width="13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0" width="11.42578125" style="11"/>
    <col min="10241" max="10241" width="13.5703125" style="11" customWidth="1"/>
    <col min="10242" max="10242" width="35.7109375" style="11" customWidth="1"/>
    <col min="10243" max="10244" width="12.85546875" style="11" customWidth="1"/>
    <col min="10245" max="10245" width="13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6" width="11.42578125" style="11"/>
    <col min="10497" max="10497" width="13.5703125" style="11" customWidth="1"/>
    <col min="10498" max="10498" width="35.7109375" style="11" customWidth="1"/>
    <col min="10499" max="10500" width="12.85546875" style="11" customWidth="1"/>
    <col min="10501" max="10501" width="13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2" width="11.42578125" style="11"/>
    <col min="10753" max="10753" width="13.5703125" style="11" customWidth="1"/>
    <col min="10754" max="10754" width="35.7109375" style="11" customWidth="1"/>
    <col min="10755" max="10756" width="12.85546875" style="11" customWidth="1"/>
    <col min="10757" max="10757" width="13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8" width="11.42578125" style="11"/>
    <col min="11009" max="11009" width="13.5703125" style="11" customWidth="1"/>
    <col min="11010" max="11010" width="35.7109375" style="11" customWidth="1"/>
    <col min="11011" max="11012" width="12.85546875" style="11" customWidth="1"/>
    <col min="11013" max="11013" width="13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4" width="11.42578125" style="11"/>
    <col min="11265" max="11265" width="13.5703125" style="11" customWidth="1"/>
    <col min="11266" max="11266" width="35.7109375" style="11" customWidth="1"/>
    <col min="11267" max="11268" width="12.85546875" style="11" customWidth="1"/>
    <col min="11269" max="11269" width="13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0" width="11.42578125" style="11"/>
    <col min="11521" max="11521" width="13.5703125" style="11" customWidth="1"/>
    <col min="11522" max="11522" width="35.7109375" style="11" customWidth="1"/>
    <col min="11523" max="11524" width="12.85546875" style="11" customWidth="1"/>
    <col min="11525" max="11525" width="13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6" width="11.42578125" style="11"/>
    <col min="11777" max="11777" width="13.5703125" style="11" customWidth="1"/>
    <col min="11778" max="11778" width="35.7109375" style="11" customWidth="1"/>
    <col min="11779" max="11780" width="12.85546875" style="11" customWidth="1"/>
    <col min="11781" max="11781" width="13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2" width="11.42578125" style="11"/>
    <col min="12033" max="12033" width="13.5703125" style="11" customWidth="1"/>
    <col min="12034" max="12034" width="35.7109375" style="11" customWidth="1"/>
    <col min="12035" max="12036" width="12.85546875" style="11" customWidth="1"/>
    <col min="12037" max="12037" width="13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8" width="11.42578125" style="11"/>
    <col min="12289" max="12289" width="13.5703125" style="11" customWidth="1"/>
    <col min="12290" max="12290" width="35.7109375" style="11" customWidth="1"/>
    <col min="12291" max="12292" width="12.85546875" style="11" customWidth="1"/>
    <col min="12293" max="12293" width="13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4" width="11.42578125" style="11"/>
    <col min="12545" max="12545" width="13.5703125" style="11" customWidth="1"/>
    <col min="12546" max="12546" width="35.7109375" style="11" customWidth="1"/>
    <col min="12547" max="12548" width="12.85546875" style="11" customWidth="1"/>
    <col min="12549" max="12549" width="13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0" width="11.42578125" style="11"/>
    <col min="12801" max="12801" width="13.5703125" style="11" customWidth="1"/>
    <col min="12802" max="12802" width="35.7109375" style="11" customWidth="1"/>
    <col min="12803" max="12804" width="12.85546875" style="11" customWidth="1"/>
    <col min="12805" max="12805" width="13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6" width="11.42578125" style="11"/>
    <col min="13057" max="13057" width="13.5703125" style="11" customWidth="1"/>
    <col min="13058" max="13058" width="35.7109375" style="11" customWidth="1"/>
    <col min="13059" max="13060" width="12.85546875" style="11" customWidth="1"/>
    <col min="13061" max="13061" width="13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2" width="11.42578125" style="11"/>
    <col min="13313" max="13313" width="13.5703125" style="11" customWidth="1"/>
    <col min="13314" max="13314" width="35.7109375" style="11" customWidth="1"/>
    <col min="13315" max="13316" width="12.85546875" style="11" customWidth="1"/>
    <col min="13317" max="13317" width="13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8" width="11.42578125" style="11"/>
    <col min="13569" max="13569" width="13.5703125" style="11" customWidth="1"/>
    <col min="13570" max="13570" width="35.7109375" style="11" customWidth="1"/>
    <col min="13571" max="13572" width="12.85546875" style="11" customWidth="1"/>
    <col min="13573" max="13573" width="13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4" width="11.42578125" style="11"/>
    <col min="13825" max="13825" width="13.5703125" style="11" customWidth="1"/>
    <col min="13826" max="13826" width="35.7109375" style="11" customWidth="1"/>
    <col min="13827" max="13828" width="12.85546875" style="11" customWidth="1"/>
    <col min="13829" max="13829" width="13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0" width="11.42578125" style="11"/>
    <col min="14081" max="14081" width="13.5703125" style="11" customWidth="1"/>
    <col min="14082" max="14082" width="35.7109375" style="11" customWidth="1"/>
    <col min="14083" max="14084" width="12.85546875" style="11" customWidth="1"/>
    <col min="14085" max="14085" width="13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6" width="11.42578125" style="11"/>
    <col min="14337" max="14337" width="13.5703125" style="11" customWidth="1"/>
    <col min="14338" max="14338" width="35.7109375" style="11" customWidth="1"/>
    <col min="14339" max="14340" width="12.85546875" style="11" customWidth="1"/>
    <col min="14341" max="14341" width="13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2" width="11.42578125" style="11"/>
    <col min="14593" max="14593" width="13.5703125" style="11" customWidth="1"/>
    <col min="14594" max="14594" width="35.7109375" style="11" customWidth="1"/>
    <col min="14595" max="14596" width="12.85546875" style="11" customWidth="1"/>
    <col min="14597" max="14597" width="13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8" width="11.42578125" style="11"/>
    <col min="14849" max="14849" width="13.5703125" style="11" customWidth="1"/>
    <col min="14850" max="14850" width="35.7109375" style="11" customWidth="1"/>
    <col min="14851" max="14852" width="12.85546875" style="11" customWidth="1"/>
    <col min="14853" max="14853" width="13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4" width="11.42578125" style="11"/>
    <col min="15105" max="15105" width="13.5703125" style="11" customWidth="1"/>
    <col min="15106" max="15106" width="35.7109375" style="11" customWidth="1"/>
    <col min="15107" max="15108" width="12.85546875" style="11" customWidth="1"/>
    <col min="15109" max="15109" width="13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0" width="11.42578125" style="11"/>
    <col min="15361" max="15361" width="13.5703125" style="11" customWidth="1"/>
    <col min="15362" max="15362" width="35.7109375" style="11" customWidth="1"/>
    <col min="15363" max="15364" width="12.85546875" style="11" customWidth="1"/>
    <col min="15365" max="15365" width="13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6" width="11.42578125" style="11"/>
    <col min="15617" max="15617" width="13.5703125" style="11" customWidth="1"/>
    <col min="15618" max="15618" width="35.7109375" style="11" customWidth="1"/>
    <col min="15619" max="15620" width="12.85546875" style="11" customWidth="1"/>
    <col min="15621" max="15621" width="13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2" width="11.42578125" style="11"/>
    <col min="15873" max="15873" width="13.5703125" style="11" customWidth="1"/>
    <col min="15874" max="15874" width="35.7109375" style="11" customWidth="1"/>
    <col min="15875" max="15876" width="12.85546875" style="11" customWidth="1"/>
    <col min="15877" max="15877" width="13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8" width="11.42578125" style="11"/>
    <col min="16129" max="16129" width="13.5703125" style="11" customWidth="1"/>
    <col min="16130" max="16130" width="35.7109375" style="11" customWidth="1"/>
    <col min="16131" max="16132" width="12.85546875" style="11" customWidth="1"/>
    <col min="16133" max="16133" width="13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352" t="s">
        <v>293</v>
      </c>
      <c r="C5" s="352"/>
      <c r="D5" s="352"/>
      <c r="E5" s="352"/>
    </row>
    <row r="6" spans="2:5" ht="30" customHeight="1">
      <c r="B6" s="38" t="s">
        <v>280</v>
      </c>
      <c r="C6" s="40" t="str">
        <f>actualizaciones!A3</f>
        <v>acumulado febrero 2010</v>
      </c>
      <c r="D6" s="40" t="str">
        <f>actualizaciones!A2</f>
        <v xml:space="preserve">acumulado febrero 2011 </v>
      </c>
      <c r="E6" s="247" t="s">
        <v>289</v>
      </c>
    </row>
    <row r="7" spans="2:5" ht="15" customHeight="1">
      <c r="B7" s="92" t="s">
        <v>45</v>
      </c>
      <c r="C7" s="93"/>
      <c r="D7" s="93"/>
      <c r="E7" s="93"/>
    </row>
    <row r="8" spans="2:5" ht="15" customHeight="1">
      <c r="B8" s="94" t="s">
        <v>290</v>
      </c>
      <c r="C8" s="297">
        <v>8.3498518191395394</v>
      </c>
      <c r="D8" s="297">
        <v>8.7071834898137297</v>
      </c>
      <c r="E8" s="294">
        <f>D8-C8</f>
        <v>0.35733167067419025</v>
      </c>
    </row>
    <row r="9" spans="2:5" ht="15" customHeight="1">
      <c r="B9" s="96" t="s">
        <v>291</v>
      </c>
      <c r="C9" s="37">
        <v>7.7090722305114596</v>
      </c>
      <c r="D9" s="37">
        <v>8.0390148375373354</v>
      </c>
      <c r="E9" s="296">
        <f>D9-C9</f>
        <v>0.32994260702587574</v>
      </c>
    </row>
    <row r="10" spans="2:5" ht="15" customHeight="1">
      <c r="B10" s="96" t="s">
        <v>292</v>
      </c>
      <c r="C10" s="37">
        <v>9.3038226112404043</v>
      </c>
      <c r="D10" s="37">
        <v>9.785109581196803</v>
      </c>
      <c r="E10" s="296">
        <f>D10-C10</f>
        <v>0.48128696995639864</v>
      </c>
    </row>
    <row r="11" spans="2:5" ht="15" customHeight="1">
      <c r="B11" s="92" t="s">
        <v>131</v>
      </c>
      <c r="C11" s="298"/>
      <c r="D11" s="298"/>
      <c r="E11" s="299"/>
    </row>
    <row r="12" spans="2:5" ht="15" customHeight="1">
      <c r="B12" s="94" t="s">
        <v>290</v>
      </c>
      <c r="C12" s="293">
        <v>2.1129328480315221</v>
      </c>
      <c r="D12" s="293">
        <v>2.3004523510852626</v>
      </c>
      <c r="E12" s="294">
        <f>D12-C12</f>
        <v>0.18751950305374043</v>
      </c>
    </row>
    <row r="13" spans="2:5" ht="15" customHeight="1">
      <c r="B13" s="96" t="s">
        <v>291</v>
      </c>
      <c r="C13" s="295">
        <v>2.1129328480315221</v>
      </c>
      <c r="D13" s="295">
        <v>2.3004523510852626</v>
      </c>
      <c r="E13" s="296">
        <f>D13-C13</f>
        <v>0.18751950305374043</v>
      </c>
    </row>
    <row r="14" spans="2:5" ht="15" customHeight="1">
      <c r="B14" s="96" t="s">
        <v>292</v>
      </c>
      <c r="C14" s="37" t="s">
        <v>64</v>
      </c>
      <c r="D14" s="37" t="s">
        <v>64</v>
      </c>
      <c r="E14" s="296" t="str">
        <f>IFERROR(D14-C14,"-")</f>
        <v>-</v>
      </c>
    </row>
    <row r="15" spans="2:5" ht="15" customHeight="1">
      <c r="B15" s="342" t="s">
        <v>255</v>
      </c>
      <c r="C15" s="342"/>
      <c r="D15" s="342"/>
      <c r="E15" s="342"/>
    </row>
    <row r="16" spans="2:5" ht="15" customHeight="1" thickBot="1"/>
    <row r="17" spans="2:12" ht="30" customHeight="1" thickBot="1">
      <c r="B17" s="50"/>
      <c r="C17" s="50"/>
      <c r="D17" s="50"/>
      <c r="E17" s="72" t="s">
        <v>95</v>
      </c>
      <c r="F17" s="50"/>
      <c r="G17" s="50"/>
      <c r="H17" s="50"/>
      <c r="I17" s="50"/>
      <c r="J17" s="50"/>
      <c r="K17" s="50"/>
      <c r="L17" s="50"/>
    </row>
  </sheetData>
  <mergeCells count="2">
    <mergeCell ref="B5:E5"/>
    <mergeCell ref="B15:E15"/>
  </mergeCells>
  <hyperlinks>
    <hyperlink ref="E17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SANTA CRUZ (acumulado junio 2010)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L3" sqref="L3"/>
    </sheetView>
  </sheetViews>
  <sheetFormatPr baseColWidth="10" defaultRowHeight="12.75"/>
  <cols>
    <col min="1" max="1" width="15.7109375" style="11" customWidth="1"/>
    <col min="2" max="2" width="12.7109375" style="11" customWidth="1"/>
    <col min="3" max="18" width="11.42578125" style="11"/>
    <col min="19" max="19" width="10.7109375" style="11" customWidth="1"/>
    <col min="20" max="25" width="11.42578125" style="11"/>
    <col min="26" max="26" width="14.42578125" style="11" customWidth="1"/>
    <col min="27" max="256" width="11.42578125" style="11"/>
    <col min="257" max="257" width="15.7109375" style="11" customWidth="1"/>
    <col min="258" max="258" width="12.7109375" style="11" customWidth="1"/>
    <col min="259" max="274" width="11.42578125" style="11"/>
    <col min="275" max="275" width="10.7109375" style="11" customWidth="1"/>
    <col min="276" max="281" width="11.42578125" style="11"/>
    <col min="282" max="282" width="14.42578125" style="11" customWidth="1"/>
    <col min="283" max="512" width="11.42578125" style="11"/>
    <col min="513" max="513" width="15.7109375" style="11" customWidth="1"/>
    <col min="514" max="514" width="12.7109375" style="11" customWidth="1"/>
    <col min="515" max="530" width="11.42578125" style="11"/>
    <col min="531" max="531" width="10.7109375" style="11" customWidth="1"/>
    <col min="532" max="537" width="11.42578125" style="11"/>
    <col min="538" max="538" width="14.42578125" style="11" customWidth="1"/>
    <col min="539" max="768" width="11.42578125" style="11"/>
    <col min="769" max="769" width="15.7109375" style="11" customWidth="1"/>
    <col min="770" max="770" width="12.7109375" style="11" customWidth="1"/>
    <col min="771" max="786" width="11.42578125" style="11"/>
    <col min="787" max="787" width="10.7109375" style="11" customWidth="1"/>
    <col min="788" max="793" width="11.42578125" style="11"/>
    <col min="794" max="794" width="14.42578125" style="11" customWidth="1"/>
    <col min="795" max="1024" width="11.42578125" style="11"/>
    <col min="1025" max="1025" width="15.7109375" style="11" customWidth="1"/>
    <col min="1026" max="1026" width="12.7109375" style="11" customWidth="1"/>
    <col min="1027" max="1042" width="11.42578125" style="11"/>
    <col min="1043" max="1043" width="10.7109375" style="11" customWidth="1"/>
    <col min="1044" max="1049" width="11.42578125" style="11"/>
    <col min="1050" max="1050" width="14.42578125" style="11" customWidth="1"/>
    <col min="1051" max="1280" width="11.42578125" style="11"/>
    <col min="1281" max="1281" width="15.7109375" style="11" customWidth="1"/>
    <col min="1282" max="1282" width="12.7109375" style="11" customWidth="1"/>
    <col min="1283" max="1298" width="11.42578125" style="11"/>
    <col min="1299" max="1299" width="10.7109375" style="11" customWidth="1"/>
    <col min="1300" max="1305" width="11.42578125" style="11"/>
    <col min="1306" max="1306" width="14.42578125" style="11" customWidth="1"/>
    <col min="1307" max="1536" width="11.42578125" style="11"/>
    <col min="1537" max="1537" width="15.7109375" style="11" customWidth="1"/>
    <col min="1538" max="1538" width="12.7109375" style="11" customWidth="1"/>
    <col min="1539" max="1554" width="11.42578125" style="11"/>
    <col min="1555" max="1555" width="10.7109375" style="11" customWidth="1"/>
    <col min="1556" max="1561" width="11.42578125" style="11"/>
    <col min="1562" max="1562" width="14.42578125" style="11" customWidth="1"/>
    <col min="1563" max="1792" width="11.42578125" style="11"/>
    <col min="1793" max="1793" width="15.7109375" style="11" customWidth="1"/>
    <col min="1794" max="1794" width="12.7109375" style="11" customWidth="1"/>
    <col min="1795" max="1810" width="11.42578125" style="11"/>
    <col min="1811" max="1811" width="10.7109375" style="11" customWidth="1"/>
    <col min="1812" max="1817" width="11.42578125" style="11"/>
    <col min="1818" max="1818" width="14.42578125" style="11" customWidth="1"/>
    <col min="1819" max="2048" width="11.42578125" style="11"/>
    <col min="2049" max="2049" width="15.7109375" style="11" customWidth="1"/>
    <col min="2050" max="2050" width="12.7109375" style="11" customWidth="1"/>
    <col min="2051" max="2066" width="11.42578125" style="11"/>
    <col min="2067" max="2067" width="10.7109375" style="11" customWidth="1"/>
    <col min="2068" max="2073" width="11.42578125" style="11"/>
    <col min="2074" max="2074" width="14.42578125" style="11" customWidth="1"/>
    <col min="2075" max="2304" width="11.42578125" style="11"/>
    <col min="2305" max="2305" width="15.7109375" style="11" customWidth="1"/>
    <col min="2306" max="2306" width="12.7109375" style="11" customWidth="1"/>
    <col min="2307" max="2322" width="11.42578125" style="11"/>
    <col min="2323" max="2323" width="10.7109375" style="11" customWidth="1"/>
    <col min="2324" max="2329" width="11.42578125" style="11"/>
    <col min="2330" max="2330" width="14.42578125" style="11" customWidth="1"/>
    <col min="2331" max="2560" width="11.42578125" style="11"/>
    <col min="2561" max="2561" width="15.7109375" style="11" customWidth="1"/>
    <col min="2562" max="2562" width="12.7109375" style="11" customWidth="1"/>
    <col min="2563" max="2578" width="11.42578125" style="11"/>
    <col min="2579" max="2579" width="10.7109375" style="11" customWidth="1"/>
    <col min="2580" max="2585" width="11.42578125" style="11"/>
    <col min="2586" max="2586" width="14.42578125" style="11" customWidth="1"/>
    <col min="2587" max="2816" width="11.42578125" style="11"/>
    <col min="2817" max="2817" width="15.7109375" style="11" customWidth="1"/>
    <col min="2818" max="2818" width="12.7109375" style="11" customWidth="1"/>
    <col min="2819" max="2834" width="11.42578125" style="11"/>
    <col min="2835" max="2835" width="10.7109375" style="11" customWidth="1"/>
    <col min="2836" max="2841" width="11.42578125" style="11"/>
    <col min="2842" max="2842" width="14.42578125" style="11" customWidth="1"/>
    <col min="2843" max="3072" width="11.42578125" style="11"/>
    <col min="3073" max="3073" width="15.7109375" style="11" customWidth="1"/>
    <col min="3074" max="3074" width="12.7109375" style="11" customWidth="1"/>
    <col min="3075" max="3090" width="11.42578125" style="11"/>
    <col min="3091" max="3091" width="10.7109375" style="11" customWidth="1"/>
    <col min="3092" max="3097" width="11.42578125" style="11"/>
    <col min="3098" max="3098" width="14.42578125" style="11" customWidth="1"/>
    <col min="3099" max="3328" width="11.42578125" style="11"/>
    <col min="3329" max="3329" width="15.7109375" style="11" customWidth="1"/>
    <col min="3330" max="3330" width="12.7109375" style="11" customWidth="1"/>
    <col min="3331" max="3346" width="11.42578125" style="11"/>
    <col min="3347" max="3347" width="10.7109375" style="11" customWidth="1"/>
    <col min="3348" max="3353" width="11.42578125" style="11"/>
    <col min="3354" max="3354" width="14.42578125" style="11" customWidth="1"/>
    <col min="3355" max="3584" width="11.42578125" style="11"/>
    <col min="3585" max="3585" width="15.7109375" style="11" customWidth="1"/>
    <col min="3586" max="3586" width="12.7109375" style="11" customWidth="1"/>
    <col min="3587" max="3602" width="11.42578125" style="11"/>
    <col min="3603" max="3603" width="10.7109375" style="11" customWidth="1"/>
    <col min="3604" max="3609" width="11.42578125" style="11"/>
    <col min="3610" max="3610" width="14.42578125" style="11" customWidth="1"/>
    <col min="3611" max="3840" width="11.42578125" style="11"/>
    <col min="3841" max="3841" width="15.7109375" style="11" customWidth="1"/>
    <col min="3842" max="3842" width="12.7109375" style="11" customWidth="1"/>
    <col min="3843" max="3858" width="11.42578125" style="11"/>
    <col min="3859" max="3859" width="10.7109375" style="11" customWidth="1"/>
    <col min="3860" max="3865" width="11.42578125" style="11"/>
    <col min="3866" max="3866" width="14.42578125" style="11" customWidth="1"/>
    <col min="3867" max="4096" width="11.42578125" style="11"/>
    <col min="4097" max="4097" width="15.7109375" style="11" customWidth="1"/>
    <col min="4098" max="4098" width="12.7109375" style="11" customWidth="1"/>
    <col min="4099" max="4114" width="11.42578125" style="11"/>
    <col min="4115" max="4115" width="10.7109375" style="11" customWidth="1"/>
    <col min="4116" max="4121" width="11.42578125" style="11"/>
    <col min="4122" max="4122" width="14.42578125" style="11" customWidth="1"/>
    <col min="4123" max="4352" width="11.42578125" style="11"/>
    <col min="4353" max="4353" width="15.7109375" style="11" customWidth="1"/>
    <col min="4354" max="4354" width="12.7109375" style="11" customWidth="1"/>
    <col min="4355" max="4370" width="11.42578125" style="11"/>
    <col min="4371" max="4371" width="10.7109375" style="11" customWidth="1"/>
    <col min="4372" max="4377" width="11.42578125" style="11"/>
    <col min="4378" max="4378" width="14.42578125" style="11" customWidth="1"/>
    <col min="4379" max="4608" width="11.42578125" style="11"/>
    <col min="4609" max="4609" width="15.7109375" style="11" customWidth="1"/>
    <col min="4610" max="4610" width="12.7109375" style="11" customWidth="1"/>
    <col min="4611" max="4626" width="11.42578125" style="11"/>
    <col min="4627" max="4627" width="10.7109375" style="11" customWidth="1"/>
    <col min="4628" max="4633" width="11.42578125" style="11"/>
    <col min="4634" max="4634" width="14.42578125" style="11" customWidth="1"/>
    <col min="4635" max="4864" width="11.42578125" style="11"/>
    <col min="4865" max="4865" width="15.7109375" style="11" customWidth="1"/>
    <col min="4866" max="4866" width="12.7109375" style="11" customWidth="1"/>
    <col min="4867" max="4882" width="11.42578125" style="11"/>
    <col min="4883" max="4883" width="10.7109375" style="11" customWidth="1"/>
    <col min="4884" max="4889" width="11.42578125" style="11"/>
    <col min="4890" max="4890" width="14.42578125" style="11" customWidth="1"/>
    <col min="4891" max="5120" width="11.42578125" style="11"/>
    <col min="5121" max="5121" width="15.7109375" style="11" customWidth="1"/>
    <col min="5122" max="5122" width="12.7109375" style="11" customWidth="1"/>
    <col min="5123" max="5138" width="11.42578125" style="11"/>
    <col min="5139" max="5139" width="10.7109375" style="11" customWidth="1"/>
    <col min="5140" max="5145" width="11.42578125" style="11"/>
    <col min="5146" max="5146" width="14.42578125" style="11" customWidth="1"/>
    <col min="5147" max="5376" width="11.42578125" style="11"/>
    <col min="5377" max="5377" width="15.7109375" style="11" customWidth="1"/>
    <col min="5378" max="5378" width="12.7109375" style="11" customWidth="1"/>
    <col min="5379" max="5394" width="11.42578125" style="11"/>
    <col min="5395" max="5395" width="10.7109375" style="11" customWidth="1"/>
    <col min="5396" max="5401" width="11.42578125" style="11"/>
    <col min="5402" max="5402" width="14.42578125" style="11" customWidth="1"/>
    <col min="5403" max="5632" width="11.42578125" style="11"/>
    <col min="5633" max="5633" width="15.7109375" style="11" customWidth="1"/>
    <col min="5634" max="5634" width="12.7109375" style="11" customWidth="1"/>
    <col min="5635" max="5650" width="11.42578125" style="11"/>
    <col min="5651" max="5651" width="10.7109375" style="11" customWidth="1"/>
    <col min="5652" max="5657" width="11.42578125" style="11"/>
    <col min="5658" max="5658" width="14.42578125" style="11" customWidth="1"/>
    <col min="5659" max="5888" width="11.42578125" style="11"/>
    <col min="5889" max="5889" width="15.7109375" style="11" customWidth="1"/>
    <col min="5890" max="5890" width="12.7109375" style="11" customWidth="1"/>
    <col min="5891" max="5906" width="11.42578125" style="11"/>
    <col min="5907" max="5907" width="10.7109375" style="11" customWidth="1"/>
    <col min="5908" max="5913" width="11.42578125" style="11"/>
    <col min="5914" max="5914" width="14.42578125" style="11" customWidth="1"/>
    <col min="5915" max="6144" width="11.42578125" style="11"/>
    <col min="6145" max="6145" width="15.7109375" style="11" customWidth="1"/>
    <col min="6146" max="6146" width="12.7109375" style="11" customWidth="1"/>
    <col min="6147" max="6162" width="11.42578125" style="11"/>
    <col min="6163" max="6163" width="10.7109375" style="11" customWidth="1"/>
    <col min="6164" max="6169" width="11.42578125" style="11"/>
    <col min="6170" max="6170" width="14.42578125" style="11" customWidth="1"/>
    <col min="6171" max="6400" width="11.42578125" style="11"/>
    <col min="6401" max="6401" width="15.7109375" style="11" customWidth="1"/>
    <col min="6402" max="6402" width="12.7109375" style="11" customWidth="1"/>
    <col min="6403" max="6418" width="11.42578125" style="11"/>
    <col min="6419" max="6419" width="10.7109375" style="11" customWidth="1"/>
    <col min="6420" max="6425" width="11.42578125" style="11"/>
    <col min="6426" max="6426" width="14.42578125" style="11" customWidth="1"/>
    <col min="6427" max="6656" width="11.42578125" style="11"/>
    <col min="6657" max="6657" width="15.7109375" style="11" customWidth="1"/>
    <col min="6658" max="6658" width="12.7109375" style="11" customWidth="1"/>
    <col min="6659" max="6674" width="11.42578125" style="11"/>
    <col min="6675" max="6675" width="10.7109375" style="11" customWidth="1"/>
    <col min="6676" max="6681" width="11.42578125" style="11"/>
    <col min="6682" max="6682" width="14.42578125" style="11" customWidth="1"/>
    <col min="6683" max="6912" width="11.42578125" style="11"/>
    <col min="6913" max="6913" width="15.7109375" style="11" customWidth="1"/>
    <col min="6914" max="6914" width="12.7109375" style="11" customWidth="1"/>
    <col min="6915" max="6930" width="11.42578125" style="11"/>
    <col min="6931" max="6931" width="10.7109375" style="11" customWidth="1"/>
    <col min="6932" max="6937" width="11.42578125" style="11"/>
    <col min="6938" max="6938" width="14.42578125" style="11" customWidth="1"/>
    <col min="6939" max="7168" width="11.42578125" style="11"/>
    <col min="7169" max="7169" width="15.7109375" style="11" customWidth="1"/>
    <col min="7170" max="7170" width="12.7109375" style="11" customWidth="1"/>
    <col min="7171" max="7186" width="11.42578125" style="11"/>
    <col min="7187" max="7187" width="10.7109375" style="11" customWidth="1"/>
    <col min="7188" max="7193" width="11.42578125" style="11"/>
    <col min="7194" max="7194" width="14.42578125" style="11" customWidth="1"/>
    <col min="7195" max="7424" width="11.42578125" style="11"/>
    <col min="7425" max="7425" width="15.7109375" style="11" customWidth="1"/>
    <col min="7426" max="7426" width="12.7109375" style="11" customWidth="1"/>
    <col min="7427" max="7442" width="11.42578125" style="11"/>
    <col min="7443" max="7443" width="10.7109375" style="11" customWidth="1"/>
    <col min="7444" max="7449" width="11.42578125" style="11"/>
    <col min="7450" max="7450" width="14.42578125" style="11" customWidth="1"/>
    <col min="7451" max="7680" width="11.42578125" style="11"/>
    <col min="7681" max="7681" width="15.7109375" style="11" customWidth="1"/>
    <col min="7682" max="7682" width="12.7109375" style="11" customWidth="1"/>
    <col min="7683" max="7698" width="11.42578125" style="11"/>
    <col min="7699" max="7699" width="10.7109375" style="11" customWidth="1"/>
    <col min="7700" max="7705" width="11.42578125" style="11"/>
    <col min="7706" max="7706" width="14.42578125" style="11" customWidth="1"/>
    <col min="7707" max="7936" width="11.42578125" style="11"/>
    <col min="7937" max="7937" width="15.7109375" style="11" customWidth="1"/>
    <col min="7938" max="7938" width="12.7109375" style="11" customWidth="1"/>
    <col min="7939" max="7954" width="11.42578125" style="11"/>
    <col min="7955" max="7955" width="10.7109375" style="11" customWidth="1"/>
    <col min="7956" max="7961" width="11.42578125" style="11"/>
    <col min="7962" max="7962" width="14.42578125" style="11" customWidth="1"/>
    <col min="7963" max="8192" width="11.42578125" style="11"/>
    <col min="8193" max="8193" width="15.7109375" style="11" customWidth="1"/>
    <col min="8194" max="8194" width="12.7109375" style="11" customWidth="1"/>
    <col min="8195" max="8210" width="11.42578125" style="11"/>
    <col min="8211" max="8211" width="10.7109375" style="11" customWidth="1"/>
    <col min="8212" max="8217" width="11.42578125" style="11"/>
    <col min="8218" max="8218" width="14.42578125" style="11" customWidth="1"/>
    <col min="8219" max="8448" width="11.42578125" style="11"/>
    <col min="8449" max="8449" width="15.7109375" style="11" customWidth="1"/>
    <col min="8450" max="8450" width="12.7109375" style="11" customWidth="1"/>
    <col min="8451" max="8466" width="11.42578125" style="11"/>
    <col min="8467" max="8467" width="10.7109375" style="11" customWidth="1"/>
    <col min="8468" max="8473" width="11.42578125" style="11"/>
    <col min="8474" max="8474" width="14.42578125" style="11" customWidth="1"/>
    <col min="8475" max="8704" width="11.42578125" style="11"/>
    <col min="8705" max="8705" width="15.7109375" style="11" customWidth="1"/>
    <col min="8706" max="8706" width="12.7109375" style="11" customWidth="1"/>
    <col min="8707" max="8722" width="11.42578125" style="11"/>
    <col min="8723" max="8723" width="10.7109375" style="11" customWidth="1"/>
    <col min="8724" max="8729" width="11.42578125" style="11"/>
    <col min="8730" max="8730" width="14.42578125" style="11" customWidth="1"/>
    <col min="8731" max="8960" width="11.42578125" style="11"/>
    <col min="8961" max="8961" width="15.7109375" style="11" customWidth="1"/>
    <col min="8962" max="8962" width="12.7109375" style="11" customWidth="1"/>
    <col min="8963" max="8978" width="11.42578125" style="11"/>
    <col min="8979" max="8979" width="10.7109375" style="11" customWidth="1"/>
    <col min="8980" max="8985" width="11.42578125" style="11"/>
    <col min="8986" max="8986" width="14.42578125" style="11" customWidth="1"/>
    <col min="8987" max="9216" width="11.42578125" style="11"/>
    <col min="9217" max="9217" width="15.7109375" style="11" customWidth="1"/>
    <col min="9218" max="9218" width="12.7109375" style="11" customWidth="1"/>
    <col min="9219" max="9234" width="11.42578125" style="11"/>
    <col min="9235" max="9235" width="10.7109375" style="11" customWidth="1"/>
    <col min="9236" max="9241" width="11.42578125" style="11"/>
    <col min="9242" max="9242" width="14.42578125" style="11" customWidth="1"/>
    <col min="9243" max="9472" width="11.42578125" style="11"/>
    <col min="9473" max="9473" width="15.7109375" style="11" customWidth="1"/>
    <col min="9474" max="9474" width="12.7109375" style="11" customWidth="1"/>
    <col min="9475" max="9490" width="11.42578125" style="11"/>
    <col min="9491" max="9491" width="10.7109375" style="11" customWidth="1"/>
    <col min="9492" max="9497" width="11.42578125" style="11"/>
    <col min="9498" max="9498" width="14.42578125" style="11" customWidth="1"/>
    <col min="9499" max="9728" width="11.42578125" style="11"/>
    <col min="9729" max="9729" width="15.7109375" style="11" customWidth="1"/>
    <col min="9730" max="9730" width="12.7109375" style="11" customWidth="1"/>
    <col min="9731" max="9746" width="11.42578125" style="11"/>
    <col min="9747" max="9747" width="10.7109375" style="11" customWidth="1"/>
    <col min="9748" max="9753" width="11.42578125" style="11"/>
    <col min="9754" max="9754" width="14.42578125" style="11" customWidth="1"/>
    <col min="9755" max="9984" width="11.42578125" style="11"/>
    <col min="9985" max="9985" width="15.7109375" style="11" customWidth="1"/>
    <col min="9986" max="9986" width="12.7109375" style="11" customWidth="1"/>
    <col min="9987" max="10002" width="11.42578125" style="11"/>
    <col min="10003" max="10003" width="10.7109375" style="11" customWidth="1"/>
    <col min="10004" max="10009" width="11.42578125" style="11"/>
    <col min="10010" max="10010" width="14.42578125" style="11" customWidth="1"/>
    <col min="10011" max="10240" width="11.42578125" style="11"/>
    <col min="10241" max="10241" width="15.7109375" style="11" customWidth="1"/>
    <col min="10242" max="10242" width="12.7109375" style="11" customWidth="1"/>
    <col min="10243" max="10258" width="11.42578125" style="11"/>
    <col min="10259" max="10259" width="10.7109375" style="11" customWidth="1"/>
    <col min="10260" max="10265" width="11.42578125" style="11"/>
    <col min="10266" max="10266" width="14.42578125" style="11" customWidth="1"/>
    <col min="10267" max="10496" width="11.42578125" style="11"/>
    <col min="10497" max="10497" width="15.7109375" style="11" customWidth="1"/>
    <col min="10498" max="10498" width="12.7109375" style="11" customWidth="1"/>
    <col min="10499" max="10514" width="11.42578125" style="11"/>
    <col min="10515" max="10515" width="10.7109375" style="11" customWidth="1"/>
    <col min="10516" max="10521" width="11.42578125" style="11"/>
    <col min="10522" max="10522" width="14.42578125" style="11" customWidth="1"/>
    <col min="10523" max="10752" width="11.42578125" style="11"/>
    <col min="10753" max="10753" width="15.7109375" style="11" customWidth="1"/>
    <col min="10754" max="10754" width="12.7109375" style="11" customWidth="1"/>
    <col min="10755" max="10770" width="11.42578125" style="11"/>
    <col min="10771" max="10771" width="10.7109375" style="11" customWidth="1"/>
    <col min="10772" max="10777" width="11.42578125" style="11"/>
    <col min="10778" max="10778" width="14.42578125" style="11" customWidth="1"/>
    <col min="10779" max="11008" width="11.42578125" style="11"/>
    <col min="11009" max="11009" width="15.7109375" style="11" customWidth="1"/>
    <col min="11010" max="11010" width="12.7109375" style="11" customWidth="1"/>
    <col min="11011" max="11026" width="11.42578125" style="11"/>
    <col min="11027" max="11027" width="10.7109375" style="11" customWidth="1"/>
    <col min="11028" max="11033" width="11.42578125" style="11"/>
    <col min="11034" max="11034" width="14.42578125" style="11" customWidth="1"/>
    <col min="11035" max="11264" width="11.42578125" style="11"/>
    <col min="11265" max="11265" width="15.7109375" style="11" customWidth="1"/>
    <col min="11266" max="11266" width="12.7109375" style="11" customWidth="1"/>
    <col min="11267" max="11282" width="11.42578125" style="11"/>
    <col min="11283" max="11283" width="10.7109375" style="11" customWidth="1"/>
    <col min="11284" max="11289" width="11.42578125" style="11"/>
    <col min="11290" max="11290" width="14.42578125" style="11" customWidth="1"/>
    <col min="11291" max="11520" width="11.42578125" style="11"/>
    <col min="11521" max="11521" width="15.7109375" style="11" customWidth="1"/>
    <col min="11522" max="11522" width="12.7109375" style="11" customWidth="1"/>
    <col min="11523" max="11538" width="11.42578125" style="11"/>
    <col min="11539" max="11539" width="10.7109375" style="11" customWidth="1"/>
    <col min="11540" max="11545" width="11.42578125" style="11"/>
    <col min="11546" max="11546" width="14.42578125" style="11" customWidth="1"/>
    <col min="11547" max="11776" width="11.42578125" style="11"/>
    <col min="11777" max="11777" width="15.7109375" style="11" customWidth="1"/>
    <col min="11778" max="11778" width="12.7109375" style="11" customWidth="1"/>
    <col min="11779" max="11794" width="11.42578125" style="11"/>
    <col min="11795" max="11795" width="10.7109375" style="11" customWidth="1"/>
    <col min="11796" max="11801" width="11.42578125" style="11"/>
    <col min="11802" max="11802" width="14.42578125" style="11" customWidth="1"/>
    <col min="11803" max="12032" width="11.42578125" style="11"/>
    <col min="12033" max="12033" width="15.7109375" style="11" customWidth="1"/>
    <col min="12034" max="12034" width="12.7109375" style="11" customWidth="1"/>
    <col min="12035" max="12050" width="11.42578125" style="11"/>
    <col min="12051" max="12051" width="10.7109375" style="11" customWidth="1"/>
    <col min="12052" max="12057" width="11.42578125" style="11"/>
    <col min="12058" max="12058" width="14.42578125" style="11" customWidth="1"/>
    <col min="12059" max="12288" width="11.42578125" style="11"/>
    <col min="12289" max="12289" width="15.7109375" style="11" customWidth="1"/>
    <col min="12290" max="12290" width="12.7109375" style="11" customWidth="1"/>
    <col min="12291" max="12306" width="11.42578125" style="11"/>
    <col min="12307" max="12307" width="10.7109375" style="11" customWidth="1"/>
    <col min="12308" max="12313" width="11.42578125" style="11"/>
    <col min="12314" max="12314" width="14.42578125" style="11" customWidth="1"/>
    <col min="12315" max="12544" width="11.42578125" style="11"/>
    <col min="12545" max="12545" width="15.7109375" style="11" customWidth="1"/>
    <col min="12546" max="12546" width="12.7109375" style="11" customWidth="1"/>
    <col min="12547" max="12562" width="11.42578125" style="11"/>
    <col min="12563" max="12563" width="10.7109375" style="11" customWidth="1"/>
    <col min="12564" max="12569" width="11.42578125" style="11"/>
    <col min="12570" max="12570" width="14.42578125" style="11" customWidth="1"/>
    <col min="12571" max="12800" width="11.42578125" style="11"/>
    <col min="12801" max="12801" width="15.7109375" style="11" customWidth="1"/>
    <col min="12802" max="12802" width="12.7109375" style="11" customWidth="1"/>
    <col min="12803" max="12818" width="11.42578125" style="11"/>
    <col min="12819" max="12819" width="10.7109375" style="11" customWidth="1"/>
    <col min="12820" max="12825" width="11.42578125" style="11"/>
    <col min="12826" max="12826" width="14.42578125" style="11" customWidth="1"/>
    <col min="12827" max="13056" width="11.42578125" style="11"/>
    <col min="13057" max="13057" width="15.7109375" style="11" customWidth="1"/>
    <col min="13058" max="13058" width="12.7109375" style="11" customWidth="1"/>
    <col min="13059" max="13074" width="11.42578125" style="11"/>
    <col min="13075" max="13075" width="10.7109375" style="11" customWidth="1"/>
    <col min="13076" max="13081" width="11.42578125" style="11"/>
    <col min="13082" max="13082" width="14.42578125" style="11" customWidth="1"/>
    <col min="13083" max="13312" width="11.42578125" style="11"/>
    <col min="13313" max="13313" width="15.7109375" style="11" customWidth="1"/>
    <col min="13314" max="13314" width="12.7109375" style="11" customWidth="1"/>
    <col min="13315" max="13330" width="11.42578125" style="11"/>
    <col min="13331" max="13331" width="10.7109375" style="11" customWidth="1"/>
    <col min="13332" max="13337" width="11.42578125" style="11"/>
    <col min="13338" max="13338" width="14.42578125" style="11" customWidth="1"/>
    <col min="13339" max="13568" width="11.42578125" style="11"/>
    <col min="13569" max="13569" width="15.7109375" style="11" customWidth="1"/>
    <col min="13570" max="13570" width="12.7109375" style="11" customWidth="1"/>
    <col min="13571" max="13586" width="11.42578125" style="11"/>
    <col min="13587" max="13587" width="10.7109375" style="11" customWidth="1"/>
    <col min="13588" max="13593" width="11.42578125" style="11"/>
    <col min="13594" max="13594" width="14.42578125" style="11" customWidth="1"/>
    <col min="13595" max="13824" width="11.42578125" style="11"/>
    <col min="13825" max="13825" width="15.7109375" style="11" customWidth="1"/>
    <col min="13826" max="13826" width="12.7109375" style="11" customWidth="1"/>
    <col min="13827" max="13842" width="11.42578125" style="11"/>
    <col min="13843" max="13843" width="10.7109375" style="11" customWidth="1"/>
    <col min="13844" max="13849" width="11.42578125" style="11"/>
    <col min="13850" max="13850" width="14.42578125" style="11" customWidth="1"/>
    <col min="13851" max="14080" width="11.42578125" style="11"/>
    <col min="14081" max="14081" width="15.7109375" style="11" customWidth="1"/>
    <col min="14082" max="14082" width="12.7109375" style="11" customWidth="1"/>
    <col min="14083" max="14098" width="11.42578125" style="11"/>
    <col min="14099" max="14099" width="10.7109375" style="11" customWidth="1"/>
    <col min="14100" max="14105" width="11.42578125" style="11"/>
    <col min="14106" max="14106" width="14.42578125" style="11" customWidth="1"/>
    <col min="14107" max="14336" width="11.42578125" style="11"/>
    <col min="14337" max="14337" width="15.7109375" style="11" customWidth="1"/>
    <col min="14338" max="14338" width="12.7109375" style="11" customWidth="1"/>
    <col min="14339" max="14354" width="11.42578125" style="11"/>
    <col min="14355" max="14355" width="10.7109375" style="11" customWidth="1"/>
    <col min="14356" max="14361" width="11.42578125" style="11"/>
    <col min="14362" max="14362" width="14.42578125" style="11" customWidth="1"/>
    <col min="14363" max="14592" width="11.42578125" style="11"/>
    <col min="14593" max="14593" width="15.7109375" style="11" customWidth="1"/>
    <col min="14594" max="14594" width="12.7109375" style="11" customWidth="1"/>
    <col min="14595" max="14610" width="11.42578125" style="11"/>
    <col min="14611" max="14611" width="10.7109375" style="11" customWidth="1"/>
    <col min="14612" max="14617" width="11.42578125" style="11"/>
    <col min="14618" max="14618" width="14.42578125" style="11" customWidth="1"/>
    <col min="14619" max="14848" width="11.42578125" style="11"/>
    <col min="14849" max="14849" width="15.7109375" style="11" customWidth="1"/>
    <col min="14850" max="14850" width="12.7109375" style="11" customWidth="1"/>
    <col min="14851" max="14866" width="11.42578125" style="11"/>
    <col min="14867" max="14867" width="10.7109375" style="11" customWidth="1"/>
    <col min="14868" max="14873" width="11.42578125" style="11"/>
    <col min="14874" max="14874" width="14.42578125" style="11" customWidth="1"/>
    <col min="14875" max="15104" width="11.42578125" style="11"/>
    <col min="15105" max="15105" width="15.7109375" style="11" customWidth="1"/>
    <col min="15106" max="15106" width="12.7109375" style="11" customWidth="1"/>
    <col min="15107" max="15122" width="11.42578125" style="11"/>
    <col min="15123" max="15123" width="10.7109375" style="11" customWidth="1"/>
    <col min="15124" max="15129" width="11.42578125" style="11"/>
    <col min="15130" max="15130" width="14.42578125" style="11" customWidth="1"/>
    <col min="15131" max="15360" width="11.42578125" style="11"/>
    <col min="15361" max="15361" width="15.7109375" style="11" customWidth="1"/>
    <col min="15362" max="15362" width="12.7109375" style="11" customWidth="1"/>
    <col min="15363" max="15378" width="11.42578125" style="11"/>
    <col min="15379" max="15379" width="10.7109375" style="11" customWidth="1"/>
    <col min="15380" max="15385" width="11.42578125" style="11"/>
    <col min="15386" max="15386" width="14.42578125" style="11" customWidth="1"/>
    <col min="15387" max="15616" width="11.42578125" style="11"/>
    <col min="15617" max="15617" width="15.7109375" style="11" customWidth="1"/>
    <col min="15618" max="15618" width="12.7109375" style="11" customWidth="1"/>
    <col min="15619" max="15634" width="11.42578125" style="11"/>
    <col min="15635" max="15635" width="10.7109375" style="11" customWidth="1"/>
    <col min="15636" max="15641" width="11.42578125" style="11"/>
    <col min="15642" max="15642" width="14.42578125" style="11" customWidth="1"/>
    <col min="15643" max="15872" width="11.42578125" style="11"/>
    <col min="15873" max="15873" width="15.7109375" style="11" customWidth="1"/>
    <col min="15874" max="15874" width="12.7109375" style="11" customWidth="1"/>
    <col min="15875" max="15890" width="11.42578125" style="11"/>
    <col min="15891" max="15891" width="10.7109375" style="11" customWidth="1"/>
    <col min="15892" max="15897" width="11.42578125" style="11"/>
    <col min="15898" max="15898" width="14.42578125" style="11" customWidth="1"/>
    <col min="15899" max="16128" width="11.42578125" style="11"/>
    <col min="16129" max="16129" width="15.7109375" style="11" customWidth="1"/>
    <col min="16130" max="16130" width="12.7109375" style="11" customWidth="1"/>
    <col min="16131" max="16146" width="11.42578125" style="11"/>
    <col min="16147" max="16147" width="10.7109375" style="11" customWidth="1"/>
    <col min="16148" max="16153" width="11.42578125" style="11"/>
    <col min="16154" max="16154" width="14.42578125" style="11" customWidth="1"/>
    <col min="16155" max="16384" width="11.42578125" style="11"/>
  </cols>
  <sheetData>
    <row r="1" ht="25.5" customHeight="1"/>
    <row r="2" ht="25.5" customHeight="1"/>
    <row r="24" spans="2:12" ht="15.75" customHeight="1"/>
    <row r="27" spans="2:12" ht="15" customHeight="1" thickBot="1"/>
    <row r="28" spans="2:12" ht="30" customHeight="1" thickBot="1">
      <c r="B28" s="50"/>
      <c r="C28" s="50"/>
      <c r="D28" s="50"/>
      <c r="E28" s="50"/>
      <c r="F28" s="50"/>
      <c r="G28" s="50"/>
      <c r="H28" s="50"/>
      <c r="I28" s="72" t="s">
        <v>97</v>
      </c>
      <c r="J28" s="50"/>
      <c r="K28" s="50"/>
      <c r="L28" s="50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SANTA CRUZ (acumulado junio 2010)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>
  <sheetPr codeName="Hoja27">
    <tabColor rgb="FF000099"/>
    <pageSetUpPr autoPageBreaks="0" fitToPage="1"/>
  </sheetPr>
  <dimension ref="B1:L26"/>
  <sheetViews>
    <sheetView showGridLines="0" showRowColHeaders="0" showOutlineSymbols="0" zoomScaleNormal="100" workbookViewId="0">
      <selection activeCell="E3" sqref="E3"/>
    </sheetView>
  </sheetViews>
  <sheetFormatPr baseColWidth="10" defaultRowHeight="12.75"/>
  <cols>
    <col min="1" max="1" width="15.7109375" style="11" customWidth="1"/>
    <col min="2" max="2" width="24.7109375" style="11" customWidth="1"/>
    <col min="3" max="4" width="11.140625" style="11" customWidth="1"/>
    <col min="5" max="6" width="10.7109375" style="11" customWidth="1"/>
    <col min="7" max="12" width="11.42578125" style="11"/>
    <col min="13" max="13" width="14.42578125" style="11" customWidth="1"/>
    <col min="14" max="256" width="11.42578125" style="11"/>
    <col min="257" max="257" width="15.7109375" style="11" customWidth="1"/>
    <col min="258" max="258" width="35.7109375" style="11" customWidth="1"/>
    <col min="259" max="259" width="12.85546875" style="11" customWidth="1"/>
    <col min="260" max="260" width="13.28515625" style="11" customWidth="1"/>
    <col min="261" max="261" width="13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2" width="11.42578125" style="11"/>
    <col min="513" max="513" width="15.7109375" style="11" customWidth="1"/>
    <col min="514" max="514" width="35.7109375" style="11" customWidth="1"/>
    <col min="515" max="515" width="12.85546875" style="11" customWidth="1"/>
    <col min="516" max="516" width="13.28515625" style="11" customWidth="1"/>
    <col min="517" max="517" width="13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8" width="11.42578125" style="11"/>
    <col min="769" max="769" width="15.7109375" style="11" customWidth="1"/>
    <col min="770" max="770" width="35.7109375" style="11" customWidth="1"/>
    <col min="771" max="771" width="12.85546875" style="11" customWidth="1"/>
    <col min="772" max="772" width="13.28515625" style="11" customWidth="1"/>
    <col min="773" max="773" width="13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4" width="11.42578125" style="11"/>
    <col min="1025" max="1025" width="15.7109375" style="11" customWidth="1"/>
    <col min="1026" max="1026" width="35.7109375" style="11" customWidth="1"/>
    <col min="1027" max="1027" width="12.85546875" style="11" customWidth="1"/>
    <col min="1028" max="1028" width="13.28515625" style="11" customWidth="1"/>
    <col min="1029" max="1029" width="13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0" width="11.42578125" style="11"/>
    <col min="1281" max="1281" width="15.7109375" style="11" customWidth="1"/>
    <col min="1282" max="1282" width="35.7109375" style="11" customWidth="1"/>
    <col min="1283" max="1283" width="12.85546875" style="11" customWidth="1"/>
    <col min="1284" max="1284" width="13.28515625" style="11" customWidth="1"/>
    <col min="1285" max="1285" width="13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6" width="11.42578125" style="11"/>
    <col min="1537" max="1537" width="15.7109375" style="11" customWidth="1"/>
    <col min="1538" max="1538" width="35.7109375" style="11" customWidth="1"/>
    <col min="1539" max="1539" width="12.85546875" style="11" customWidth="1"/>
    <col min="1540" max="1540" width="13.28515625" style="11" customWidth="1"/>
    <col min="1541" max="1541" width="13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2" width="11.42578125" style="11"/>
    <col min="1793" max="1793" width="15.7109375" style="11" customWidth="1"/>
    <col min="1794" max="1794" width="35.7109375" style="11" customWidth="1"/>
    <col min="1795" max="1795" width="12.85546875" style="11" customWidth="1"/>
    <col min="1796" max="1796" width="13.28515625" style="11" customWidth="1"/>
    <col min="1797" max="1797" width="13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8" width="11.42578125" style="11"/>
    <col min="2049" max="2049" width="15.7109375" style="11" customWidth="1"/>
    <col min="2050" max="2050" width="35.7109375" style="11" customWidth="1"/>
    <col min="2051" max="2051" width="12.85546875" style="11" customWidth="1"/>
    <col min="2052" max="2052" width="13.28515625" style="11" customWidth="1"/>
    <col min="2053" max="2053" width="13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4" width="11.42578125" style="11"/>
    <col min="2305" max="2305" width="15.7109375" style="11" customWidth="1"/>
    <col min="2306" max="2306" width="35.7109375" style="11" customWidth="1"/>
    <col min="2307" max="2307" width="12.85546875" style="11" customWidth="1"/>
    <col min="2308" max="2308" width="13.28515625" style="11" customWidth="1"/>
    <col min="2309" max="2309" width="13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0" width="11.42578125" style="11"/>
    <col min="2561" max="2561" width="15.7109375" style="11" customWidth="1"/>
    <col min="2562" max="2562" width="35.7109375" style="11" customWidth="1"/>
    <col min="2563" max="2563" width="12.85546875" style="11" customWidth="1"/>
    <col min="2564" max="2564" width="13.28515625" style="11" customWidth="1"/>
    <col min="2565" max="2565" width="13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6" width="11.42578125" style="11"/>
    <col min="2817" max="2817" width="15.7109375" style="11" customWidth="1"/>
    <col min="2818" max="2818" width="35.7109375" style="11" customWidth="1"/>
    <col min="2819" max="2819" width="12.85546875" style="11" customWidth="1"/>
    <col min="2820" max="2820" width="13.28515625" style="11" customWidth="1"/>
    <col min="2821" max="2821" width="13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2" width="11.42578125" style="11"/>
    <col min="3073" max="3073" width="15.7109375" style="11" customWidth="1"/>
    <col min="3074" max="3074" width="35.7109375" style="11" customWidth="1"/>
    <col min="3075" max="3075" width="12.85546875" style="11" customWidth="1"/>
    <col min="3076" max="3076" width="13.28515625" style="11" customWidth="1"/>
    <col min="3077" max="3077" width="13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8" width="11.42578125" style="11"/>
    <col min="3329" max="3329" width="15.7109375" style="11" customWidth="1"/>
    <col min="3330" max="3330" width="35.7109375" style="11" customWidth="1"/>
    <col min="3331" max="3331" width="12.85546875" style="11" customWidth="1"/>
    <col min="3332" max="3332" width="13.28515625" style="11" customWidth="1"/>
    <col min="3333" max="3333" width="13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4" width="11.42578125" style="11"/>
    <col min="3585" max="3585" width="15.7109375" style="11" customWidth="1"/>
    <col min="3586" max="3586" width="35.7109375" style="11" customWidth="1"/>
    <col min="3587" max="3587" width="12.85546875" style="11" customWidth="1"/>
    <col min="3588" max="3588" width="13.28515625" style="11" customWidth="1"/>
    <col min="3589" max="3589" width="13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0" width="11.42578125" style="11"/>
    <col min="3841" max="3841" width="15.7109375" style="11" customWidth="1"/>
    <col min="3842" max="3842" width="35.7109375" style="11" customWidth="1"/>
    <col min="3843" max="3843" width="12.85546875" style="11" customWidth="1"/>
    <col min="3844" max="3844" width="13.28515625" style="11" customWidth="1"/>
    <col min="3845" max="3845" width="13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6" width="11.42578125" style="11"/>
    <col min="4097" max="4097" width="15.7109375" style="11" customWidth="1"/>
    <col min="4098" max="4098" width="35.7109375" style="11" customWidth="1"/>
    <col min="4099" max="4099" width="12.85546875" style="11" customWidth="1"/>
    <col min="4100" max="4100" width="13.28515625" style="11" customWidth="1"/>
    <col min="4101" max="4101" width="13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2" width="11.42578125" style="11"/>
    <col min="4353" max="4353" width="15.7109375" style="11" customWidth="1"/>
    <col min="4354" max="4354" width="35.7109375" style="11" customWidth="1"/>
    <col min="4355" max="4355" width="12.85546875" style="11" customWidth="1"/>
    <col min="4356" max="4356" width="13.28515625" style="11" customWidth="1"/>
    <col min="4357" max="4357" width="13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8" width="11.42578125" style="11"/>
    <col min="4609" max="4609" width="15.7109375" style="11" customWidth="1"/>
    <col min="4610" max="4610" width="35.7109375" style="11" customWidth="1"/>
    <col min="4611" max="4611" width="12.85546875" style="11" customWidth="1"/>
    <col min="4612" max="4612" width="13.28515625" style="11" customWidth="1"/>
    <col min="4613" max="4613" width="13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4" width="11.42578125" style="11"/>
    <col min="4865" max="4865" width="15.7109375" style="11" customWidth="1"/>
    <col min="4866" max="4866" width="35.7109375" style="11" customWidth="1"/>
    <col min="4867" max="4867" width="12.85546875" style="11" customWidth="1"/>
    <col min="4868" max="4868" width="13.28515625" style="11" customWidth="1"/>
    <col min="4869" max="4869" width="13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0" width="11.42578125" style="11"/>
    <col min="5121" max="5121" width="15.7109375" style="11" customWidth="1"/>
    <col min="5122" max="5122" width="35.7109375" style="11" customWidth="1"/>
    <col min="5123" max="5123" width="12.85546875" style="11" customWidth="1"/>
    <col min="5124" max="5124" width="13.28515625" style="11" customWidth="1"/>
    <col min="5125" max="5125" width="13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6" width="11.42578125" style="11"/>
    <col min="5377" max="5377" width="15.7109375" style="11" customWidth="1"/>
    <col min="5378" max="5378" width="35.7109375" style="11" customWidth="1"/>
    <col min="5379" max="5379" width="12.85546875" style="11" customWidth="1"/>
    <col min="5380" max="5380" width="13.28515625" style="11" customWidth="1"/>
    <col min="5381" max="5381" width="13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2" width="11.42578125" style="11"/>
    <col min="5633" max="5633" width="15.7109375" style="11" customWidth="1"/>
    <col min="5634" max="5634" width="35.7109375" style="11" customWidth="1"/>
    <col min="5635" max="5635" width="12.85546875" style="11" customWidth="1"/>
    <col min="5636" max="5636" width="13.28515625" style="11" customWidth="1"/>
    <col min="5637" max="5637" width="13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8" width="11.42578125" style="11"/>
    <col min="5889" max="5889" width="15.7109375" style="11" customWidth="1"/>
    <col min="5890" max="5890" width="35.7109375" style="11" customWidth="1"/>
    <col min="5891" max="5891" width="12.85546875" style="11" customWidth="1"/>
    <col min="5892" max="5892" width="13.28515625" style="11" customWidth="1"/>
    <col min="5893" max="5893" width="13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4" width="11.42578125" style="11"/>
    <col min="6145" max="6145" width="15.7109375" style="11" customWidth="1"/>
    <col min="6146" max="6146" width="35.7109375" style="11" customWidth="1"/>
    <col min="6147" max="6147" width="12.85546875" style="11" customWidth="1"/>
    <col min="6148" max="6148" width="13.28515625" style="11" customWidth="1"/>
    <col min="6149" max="6149" width="13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0" width="11.42578125" style="11"/>
    <col min="6401" max="6401" width="15.7109375" style="11" customWidth="1"/>
    <col min="6402" max="6402" width="35.7109375" style="11" customWidth="1"/>
    <col min="6403" max="6403" width="12.85546875" style="11" customWidth="1"/>
    <col min="6404" max="6404" width="13.28515625" style="11" customWidth="1"/>
    <col min="6405" max="6405" width="13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6" width="11.42578125" style="11"/>
    <col min="6657" max="6657" width="15.7109375" style="11" customWidth="1"/>
    <col min="6658" max="6658" width="35.7109375" style="11" customWidth="1"/>
    <col min="6659" max="6659" width="12.85546875" style="11" customWidth="1"/>
    <col min="6660" max="6660" width="13.28515625" style="11" customWidth="1"/>
    <col min="6661" max="6661" width="13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2" width="11.42578125" style="11"/>
    <col min="6913" max="6913" width="15.7109375" style="11" customWidth="1"/>
    <col min="6914" max="6914" width="35.7109375" style="11" customWidth="1"/>
    <col min="6915" max="6915" width="12.85546875" style="11" customWidth="1"/>
    <col min="6916" max="6916" width="13.28515625" style="11" customWidth="1"/>
    <col min="6917" max="6917" width="13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8" width="11.42578125" style="11"/>
    <col min="7169" max="7169" width="15.7109375" style="11" customWidth="1"/>
    <col min="7170" max="7170" width="35.7109375" style="11" customWidth="1"/>
    <col min="7171" max="7171" width="12.85546875" style="11" customWidth="1"/>
    <col min="7172" max="7172" width="13.28515625" style="11" customWidth="1"/>
    <col min="7173" max="7173" width="13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4" width="11.42578125" style="11"/>
    <col min="7425" max="7425" width="15.7109375" style="11" customWidth="1"/>
    <col min="7426" max="7426" width="35.7109375" style="11" customWidth="1"/>
    <col min="7427" max="7427" width="12.85546875" style="11" customWidth="1"/>
    <col min="7428" max="7428" width="13.28515625" style="11" customWidth="1"/>
    <col min="7429" max="7429" width="13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0" width="11.42578125" style="11"/>
    <col min="7681" max="7681" width="15.7109375" style="11" customWidth="1"/>
    <col min="7682" max="7682" width="35.7109375" style="11" customWidth="1"/>
    <col min="7683" max="7683" width="12.85546875" style="11" customWidth="1"/>
    <col min="7684" max="7684" width="13.28515625" style="11" customWidth="1"/>
    <col min="7685" max="7685" width="13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6" width="11.42578125" style="11"/>
    <col min="7937" max="7937" width="15.7109375" style="11" customWidth="1"/>
    <col min="7938" max="7938" width="35.7109375" style="11" customWidth="1"/>
    <col min="7939" max="7939" width="12.85546875" style="11" customWidth="1"/>
    <col min="7940" max="7940" width="13.28515625" style="11" customWidth="1"/>
    <col min="7941" max="7941" width="13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2" width="11.42578125" style="11"/>
    <col min="8193" max="8193" width="15.7109375" style="11" customWidth="1"/>
    <col min="8194" max="8194" width="35.7109375" style="11" customWidth="1"/>
    <col min="8195" max="8195" width="12.85546875" style="11" customWidth="1"/>
    <col min="8196" max="8196" width="13.28515625" style="11" customWidth="1"/>
    <col min="8197" max="8197" width="13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8" width="11.42578125" style="11"/>
    <col min="8449" max="8449" width="15.7109375" style="11" customWidth="1"/>
    <col min="8450" max="8450" width="35.7109375" style="11" customWidth="1"/>
    <col min="8451" max="8451" width="12.85546875" style="11" customWidth="1"/>
    <col min="8452" max="8452" width="13.28515625" style="11" customWidth="1"/>
    <col min="8453" max="8453" width="13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4" width="11.42578125" style="11"/>
    <col min="8705" max="8705" width="15.7109375" style="11" customWidth="1"/>
    <col min="8706" max="8706" width="35.7109375" style="11" customWidth="1"/>
    <col min="8707" max="8707" width="12.85546875" style="11" customWidth="1"/>
    <col min="8708" max="8708" width="13.28515625" style="11" customWidth="1"/>
    <col min="8709" max="8709" width="13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0" width="11.42578125" style="11"/>
    <col min="8961" max="8961" width="15.7109375" style="11" customWidth="1"/>
    <col min="8962" max="8962" width="35.7109375" style="11" customWidth="1"/>
    <col min="8963" max="8963" width="12.85546875" style="11" customWidth="1"/>
    <col min="8964" max="8964" width="13.28515625" style="11" customWidth="1"/>
    <col min="8965" max="8965" width="13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6" width="11.42578125" style="11"/>
    <col min="9217" max="9217" width="15.7109375" style="11" customWidth="1"/>
    <col min="9218" max="9218" width="35.7109375" style="11" customWidth="1"/>
    <col min="9219" max="9219" width="12.85546875" style="11" customWidth="1"/>
    <col min="9220" max="9220" width="13.28515625" style="11" customWidth="1"/>
    <col min="9221" max="9221" width="13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2" width="11.42578125" style="11"/>
    <col min="9473" max="9473" width="15.7109375" style="11" customWidth="1"/>
    <col min="9474" max="9474" width="35.7109375" style="11" customWidth="1"/>
    <col min="9475" max="9475" width="12.85546875" style="11" customWidth="1"/>
    <col min="9476" max="9476" width="13.28515625" style="11" customWidth="1"/>
    <col min="9477" max="9477" width="13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8" width="11.42578125" style="11"/>
    <col min="9729" max="9729" width="15.7109375" style="11" customWidth="1"/>
    <col min="9730" max="9730" width="35.7109375" style="11" customWidth="1"/>
    <col min="9731" max="9731" width="12.85546875" style="11" customWidth="1"/>
    <col min="9732" max="9732" width="13.28515625" style="11" customWidth="1"/>
    <col min="9733" max="9733" width="13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4" width="11.42578125" style="11"/>
    <col min="9985" max="9985" width="15.7109375" style="11" customWidth="1"/>
    <col min="9986" max="9986" width="35.7109375" style="11" customWidth="1"/>
    <col min="9987" max="9987" width="12.85546875" style="11" customWidth="1"/>
    <col min="9988" max="9988" width="13.28515625" style="11" customWidth="1"/>
    <col min="9989" max="9989" width="13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0" width="11.42578125" style="11"/>
    <col min="10241" max="10241" width="15.7109375" style="11" customWidth="1"/>
    <col min="10242" max="10242" width="35.7109375" style="11" customWidth="1"/>
    <col min="10243" max="10243" width="12.85546875" style="11" customWidth="1"/>
    <col min="10244" max="10244" width="13.28515625" style="11" customWidth="1"/>
    <col min="10245" max="10245" width="13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6" width="11.42578125" style="11"/>
    <col min="10497" max="10497" width="15.7109375" style="11" customWidth="1"/>
    <col min="10498" max="10498" width="35.7109375" style="11" customWidth="1"/>
    <col min="10499" max="10499" width="12.85546875" style="11" customWidth="1"/>
    <col min="10500" max="10500" width="13.28515625" style="11" customWidth="1"/>
    <col min="10501" max="10501" width="13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2" width="11.42578125" style="11"/>
    <col min="10753" max="10753" width="15.7109375" style="11" customWidth="1"/>
    <col min="10754" max="10754" width="35.7109375" style="11" customWidth="1"/>
    <col min="10755" max="10755" width="12.85546875" style="11" customWidth="1"/>
    <col min="10756" max="10756" width="13.28515625" style="11" customWidth="1"/>
    <col min="10757" max="10757" width="13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8" width="11.42578125" style="11"/>
    <col min="11009" max="11009" width="15.7109375" style="11" customWidth="1"/>
    <col min="11010" max="11010" width="35.7109375" style="11" customWidth="1"/>
    <col min="11011" max="11011" width="12.85546875" style="11" customWidth="1"/>
    <col min="11012" max="11012" width="13.28515625" style="11" customWidth="1"/>
    <col min="11013" max="11013" width="13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4" width="11.42578125" style="11"/>
    <col min="11265" max="11265" width="15.7109375" style="11" customWidth="1"/>
    <col min="11266" max="11266" width="35.7109375" style="11" customWidth="1"/>
    <col min="11267" max="11267" width="12.85546875" style="11" customWidth="1"/>
    <col min="11268" max="11268" width="13.28515625" style="11" customWidth="1"/>
    <col min="11269" max="11269" width="13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0" width="11.42578125" style="11"/>
    <col min="11521" max="11521" width="15.7109375" style="11" customWidth="1"/>
    <col min="11522" max="11522" width="35.7109375" style="11" customWidth="1"/>
    <col min="11523" max="11523" width="12.85546875" style="11" customWidth="1"/>
    <col min="11524" max="11524" width="13.28515625" style="11" customWidth="1"/>
    <col min="11525" max="11525" width="13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6" width="11.42578125" style="11"/>
    <col min="11777" max="11777" width="15.7109375" style="11" customWidth="1"/>
    <col min="11778" max="11778" width="35.7109375" style="11" customWidth="1"/>
    <col min="11779" max="11779" width="12.85546875" style="11" customWidth="1"/>
    <col min="11780" max="11780" width="13.28515625" style="11" customWidth="1"/>
    <col min="11781" max="11781" width="13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2" width="11.42578125" style="11"/>
    <col min="12033" max="12033" width="15.7109375" style="11" customWidth="1"/>
    <col min="12034" max="12034" width="35.7109375" style="11" customWidth="1"/>
    <col min="12035" max="12035" width="12.85546875" style="11" customWidth="1"/>
    <col min="12036" max="12036" width="13.28515625" style="11" customWidth="1"/>
    <col min="12037" max="12037" width="13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8" width="11.42578125" style="11"/>
    <col min="12289" max="12289" width="15.7109375" style="11" customWidth="1"/>
    <col min="12290" max="12290" width="35.7109375" style="11" customWidth="1"/>
    <col min="12291" max="12291" width="12.85546875" style="11" customWidth="1"/>
    <col min="12292" max="12292" width="13.28515625" style="11" customWidth="1"/>
    <col min="12293" max="12293" width="13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4" width="11.42578125" style="11"/>
    <col min="12545" max="12545" width="15.7109375" style="11" customWidth="1"/>
    <col min="12546" max="12546" width="35.7109375" style="11" customWidth="1"/>
    <col min="12547" max="12547" width="12.85546875" style="11" customWidth="1"/>
    <col min="12548" max="12548" width="13.28515625" style="11" customWidth="1"/>
    <col min="12549" max="12549" width="13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0" width="11.42578125" style="11"/>
    <col min="12801" max="12801" width="15.7109375" style="11" customWidth="1"/>
    <col min="12802" max="12802" width="35.7109375" style="11" customWidth="1"/>
    <col min="12803" max="12803" width="12.85546875" style="11" customWidth="1"/>
    <col min="12804" max="12804" width="13.28515625" style="11" customWidth="1"/>
    <col min="12805" max="12805" width="13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6" width="11.42578125" style="11"/>
    <col min="13057" max="13057" width="15.7109375" style="11" customWidth="1"/>
    <col min="13058" max="13058" width="35.7109375" style="11" customWidth="1"/>
    <col min="13059" max="13059" width="12.85546875" style="11" customWidth="1"/>
    <col min="13060" max="13060" width="13.28515625" style="11" customWidth="1"/>
    <col min="13061" max="13061" width="13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2" width="11.42578125" style="11"/>
    <col min="13313" max="13313" width="15.7109375" style="11" customWidth="1"/>
    <col min="13314" max="13314" width="35.7109375" style="11" customWidth="1"/>
    <col min="13315" max="13315" width="12.85546875" style="11" customWidth="1"/>
    <col min="13316" max="13316" width="13.28515625" style="11" customWidth="1"/>
    <col min="13317" max="13317" width="13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8" width="11.42578125" style="11"/>
    <col min="13569" max="13569" width="15.7109375" style="11" customWidth="1"/>
    <col min="13570" max="13570" width="35.7109375" style="11" customWidth="1"/>
    <col min="13571" max="13571" width="12.85546875" style="11" customWidth="1"/>
    <col min="13572" max="13572" width="13.28515625" style="11" customWidth="1"/>
    <col min="13573" max="13573" width="13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4" width="11.42578125" style="11"/>
    <col min="13825" max="13825" width="15.7109375" style="11" customWidth="1"/>
    <col min="13826" max="13826" width="35.7109375" style="11" customWidth="1"/>
    <col min="13827" max="13827" width="12.85546875" style="11" customWidth="1"/>
    <col min="13828" max="13828" width="13.28515625" style="11" customWidth="1"/>
    <col min="13829" max="13829" width="13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0" width="11.42578125" style="11"/>
    <col min="14081" max="14081" width="15.7109375" style="11" customWidth="1"/>
    <col min="14082" max="14082" width="35.7109375" style="11" customWidth="1"/>
    <col min="14083" max="14083" width="12.85546875" style="11" customWidth="1"/>
    <col min="14084" max="14084" width="13.28515625" style="11" customWidth="1"/>
    <col min="14085" max="14085" width="13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6" width="11.42578125" style="11"/>
    <col min="14337" max="14337" width="15.7109375" style="11" customWidth="1"/>
    <col min="14338" max="14338" width="35.7109375" style="11" customWidth="1"/>
    <col min="14339" max="14339" width="12.85546875" style="11" customWidth="1"/>
    <col min="14340" max="14340" width="13.28515625" style="11" customWidth="1"/>
    <col min="14341" max="14341" width="13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2" width="11.42578125" style="11"/>
    <col min="14593" max="14593" width="15.7109375" style="11" customWidth="1"/>
    <col min="14594" max="14594" width="35.7109375" style="11" customWidth="1"/>
    <col min="14595" max="14595" width="12.85546875" style="11" customWidth="1"/>
    <col min="14596" max="14596" width="13.28515625" style="11" customWidth="1"/>
    <col min="14597" max="14597" width="13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8" width="11.42578125" style="11"/>
    <col min="14849" max="14849" width="15.7109375" style="11" customWidth="1"/>
    <col min="14850" max="14850" width="35.7109375" style="11" customWidth="1"/>
    <col min="14851" max="14851" width="12.85546875" style="11" customWidth="1"/>
    <col min="14852" max="14852" width="13.28515625" style="11" customWidth="1"/>
    <col min="14853" max="14853" width="13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4" width="11.42578125" style="11"/>
    <col min="15105" max="15105" width="15.7109375" style="11" customWidth="1"/>
    <col min="15106" max="15106" width="35.7109375" style="11" customWidth="1"/>
    <col min="15107" max="15107" width="12.85546875" style="11" customWidth="1"/>
    <col min="15108" max="15108" width="13.28515625" style="11" customWidth="1"/>
    <col min="15109" max="15109" width="13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0" width="11.42578125" style="11"/>
    <col min="15361" max="15361" width="15.7109375" style="11" customWidth="1"/>
    <col min="15362" max="15362" width="35.7109375" style="11" customWidth="1"/>
    <col min="15363" max="15363" width="12.85546875" style="11" customWidth="1"/>
    <col min="15364" max="15364" width="13.28515625" style="11" customWidth="1"/>
    <col min="15365" max="15365" width="13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6" width="11.42578125" style="11"/>
    <col min="15617" max="15617" width="15.7109375" style="11" customWidth="1"/>
    <col min="15618" max="15618" width="35.7109375" style="11" customWidth="1"/>
    <col min="15619" max="15619" width="12.85546875" style="11" customWidth="1"/>
    <col min="15620" max="15620" width="13.28515625" style="11" customWidth="1"/>
    <col min="15621" max="15621" width="13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2" width="11.42578125" style="11"/>
    <col min="15873" max="15873" width="15.7109375" style="11" customWidth="1"/>
    <col min="15874" max="15874" width="35.7109375" style="11" customWidth="1"/>
    <col min="15875" max="15875" width="12.85546875" style="11" customWidth="1"/>
    <col min="15876" max="15876" width="13.28515625" style="11" customWidth="1"/>
    <col min="15877" max="15877" width="13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8" width="11.42578125" style="11"/>
    <col min="16129" max="16129" width="15.7109375" style="11" customWidth="1"/>
    <col min="16130" max="16130" width="35.7109375" style="11" customWidth="1"/>
    <col min="16131" max="16131" width="12.85546875" style="11" customWidth="1"/>
    <col min="16132" max="16132" width="13.28515625" style="11" customWidth="1"/>
    <col min="16133" max="16133" width="13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352" t="s">
        <v>294</v>
      </c>
      <c r="C5" s="352"/>
      <c r="D5" s="352"/>
      <c r="E5" s="352"/>
    </row>
    <row r="6" spans="2:7" ht="30" customHeight="1">
      <c r="B6" s="38" t="s">
        <v>153</v>
      </c>
      <c r="C6" s="40" t="str">
        <f>actualizaciones!A3</f>
        <v>acumulado febrero 2010</v>
      </c>
      <c r="D6" s="40" t="str">
        <f>actualizaciones!A2</f>
        <v xml:space="preserve">acumulado febrero 2011 </v>
      </c>
      <c r="E6" s="247" t="s">
        <v>289</v>
      </c>
    </row>
    <row r="7" spans="2:7" ht="15" customHeight="1">
      <c r="B7" s="300" t="s">
        <v>154</v>
      </c>
      <c r="C7" s="301"/>
      <c r="D7" s="301"/>
      <c r="E7" s="301"/>
      <c r="G7" s="2"/>
    </row>
    <row r="8" spans="2:7" ht="15" customHeight="1">
      <c r="B8" s="302" t="s">
        <v>290</v>
      </c>
      <c r="C8" s="297">
        <v>2.1129328480315221</v>
      </c>
      <c r="D8" s="297">
        <v>2.3004523510852626</v>
      </c>
      <c r="E8" s="294">
        <f>D8-C8</f>
        <v>0.18751950305374043</v>
      </c>
    </row>
    <row r="9" spans="2:7" ht="15" customHeight="1">
      <c r="B9" s="300" t="s">
        <v>156</v>
      </c>
      <c r="C9" s="298"/>
      <c r="D9" s="298"/>
      <c r="E9" s="299"/>
    </row>
    <row r="10" spans="2:7" ht="15" customHeight="1">
      <c r="B10" s="303" t="s">
        <v>157</v>
      </c>
      <c r="C10" s="304">
        <v>2.1129328480315221</v>
      </c>
      <c r="D10" s="304">
        <v>2.3004523510852626</v>
      </c>
      <c r="E10" s="305">
        <f>D10-C10</f>
        <v>0.18751950305374043</v>
      </c>
    </row>
    <row r="11" spans="2:7" ht="15" customHeight="1">
      <c r="B11" s="306" t="s">
        <v>259</v>
      </c>
      <c r="C11" s="37">
        <v>1.8506486975761842</v>
      </c>
      <c r="D11" s="37">
        <v>1.7393486777668952</v>
      </c>
      <c r="E11" s="296">
        <f>D11-C11</f>
        <v>-0.11130001980928905</v>
      </c>
    </row>
    <row r="12" spans="2:7" ht="15" customHeight="1">
      <c r="B12" s="306" t="s">
        <v>159</v>
      </c>
      <c r="C12" s="37">
        <v>2.0792478947975543</v>
      </c>
      <c r="D12" s="37">
        <v>2.5859880385695106</v>
      </c>
      <c r="E12" s="296">
        <f>D12-C12</f>
        <v>0.50674014377195631</v>
      </c>
    </row>
    <row r="13" spans="2:7" ht="15" customHeight="1">
      <c r="B13" s="306" t="s">
        <v>160</v>
      </c>
      <c r="C13" s="37">
        <v>2.1494093859742471</v>
      </c>
      <c r="D13" s="37">
        <v>2.2987625220978196</v>
      </c>
      <c r="E13" s="296">
        <f>D13-C13</f>
        <v>0.14935313612357248</v>
      </c>
    </row>
    <row r="14" spans="2:7" ht="15" customHeight="1">
      <c r="B14" s="306" t="s">
        <v>161</v>
      </c>
      <c r="C14" s="37">
        <v>3.4324045407636739</v>
      </c>
      <c r="D14" s="37">
        <v>3.8459958932238192</v>
      </c>
      <c r="E14" s="296">
        <f>D14-C14</f>
        <v>0.41359135246014533</v>
      </c>
    </row>
    <row r="15" spans="2:7" ht="15" customHeight="1">
      <c r="B15" s="300" t="s">
        <v>162</v>
      </c>
      <c r="C15" s="298"/>
      <c r="D15" s="298"/>
      <c r="E15" s="299"/>
    </row>
    <row r="16" spans="2:7" ht="15" customHeight="1">
      <c r="B16" s="303" t="s">
        <v>163</v>
      </c>
      <c r="C16" s="304">
        <v>0</v>
      </c>
      <c r="D16" s="304">
        <v>0</v>
      </c>
      <c r="E16" s="305">
        <f>IFERROR(D16-C16,"-")</f>
        <v>0</v>
      </c>
    </row>
    <row r="17" spans="2:12" ht="15" customHeight="1">
      <c r="B17" s="333" t="s">
        <v>295</v>
      </c>
      <c r="C17" s="333"/>
      <c r="D17" s="333"/>
      <c r="E17" s="333"/>
    </row>
    <row r="18" spans="2:12" ht="15" customHeight="1" thickBot="1"/>
    <row r="19" spans="2:12" ht="30" customHeight="1" thickBot="1">
      <c r="E19" s="72" t="s">
        <v>95</v>
      </c>
    </row>
    <row r="26" spans="2:12"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</row>
  </sheetData>
  <mergeCells count="2">
    <mergeCell ref="B5:E5"/>
    <mergeCell ref="B17:E17"/>
  </mergeCells>
  <hyperlinks>
    <hyperlink ref="E19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SANTA CRUZ (acumulado junio 2010)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>
  <sheetPr codeName="Hoja32">
    <tabColor rgb="FF000099"/>
    <pageSetUpPr autoPageBreaks="0" fitToPage="1"/>
  </sheetPr>
  <dimension ref="B3:L28"/>
  <sheetViews>
    <sheetView showGridLines="0" showRowColHeaders="0" showOutlineSymbols="0" zoomScaleNormal="100" workbookViewId="0">
      <selection activeCell="L9" sqref="L9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3" ht="20.100000000000001" customHeight="1"/>
    <row r="26" spans="2:12" ht="20.25" customHeight="1"/>
    <row r="27" spans="2:12" ht="15" customHeight="1" thickBot="1"/>
    <row r="28" spans="2:12" ht="30" customHeight="1" thickBot="1">
      <c r="B28" s="20"/>
      <c r="C28" s="20"/>
      <c r="D28" s="20"/>
      <c r="E28" s="20"/>
      <c r="F28" s="20"/>
      <c r="G28" s="20"/>
      <c r="H28" s="20"/>
      <c r="I28" s="72" t="s">
        <v>97</v>
      </c>
      <c r="J28" s="20"/>
      <c r="K28" s="20"/>
      <c r="L28" s="20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SANTA CRUZ (acumulado junio 2010)</oddHeader>
    <oddFooter>&amp;CTurismo de Tenerife&amp;R&amp;P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>
  <sheetPr codeName="Hoja207">
    <tabColor rgb="FF000099"/>
  </sheetPr>
  <dimension ref="B1:L75"/>
  <sheetViews>
    <sheetView showGridLines="0" showRowColHeaders="0" zoomScaleNormal="100" workbookViewId="0">
      <selection activeCell="C22" sqref="C22:F74"/>
    </sheetView>
  </sheetViews>
  <sheetFormatPr baseColWidth="10" defaultRowHeight="12.75" outlineLevelRow="1"/>
  <cols>
    <col min="1" max="1" width="15.7109375" style="231" customWidth="1"/>
    <col min="2" max="2" width="12.140625" style="231" customWidth="1"/>
    <col min="3" max="18" width="11" style="231" customWidth="1"/>
    <col min="19" max="21" width="10.42578125" style="231" customWidth="1"/>
    <col min="22" max="25" width="9.28515625" style="231" customWidth="1"/>
    <col min="26" max="37" width="7.28515625" style="231" customWidth="1"/>
    <col min="38" max="38" width="11.5703125" style="231" bestFit="1" customWidth="1"/>
    <col min="39" max="258" width="11.42578125" style="231"/>
    <col min="259" max="259" width="13.7109375" style="231" customWidth="1"/>
    <col min="260" max="260" width="12.140625" style="231" customWidth="1"/>
    <col min="261" max="274" width="11" style="231" customWidth="1"/>
    <col min="275" max="277" width="10.42578125" style="231" customWidth="1"/>
    <col min="278" max="279" width="7.28515625" style="231" customWidth="1"/>
    <col min="280" max="280" width="7.85546875" style="231" bestFit="1" customWidth="1"/>
    <col min="281" max="293" width="7.28515625" style="231" customWidth="1"/>
    <col min="294" max="294" width="11.5703125" style="231" bestFit="1" customWidth="1"/>
    <col min="295" max="514" width="11.42578125" style="231"/>
    <col min="515" max="515" width="13.7109375" style="231" customWidth="1"/>
    <col min="516" max="516" width="12.140625" style="231" customWidth="1"/>
    <col min="517" max="530" width="11" style="231" customWidth="1"/>
    <col min="531" max="533" width="10.42578125" style="231" customWidth="1"/>
    <col min="534" max="535" width="7.28515625" style="231" customWidth="1"/>
    <col min="536" max="536" width="7.85546875" style="231" bestFit="1" customWidth="1"/>
    <col min="537" max="549" width="7.28515625" style="231" customWidth="1"/>
    <col min="550" max="550" width="11.5703125" style="231" bestFit="1" customWidth="1"/>
    <col min="551" max="770" width="11.42578125" style="231"/>
    <col min="771" max="771" width="13.7109375" style="231" customWidth="1"/>
    <col min="772" max="772" width="12.140625" style="231" customWidth="1"/>
    <col min="773" max="786" width="11" style="231" customWidth="1"/>
    <col min="787" max="789" width="10.42578125" style="231" customWidth="1"/>
    <col min="790" max="791" width="7.28515625" style="231" customWidth="1"/>
    <col min="792" max="792" width="7.85546875" style="231" bestFit="1" customWidth="1"/>
    <col min="793" max="805" width="7.28515625" style="231" customWidth="1"/>
    <col min="806" max="806" width="11.5703125" style="231" bestFit="1" customWidth="1"/>
    <col min="807" max="1026" width="11.42578125" style="231"/>
    <col min="1027" max="1027" width="13.7109375" style="231" customWidth="1"/>
    <col min="1028" max="1028" width="12.140625" style="231" customWidth="1"/>
    <col min="1029" max="1042" width="11" style="231" customWidth="1"/>
    <col min="1043" max="1045" width="10.42578125" style="231" customWidth="1"/>
    <col min="1046" max="1047" width="7.28515625" style="231" customWidth="1"/>
    <col min="1048" max="1048" width="7.85546875" style="231" bestFit="1" customWidth="1"/>
    <col min="1049" max="1061" width="7.28515625" style="231" customWidth="1"/>
    <col min="1062" max="1062" width="11.5703125" style="231" bestFit="1" customWidth="1"/>
    <col min="1063" max="1282" width="11.42578125" style="231"/>
    <col min="1283" max="1283" width="13.7109375" style="231" customWidth="1"/>
    <col min="1284" max="1284" width="12.140625" style="231" customWidth="1"/>
    <col min="1285" max="1298" width="11" style="231" customWidth="1"/>
    <col min="1299" max="1301" width="10.42578125" style="231" customWidth="1"/>
    <col min="1302" max="1303" width="7.28515625" style="231" customWidth="1"/>
    <col min="1304" max="1304" width="7.85546875" style="231" bestFit="1" customWidth="1"/>
    <col min="1305" max="1317" width="7.28515625" style="231" customWidth="1"/>
    <col min="1318" max="1318" width="11.5703125" style="231" bestFit="1" customWidth="1"/>
    <col min="1319" max="1538" width="11.42578125" style="231"/>
    <col min="1539" max="1539" width="13.7109375" style="231" customWidth="1"/>
    <col min="1540" max="1540" width="12.140625" style="231" customWidth="1"/>
    <col min="1541" max="1554" width="11" style="231" customWidth="1"/>
    <col min="1555" max="1557" width="10.42578125" style="231" customWidth="1"/>
    <col min="1558" max="1559" width="7.28515625" style="231" customWidth="1"/>
    <col min="1560" max="1560" width="7.85546875" style="231" bestFit="1" customWidth="1"/>
    <col min="1561" max="1573" width="7.28515625" style="231" customWidth="1"/>
    <col min="1574" max="1574" width="11.5703125" style="231" bestFit="1" customWidth="1"/>
    <col min="1575" max="1794" width="11.42578125" style="231"/>
    <col min="1795" max="1795" width="13.7109375" style="231" customWidth="1"/>
    <col min="1796" max="1796" width="12.140625" style="231" customWidth="1"/>
    <col min="1797" max="1810" width="11" style="231" customWidth="1"/>
    <col min="1811" max="1813" width="10.42578125" style="231" customWidth="1"/>
    <col min="1814" max="1815" width="7.28515625" style="231" customWidth="1"/>
    <col min="1816" max="1816" width="7.85546875" style="231" bestFit="1" customWidth="1"/>
    <col min="1817" max="1829" width="7.28515625" style="231" customWidth="1"/>
    <col min="1830" max="1830" width="11.5703125" style="231" bestFit="1" customWidth="1"/>
    <col min="1831" max="2050" width="11.42578125" style="231"/>
    <col min="2051" max="2051" width="13.7109375" style="231" customWidth="1"/>
    <col min="2052" max="2052" width="12.140625" style="231" customWidth="1"/>
    <col min="2053" max="2066" width="11" style="231" customWidth="1"/>
    <col min="2067" max="2069" width="10.42578125" style="231" customWidth="1"/>
    <col min="2070" max="2071" width="7.28515625" style="231" customWidth="1"/>
    <col min="2072" max="2072" width="7.85546875" style="231" bestFit="1" customWidth="1"/>
    <col min="2073" max="2085" width="7.28515625" style="231" customWidth="1"/>
    <col min="2086" max="2086" width="11.5703125" style="231" bestFit="1" customWidth="1"/>
    <col min="2087" max="2306" width="11.42578125" style="231"/>
    <col min="2307" max="2307" width="13.7109375" style="231" customWidth="1"/>
    <col min="2308" max="2308" width="12.140625" style="231" customWidth="1"/>
    <col min="2309" max="2322" width="11" style="231" customWidth="1"/>
    <col min="2323" max="2325" width="10.42578125" style="231" customWidth="1"/>
    <col min="2326" max="2327" width="7.28515625" style="231" customWidth="1"/>
    <col min="2328" max="2328" width="7.85546875" style="231" bestFit="1" customWidth="1"/>
    <col min="2329" max="2341" width="7.28515625" style="231" customWidth="1"/>
    <col min="2342" max="2342" width="11.5703125" style="231" bestFit="1" customWidth="1"/>
    <col min="2343" max="2562" width="11.42578125" style="231"/>
    <col min="2563" max="2563" width="13.7109375" style="231" customWidth="1"/>
    <col min="2564" max="2564" width="12.140625" style="231" customWidth="1"/>
    <col min="2565" max="2578" width="11" style="231" customWidth="1"/>
    <col min="2579" max="2581" width="10.42578125" style="231" customWidth="1"/>
    <col min="2582" max="2583" width="7.28515625" style="231" customWidth="1"/>
    <col min="2584" max="2584" width="7.85546875" style="231" bestFit="1" customWidth="1"/>
    <col min="2585" max="2597" width="7.28515625" style="231" customWidth="1"/>
    <col min="2598" max="2598" width="11.5703125" style="231" bestFit="1" customWidth="1"/>
    <col min="2599" max="2818" width="11.42578125" style="231"/>
    <col min="2819" max="2819" width="13.7109375" style="231" customWidth="1"/>
    <col min="2820" max="2820" width="12.140625" style="231" customWidth="1"/>
    <col min="2821" max="2834" width="11" style="231" customWidth="1"/>
    <col min="2835" max="2837" width="10.42578125" style="231" customWidth="1"/>
    <col min="2838" max="2839" width="7.28515625" style="231" customWidth="1"/>
    <col min="2840" max="2840" width="7.85546875" style="231" bestFit="1" customWidth="1"/>
    <col min="2841" max="2853" width="7.28515625" style="231" customWidth="1"/>
    <col min="2854" max="2854" width="11.5703125" style="231" bestFit="1" customWidth="1"/>
    <col min="2855" max="3074" width="11.42578125" style="231"/>
    <col min="3075" max="3075" width="13.7109375" style="231" customWidth="1"/>
    <col min="3076" max="3076" width="12.140625" style="231" customWidth="1"/>
    <col min="3077" max="3090" width="11" style="231" customWidth="1"/>
    <col min="3091" max="3093" width="10.42578125" style="231" customWidth="1"/>
    <col min="3094" max="3095" width="7.28515625" style="231" customWidth="1"/>
    <col min="3096" max="3096" width="7.85546875" style="231" bestFit="1" customWidth="1"/>
    <col min="3097" max="3109" width="7.28515625" style="231" customWidth="1"/>
    <col min="3110" max="3110" width="11.5703125" style="231" bestFit="1" customWidth="1"/>
    <col min="3111" max="3330" width="11.42578125" style="231"/>
    <col min="3331" max="3331" width="13.7109375" style="231" customWidth="1"/>
    <col min="3332" max="3332" width="12.140625" style="231" customWidth="1"/>
    <col min="3333" max="3346" width="11" style="231" customWidth="1"/>
    <col min="3347" max="3349" width="10.42578125" style="231" customWidth="1"/>
    <col min="3350" max="3351" width="7.28515625" style="231" customWidth="1"/>
    <col min="3352" max="3352" width="7.85546875" style="231" bestFit="1" customWidth="1"/>
    <col min="3353" max="3365" width="7.28515625" style="231" customWidth="1"/>
    <col min="3366" max="3366" width="11.5703125" style="231" bestFit="1" customWidth="1"/>
    <col min="3367" max="3586" width="11.42578125" style="231"/>
    <col min="3587" max="3587" width="13.7109375" style="231" customWidth="1"/>
    <col min="3588" max="3588" width="12.140625" style="231" customWidth="1"/>
    <col min="3589" max="3602" width="11" style="231" customWidth="1"/>
    <col min="3603" max="3605" width="10.42578125" style="231" customWidth="1"/>
    <col min="3606" max="3607" width="7.28515625" style="231" customWidth="1"/>
    <col min="3608" max="3608" width="7.85546875" style="231" bestFit="1" customWidth="1"/>
    <col min="3609" max="3621" width="7.28515625" style="231" customWidth="1"/>
    <col min="3622" max="3622" width="11.5703125" style="231" bestFit="1" customWidth="1"/>
    <col min="3623" max="3842" width="11.42578125" style="231"/>
    <col min="3843" max="3843" width="13.7109375" style="231" customWidth="1"/>
    <col min="3844" max="3844" width="12.140625" style="231" customWidth="1"/>
    <col min="3845" max="3858" width="11" style="231" customWidth="1"/>
    <col min="3859" max="3861" width="10.42578125" style="231" customWidth="1"/>
    <col min="3862" max="3863" width="7.28515625" style="231" customWidth="1"/>
    <col min="3864" max="3864" width="7.85546875" style="231" bestFit="1" customWidth="1"/>
    <col min="3865" max="3877" width="7.28515625" style="231" customWidth="1"/>
    <col min="3878" max="3878" width="11.5703125" style="231" bestFit="1" customWidth="1"/>
    <col min="3879" max="4098" width="11.42578125" style="231"/>
    <col min="4099" max="4099" width="13.7109375" style="231" customWidth="1"/>
    <col min="4100" max="4100" width="12.140625" style="231" customWidth="1"/>
    <col min="4101" max="4114" width="11" style="231" customWidth="1"/>
    <col min="4115" max="4117" width="10.42578125" style="231" customWidth="1"/>
    <col min="4118" max="4119" width="7.28515625" style="231" customWidth="1"/>
    <col min="4120" max="4120" width="7.85546875" style="231" bestFit="1" customWidth="1"/>
    <col min="4121" max="4133" width="7.28515625" style="231" customWidth="1"/>
    <col min="4134" max="4134" width="11.5703125" style="231" bestFit="1" customWidth="1"/>
    <col min="4135" max="4354" width="11.42578125" style="231"/>
    <col min="4355" max="4355" width="13.7109375" style="231" customWidth="1"/>
    <col min="4356" max="4356" width="12.140625" style="231" customWidth="1"/>
    <col min="4357" max="4370" width="11" style="231" customWidth="1"/>
    <col min="4371" max="4373" width="10.42578125" style="231" customWidth="1"/>
    <col min="4374" max="4375" width="7.28515625" style="231" customWidth="1"/>
    <col min="4376" max="4376" width="7.85546875" style="231" bestFit="1" customWidth="1"/>
    <col min="4377" max="4389" width="7.28515625" style="231" customWidth="1"/>
    <col min="4390" max="4390" width="11.5703125" style="231" bestFit="1" customWidth="1"/>
    <col min="4391" max="4610" width="11.42578125" style="231"/>
    <col min="4611" max="4611" width="13.7109375" style="231" customWidth="1"/>
    <col min="4612" max="4612" width="12.140625" style="231" customWidth="1"/>
    <col min="4613" max="4626" width="11" style="231" customWidth="1"/>
    <col min="4627" max="4629" width="10.42578125" style="231" customWidth="1"/>
    <col min="4630" max="4631" width="7.28515625" style="231" customWidth="1"/>
    <col min="4632" max="4632" width="7.85546875" style="231" bestFit="1" customWidth="1"/>
    <col min="4633" max="4645" width="7.28515625" style="231" customWidth="1"/>
    <col min="4646" max="4646" width="11.5703125" style="231" bestFit="1" customWidth="1"/>
    <col min="4647" max="4866" width="11.42578125" style="231"/>
    <col min="4867" max="4867" width="13.7109375" style="231" customWidth="1"/>
    <col min="4868" max="4868" width="12.140625" style="231" customWidth="1"/>
    <col min="4869" max="4882" width="11" style="231" customWidth="1"/>
    <col min="4883" max="4885" width="10.42578125" style="231" customWidth="1"/>
    <col min="4886" max="4887" width="7.28515625" style="231" customWidth="1"/>
    <col min="4888" max="4888" width="7.85546875" style="231" bestFit="1" customWidth="1"/>
    <col min="4889" max="4901" width="7.28515625" style="231" customWidth="1"/>
    <col min="4902" max="4902" width="11.5703125" style="231" bestFit="1" customWidth="1"/>
    <col min="4903" max="5122" width="11.42578125" style="231"/>
    <col min="5123" max="5123" width="13.7109375" style="231" customWidth="1"/>
    <col min="5124" max="5124" width="12.140625" style="231" customWidth="1"/>
    <col min="5125" max="5138" width="11" style="231" customWidth="1"/>
    <col min="5139" max="5141" width="10.42578125" style="231" customWidth="1"/>
    <col min="5142" max="5143" width="7.28515625" style="231" customWidth="1"/>
    <col min="5144" max="5144" width="7.85546875" style="231" bestFit="1" customWidth="1"/>
    <col min="5145" max="5157" width="7.28515625" style="231" customWidth="1"/>
    <col min="5158" max="5158" width="11.5703125" style="231" bestFit="1" customWidth="1"/>
    <col min="5159" max="5378" width="11.42578125" style="231"/>
    <col min="5379" max="5379" width="13.7109375" style="231" customWidth="1"/>
    <col min="5380" max="5380" width="12.140625" style="231" customWidth="1"/>
    <col min="5381" max="5394" width="11" style="231" customWidth="1"/>
    <col min="5395" max="5397" width="10.42578125" style="231" customWidth="1"/>
    <col min="5398" max="5399" width="7.28515625" style="231" customWidth="1"/>
    <col min="5400" max="5400" width="7.85546875" style="231" bestFit="1" customWidth="1"/>
    <col min="5401" max="5413" width="7.28515625" style="231" customWidth="1"/>
    <col min="5414" max="5414" width="11.5703125" style="231" bestFit="1" customWidth="1"/>
    <col min="5415" max="5634" width="11.42578125" style="231"/>
    <col min="5635" max="5635" width="13.7109375" style="231" customWidth="1"/>
    <col min="5636" max="5636" width="12.140625" style="231" customWidth="1"/>
    <col min="5637" max="5650" width="11" style="231" customWidth="1"/>
    <col min="5651" max="5653" width="10.42578125" style="231" customWidth="1"/>
    <col min="5654" max="5655" width="7.28515625" style="231" customWidth="1"/>
    <col min="5656" max="5656" width="7.85546875" style="231" bestFit="1" customWidth="1"/>
    <col min="5657" max="5669" width="7.28515625" style="231" customWidth="1"/>
    <col min="5670" max="5670" width="11.5703125" style="231" bestFit="1" customWidth="1"/>
    <col min="5671" max="5890" width="11.42578125" style="231"/>
    <col min="5891" max="5891" width="13.7109375" style="231" customWidth="1"/>
    <col min="5892" max="5892" width="12.140625" style="231" customWidth="1"/>
    <col min="5893" max="5906" width="11" style="231" customWidth="1"/>
    <col min="5907" max="5909" width="10.42578125" style="231" customWidth="1"/>
    <col min="5910" max="5911" width="7.28515625" style="231" customWidth="1"/>
    <col min="5912" max="5912" width="7.85546875" style="231" bestFit="1" customWidth="1"/>
    <col min="5913" max="5925" width="7.28515625" style="231" customWidth="1"/>
    <col min="5926" max="5926" width="11.5703125" style="231" bestFit="1" customWidth="1"/>
    <col min="5927" max="6146" width="11.42578125" style="231"/>
    <col min="6147" max="6147" width="13.7109375" style="231" customWidth="1"/>
    <col min="6148" max="6148" width="12.140625" style="231" customWidth="1"/>
    <col min="6149" max="6162" width="11" style="231" customWidth="1"/>
    <col min="6163" max="6165" width="10.42578125" style="231" customWidth="1"/>
    <col min="6166" max="6167" width="7.28515625" style="231" customWidth="1"/>
    <col min="6168" max="6168" width="7.85546875" style="231" bestFit="1" customWidth="1"/>
    <col min="6169" max="6181" width="7.28515625" style="231" customWidth="1"/>
    <col min="6182" max="6182" width="11.5703125" style="231" bestFit="1" customWidth="1"/>
    <col min="6183" max="6402" width="11.42578125" style="231"/>
    <col min="6403" max="6403" width="13.7109375" style="231" customWidth="1"/>
    <col min="6404" max="6404" width="12.140625" style="231" customWidth="1"/>
    <col min="6405" max="6418" width="11" style="231" customWidth="1"/>
    <col min="6419" max="6421" width="10.42578125" style="231" customWidth="1"/>
    <col min="6422" max="6423" width="7.28515625" style="231" customWidth="1"/>
    <col min="6424" max="6424" width="7.85546875" style="231" bestFit="1" customWidth="1"/>
    <col min="6425" max="6437" width="7.28515625" style="231" customWidth="1"/>
    <col min="6438" max="6438" width="11.5703125" style="231" bestFit="1" customWidth="1"/>
    <col min="6439" max="6658" width="11.42578125" style="231"/>
    <col min="6659" max="6659" width="13.7109375" style="231" customWidth="1"/>
    <col min="6660" max="6660" width="12.140625" style="231" customWidth="1"/>
    <col min="6661" max="6674" width="11" style="231" customWidth="1"/>
    <col min="6675" max="6677" width="10.42578125" style="231" customWidth="1"/>
    <col min="6678" max="6679" width="7.28515625" style="231" customWidth="1"/>
    <col min="6680" max="6680" width="7.85546875" style="231" bestFit="1" customWidth="1"/>
    <col min="6681" max="6693" width="7.28515625" style="231" customWidth="1"/>
    <col min="6694" max="6694" width="11.5703125" style="231" bestFit="1" customWidth="1"/>
    <col min="6695" max="6914" width="11.42578125" style="231"/>
    <col min="6915" max="6915" width="13.7109375" style="231" customWidth="1"/>
    <col min="6916" max="6916" width="12.140625" style="231" customWidth="1"/>
    <col min="6917" max="6930" width="11" style="231" customWidth="1"/>
    <col min="6931" max="6933" width="10.42578125" style="231" customWidth="1"/>
    <col min="6934" max="6935" width="7.28515625" style="231" customWidth="1"/>
    <col min="6936" max="6936" width="7.85546875" style="231" bestFit="1" customWidth="1"/>
    <col min="6937" max="6949" width="7.28515625" style="231" customWidth="1"/>
    <col min="6950" max="6950" width="11.5703125" style="231" bestFit="1" customWidth="1"/>
    <col min="6951" max="7170" width="11.42578125" style="231"/>
    <col min="7171" max="7171" width="13.7109375" style="231" customWidth="1"/>
    <col min="7172" max="7172" width="12.140625" style="231" customWidth="1"/>
    <col min="7173" max="7186" width="11" style="231" customWidth="1"/>
    <col min="7187" max="7189" width="10.42578125" style="231" customWidth="1"/>
    <col min="7190" max="7191" width="7.28515625" style="231" customWidth="1"/>
    <col min="7192" max="7192" width="7.85546875" style="231" bestFit="1" customWidth="1"/>
    <col min="7193" max="7205" width="7.28515625" style="231" customWidth="1"/>
    <col min="7206" max="7206" width="11.5703125" style="231" bestFit="1" customWidth="1"/>
    <col min="7207" max="7426" width="11.42578125" style="231"/>
    <col min="7427" max="7427" width="13.7109375" style="231" customWidth="1"/>
    <col min="7428" max="7428" width="12.140625" style="231" customWidth="1"/>
    <col min="7429" max="7442" width="11" style="231" customWidth="1"/>
    <col min="7443" max="7445" width="10.42578125" style="231" customWidth="1"/>
    <col min="7446" max="7447" width="7.28515625" style="231" customWidth="1"/>
    <col min="7448" max="7448" width="7.85546875" style="231" bestFit="1" customWidth="1"/>
    <col min="7449" max="7461" width="7.28515625" style="231" customWidth="1"/>
    <col min="7462" max="7462" width="11.5703125" style="231" bestFit="1" customWidth="1"/>
    <col min="7463" max="7682" width="11.42578125" style="231"/>
    <col min="7683" max="7683" width="13.7109375" style="231" customWidth="1"/>
    <col min="7684" max="7684" width="12.140625" style="231" customWidth="1"/>
    <col min="7685" max="7698" width="11" style="231" customWidth="1"/>
    <col min="7699" max="7701" width="10.42578125" style="231" customWidth="1"/>
    <col min="7702" max="7703" width="7.28515625" style="231" customWidth="1"/>
    <col min="7704" max="7704" width="7.85546875" style="231" bestFit="1" customWidth="1"/>
    <col min="7705" max="7717" width="7.28515625" style="231" customWidth="1"/>
    <col min="7718" max="7718" width="11.5703125" style="231" bestFit="1" customWidth="1"/>
    <col min="7719" max="7938" width="11.42578125" style="231"/>
    <col min="7939" max="7939" width="13.7109375" style="231" customWidth="1"/>
    <col min="7940" max="7940" width="12.140625" style="231" customWidth="1"/>
    <col min="7941" max="7954" width="11" style="231" customWidth="1"/>
    <col min="7955" max="7957" width="10.42578125" style="231" customWidth="1"/>
    <col min="7958" max="7959" width="7.28515625" style="231" customWidth="1"/>
    <col min="7960" max="7960" width="7.85546875" style="231" bestFit="1" customWidth="1"/>
    <col min="7961" max="7973" width="7.28515625" style="231" customWidth="1"/>
    <col min="7974" max="7974" width="11.5703125" style="231" bestFit="1" customWidth="1"/>
    <col min="7975" max="8194" width="11.42578125" style="231"/>
    <col min="8195" max="8195" width="13.7109375" style="231" customWidth="1"/>
    <col min="8196" max="8196" width="12.140625" style="231" customWidth="1"/>
    <col min="8197" max="8210" width="11" style="231" customWidth="1"/>
    <col min="8211" max="8213" width="10.42578125" style="231" customWidth="1"/>
    <col min="8214" max="8215" width="7.28515625" style="231" customWidth="1"/>
    <col min="8216" max="8216" width="7.85546875" style="231" bestFit="1" customWidth="1"/>
    <col min="8217" max="8229" width="7.28515625" style="231" customWidth="1"/>
    <col min="8230" max="8230" width="11.5703125" style="231" bestFit="1" customWidth="1"/>
    <col min="8231" max="8450" width="11.42578125" style="231"/>
    <col min="8451" max="8451" width="13.7109375" style="231" customWidth="1"/>
    <col min="8452" max="8452" width="12.140625" style="231" customWidth="1"/>
    <col min="8453" max="8466" width="11" style="231" customWidth="1"/>
    <col min="8467" max="8469" width="10.42578125" style="231" customWidth="1"/>
    <col min="8470" max="8471" width="7.28515625" style="231" customWidth="1"/>
    <col min="8472" max="8472" width="7.85546875" style="231" bestFit="1" customWidth="1"/>
    <col min="8473" max="8485" width="7.28515625" style="231" customWidth="1"/>
    <col min="8486" max="8486" width="11.5703125" style="231" bestFit="1" customWidth="1"/>
    <col min="8487" max="8706" width="11.42578125" style="231"/>
    <col min="8707" max="8707" width="13.7109375" style="231" customWidth="1"/>
    <col min="8708" max="8708" width="12.140625" style="231" customWidth="1"/>
    <col min="8709" max="8722" width="11" style="231" customWidth="1"/>
    <col min="8723" max="8725" width="10.42578125" style="231" customWidth="1"/>
    <col min="8726" max="8727" width="7.28515625" style="231" customWidth="1"/>
    <col min="8728" max="8728" width="7.85546875" style="231" bestFit="1" customWidth="1"/>
    <col min="8729" max="8741" width="7.28515625" style="231" customWidth="1"/>
    <col min="8742" max="8742" width="11.5703125" style="231" bestFit="1" customWidth="1"/>
    <col min="8743" max="8962" width="11.42578125" style="231"/>
    <col min="8963" max="8963" width="13.7109375" style="231" customWidth="1"/>
    <col min="8964" max="8964" width="12.140625" style="231" customWidth="1"/>
    <col min="8965" max="8978" width="11" style="231" customWidth="1"/>
    <col min="8979" max="8981" width="10.42578125" style="231" customWidth="1"/>
    <col min="8982" max="8983" width="7.28515625" style="231" customWidth="1"/>
    <col min="8984" max="8984" width="7.85546875" style="231" bestFit="1" customWidth="1"/>
    <col min="8985" max="8997" width="7.28515625" style="231" customWidth="1"/>
    <col min="8998" max="8998" width="11.5703125" style="231" bestFit="1" customWidth="1"/>
    <col min="8999" max="9218" width="11.42578125" style="231"/>
    <col min="9219" max="9219" width="13.7109375" style="231" customWidth="1"/>
    <col min="9220" max="9220" width="12.140625" style="231" customWidth="1"/>
    <col min="9221" max="9234" width="11" style="231" customWidth="1"/>
    <col min="9235" max="9237" width="10.42578125" style="231" customWidth="1"/>
    <col min="9238" max="9239" width="7.28515625" style="231" customWidth="1"/>
    <col min="9240" max="9240" width="7.85546875" style="231" bestFit="1" customWidth="1"/>
    <col min="9241" max="9253" width="7.28515625" style="231" customWidth="1"/>
    <col min="9254" max="9254" width="11.5703125" style="231" bestFit="1" customWidth="1"/>
    <col min="9255" max="9474" width="11.42578125" style="231"/>
    <col min="9475" max="9475" width="13.7109375" style="231" customWidth="1"/>
    <col min="9476" max="9476" width="12.140625" style="231" customWidth="1"/>
    <col min="9477" max="9490" width="11" style="231" customWidth="1"/>
    <col min="9491" max="9493" width="10.42578125" style="231" customWidth="1"/>
    <col min="9494" max="9495" width="7.28515625" style="231" customWidth="1"/>
    <col min="9496" max="9496" width="7.85546875" style="231" bestFit="1" customWidth="1"/>
    <col min="9497" max="9509" width="7.28515625" style="231" customWidth="1"/>
    <col min="9510" max="9510" width="11.5703125" style="231" bestFit="1" customWidth="1"/>
    <col min="9511" max="9730" width="11.42578125" style="231"/>
    <col min="9731" max="9731" width="13.7109375" style="231" customWidth="1"/>
    <col min="9732" max="9732" width="12.140625" style="231" customWidth="1"/>
    <col min="9733" max="9746" width="11" style="231" customWidth="1"/>
    <col min="9747" max="9749" width="10.42578125" style="231" customWidth="1"/>
    <col min="9750" max="9751" width="7.28515625" style="231" customWidth="1"/>
    <col min="9752" max="9752" width="7.85546875" style="231" bestFit="1" customWidth="1"/>
    <col min="9753" max="9765" width="7.28515625" style="231" customWidth="1"/>
    <col min="9766" max="9766" width="11.5703125" style="231" bestFit="1" customWidth="1"/>
    <col min="9767" max="9986" width="11.42578125" style="231"/>
    <col min="9987" max="9987" width="13.7109375" style="231" customWidth="1"/>
    <col min="9988" max="9988" width="12.140625" style="231" customWidth="1"/>
    <col min="9989" max="10002" width="11" style="231" customWidth="1"/>
    <col min="10003" max="10005" width="10.42578125" style="231" customWidth="1"/>
    <col min="10006" max="10007" width="7.28515625" style="231" customWidth="1"/>
    <col min="10008" max="10008" width="7.85546875" style="231" bestFit="1" customWidth="1"/>
    <col min="10009" max="10021" width="7.28515625" style="231" customWidth="1"/>
    <col min="10022" max="10022" width="11.5703125" style="231" bestFit="1" customWidth="1"/>
    <col min="10023" max="10242" width="11.42578125" style="231"/>
    <col min="10243" max="10243" width="13.7109375" style="231" customWidth="1"/>
    <col min="10244" max="10244" width="12.140625" style="231" customWidth="1"/>
    <col min="10245" max="10258" width="11" style="231" customWidth="1"/>
    <col min="10259" max="10261" width="10.42578125" style="231" customWidth="1"/>
    <col min="10262" max="10263" width="7.28515625" style="231" customWidth="1"/>
    <col min="10264" max="10264" width="7.85546875" style="231" bestFit="1" customWidth="1"/>
    <col min="10265" max="10277" width="7.28515625" style="231" customWidth="1"/>
    <col min="10278" max="10278" width="11.5703125" style="231" bestFit="1" customWidth="1"/>
    <col min="10279" max="10498" width="11.42578125" style="231"/>
    <col min="10499" max="10499" width="13.7109375" style="231" customWidth="1"/>
    <col min="10500" max="10500" width="12.140625" style="231" customWidth="1"/>
    <col min="10501" max="10514" width="11" style="231" customWidth="1"/>
    <col min="10515" max="10517" width="10.42578125" style="231" customWidth="1"/>
    <col min="10518" max="10519" width="7.28515625" style="231" customWidth="1"/>
    <col min="10520" max="10520" width="7.85546875" style="231" bestFit="1" customWidth="1"/>
    <col min="10521" max="10533" width="7.28515625" style="231" customWidth="1"/>
    <col min="10534" max="10534" width="11.5703125" style="231" bestFit="1" customWidth="1"/>
    <col min="10535" max="10754" width="11.42578125" style="231"/>
    <col min="10755" max="10755" width="13.7109375" style="231" customWidth="1"/>
    <col min="10756" max="10756" width="12.140625" style="231" customWidth="1"/>
    <col min="10757" max="10770" width="11" style="231" customWidth="1"/>
    <col min="10771" max="10773" width="10.42578125" style="231" customWidth="1"/>
    <col min="10774" max="10775" width="7.28515625" style="231" customWidth="1"/>
    <col min="10776" max="10776" width="7.85546875" style="231" bestFit="1" customWidth="1"/>
    <col min="10777" max="10789" width="7.28515625" style="231" customWidth="1"/>
    <col min="10790" max="10790" width="11.5703125" style="231" bestFit="1" customWidth="1"/>
    <col min="10791" max="11010" width="11.42578125" style="231"/>
    <col min="11011" max="11011" width="13.7109375" style="231" customWidth="1"/>
    <col min="11012" max="11012" width="12.140625" style="231" customWidth="1"/>
    <col min="11013" max="11026" width="11" style="231" customWidth="1"/>
    <col min="11027" max="11029" width="10.42578125" style="231" customWidth="1"/>
    <col min="11030" max="11031" width="7.28515625" style="231" customWidth="1"/>
    <col min="11032" max="11032" width="7.85546875" style="231" bestFit="1" customWidth="1"/>
    <col min="11033" max="11045" width="7.28515625" style="231" customWidth="1"/>
    <col min="11046" max="11046" width="11.5703125" style="231" bestFit="1" customWidth="1"/>
    <col min="11047" max="11266" width="11.42578125" style="231"/>
    <col min="11267" max="11267" width="13.7109375" style="231" customWidth="1"/>
    <col min="11268" max="11268" width="12.140625" style="231" customWidth="1"/>
    <col min="11269" max="11282" width="11" style="231" customWidth="1"/>
    <col min="11283" max="11285" width="10.42578125" style="231" customWidth="1"/>
    <col min="11286" max="11287" width="7.28515625" style="231" customWidth="1"/>
    <col min="11288" max="11288" width="7.85546875" style="231" bestFit="1" customWidth="1"/>
    <col min="11289" max="11301" width="7.28515625" style="231" customWidth="1"/>
    <col min="11302" max="11302" width="11.5703125" style="231" bestFit="1" customWidth="1"/>
    <col min="11303" max="11522" width="11.42578125" style="231"/>
    <col min="11523" max="11523" width="13.7109375" style="231" customWidth="1"/>
    <col min="11524" max="11524" width="12.140625" style="231" customWidth="1"/>
    <col min="11525" max="11538" width="11" style="231" customWidth="1"/>
    <col min="11539" max="11541" width="10.42578125" style="231" customWidth="1"/>
    <col min="11542" max="11543" width="7.28515625" style="231" customWidth="1"/>
    <col min="11544" max="11544" width="7.85546875" style="231" bestFit="1" customWidth="1"/>
    <col min="11545" max="11557" width="7.28515625" style="231" customWidth="1"/>
    <col min="11558" max="11558" width="11.5703125" style="231" bestFit="1" customWidth="1"/>
    <col min="11559" max="11778" width="11.42578125" style="231"/>
    <col min="11779" max="11779" width="13.7109375" style="231" customWidth="1"/>
    <col min="11780" max="11780" width="12.140625" style="231" customWidth="1"/>
    <col min="11781" max="11794" width="11" style="231" customWidth="1"/>
    <col min="11795" max="11797" width="10.42578125" style="231" customWidth="1"/>
    <col min="11798" max="11799" width="7.28515625" style="231" customWidth="1"/>
    <col min="11800" max="11800" width="7.85546875" style="231" bestFit="1" customWidth="1"/>
    <col min="11801" max="11813" width="7.28515625" style="231" customWidth="1"/>
    <col min="11814" max="11814" width="11.5703125" style="231" bestFit="1" customWidth="1"/>
    <col min="11815" max="12034" width="11.42578125" style="231"/>
    <col min="12035" max="12035" width="13.7109375" style="231" customWidth="1"/>
    <col min="12036" max="12036" width="12.140625" style="231" customWidth="1"/>
    <col min="12037" max="12050" width="11" style="231" customWidth="1"/>
    <col min="12051" max="12053" width="10.42578125" style="231" customWidth="1"/>
    <col min="12054" max="12055" width="7.28515625" style="231" customWidth="1"/>
    <col min="12056" max="12056" width="7.85546875" style="231" bestFit="1" customWidth="1"/>
    <col min="12057" max="12069" width="7.28515625" style="231" customWidth="1"/>
    <col min="12070" max="12070" width="11.5703125" style="231" bestFit="1" customWidth="1"/>
    <col min="12071" max="12290" width="11.42578125" style="231"/>
    <col min="12291" max="12291" width="13.7109375" style="231" customWidth="1"/>
    <col min="12292" max="12292" width="12.140625" style="231" customWidth="1"/>
    <col min="12293" max="12306" width="11" style="231" customWidth="1"/>
    <col min="12307" max="12309" width="10.42578125" style="231" customWidth="1"/>
    <col min="12310" max="12311" width="7.28515625" style="231" customWidth="1"/>
    <col min="12312" max="12312" width="7.85546875" style="231" bestFit="1" customWidth="1"/>
    <col min="12313" max="12325" width="7.28515625" style="231" customWidth="1"/>
    <col min="12326" max="12326" width="11.5703125" style="231" bestFit="1" customWidth="1"/>
    <col min="12327" max="12546" width="11.42578125" style="231"/>
    <col min="12547" max="12547" width="13.7109375" style="231" customWidth="1"/>
    <col min="12548" max="12548" width="12.140625" style="231" customWidth="1"/>
    <col min="12549" max="12562" width="11" style="231" customWidth="1"/>
    <col min="12563" max="12565" width="10.42578125" style="231" customWidth="1"/>
    <col min="12566" max="12567" width="7.28515625" style="231" customWidth="1"/>
    <col min="12568" max="12568" width="7.85546875" style="231" bestFit="1" customWidth="1"/>
    <col min="12569" max="12581" width="7.28515625" style="231" customWidth="1"/>
    <col min="12582" max="12582" width="11.5703125" style="231" bestFit="1" customWidth="1"/>
    <col min="12583" max="12802" width="11.42578125" style="231"/>
    <col min="12803" max="12803" width="13.7109375" style="231" customWidth="1"/>
    <col min="12804" max="12804" width="12.140625" style="231" customWidth="1"/>
    <col min="12805" max="12818" width="11" style="231" customWidth="1"/>
    <col min="12819" max="12821" width="10.42578125" style="231" customWidth="1"/>
    <col min="12822" max="12823" width="7.28515625" style="231" customWidth="1"/>
    <col min="12824" max="12824" width="7.85546875" style="231" bestFit="1" customWidth="1"/>
    <col min="12825" max="12837" width="7.28515625" style="231" customWidth="1"/>
    <col min="12838" max="12838" width="11.5703125" style="231" bestFit="1" customWidth="1"/>
    <col min="12839" max="13058" width="11.42578125" style="231"/>
    <col min="13059" max="13059" width="13.7109375" style="231" customWidth="1"/>
    <col min="13060" max="13060" width="12.140625" style="231" customWidth="1"/>
    <col min="13061" max="13074" width="11" style="231" customWidth="1"/>
    <col min="13075" max="13077" width="10.42578125" style="231" customWidth="1"/>
    <col min="13078" max="13079" width="7.28515625" style="231" customWidth="1"/>
    <col min="13080" max="13080" width="7.85546875" style="231" bestFit="1" customWidth="1"/>
    <col min="13081" max="13093" width="7.28515625" style="231" customWidth="1"/>
    <col min="13094" max="13094" width="11.5703125" style="231" bestFit="1" customWidth="1"/>
    <col min="13095" max="13314" width="11.42578125" style="231"/>
    <col min="13315" max="13315" width="13.7109375" style="231" customWidth="1"/>
    <col min="13316" max="13316" width="12.140625" style="231" customWidth="1"/>
    <col min="13317" max="13330" width="11" style="231" customWidth="1"/>
    <col min="13331" max="13333" width="10.42578125" style="231" customWidth="1"/>
    <col min="13334" max="13335" width="7.28515625" style="231" customWidth="1"/>
    <col min="13336" max="13336" width="7.85546875" style="231" bestFit="1" customWidth="1"/>
    <col min="13337" max="13349" width="7.28515625" style="231" customWidth="1"/>
    <col min="13350" max="13350" width="11.5703125" style="231" bestFit="1" customWidth="1"/>
    <col min="13351" max="13570" width="11.42578125" style="231"/>
    <col min="13571" max="13571" width="13.7109375" style="231" customWidth="1"/>
    <col min="13572" max="13572" width="12.140625" style="231" customWidth="1"/>
    <col min="13573" max="13586" width="11" style="231" customWidth="1"/>
    <col min="13587" max="13589" width="10.42578125" style="231" customWidth="1"/>
    <col min="13590" max="13591" width="7.28515625" style="231" customWidth="1"/>
    <col min="13592" max="13592" width="7.85546875" style="231" bestFit="1" customWidth="1"/>
    <col min="13593" max="13605" width="7.28515625" style="231" customWidth="1"/>
    <col min="13606" max="13606" width="11.5703125" style="231" bestFit="1" customWidth="1"/>
    <col min="13607" max="13826" width="11.42578125" style="231"/>
    <col min="13827" max="13827" width="13.7109375" style="231" customWidth="1"/>
    <col min="13828" max="13828" width="12.140625" style="231" customWidth="1"/>
    <col min="13829" max="13842" width="11" style="231" customWidth="1"/>
    <col min="13843" max="13845" width="10.42578125" style="231" customWidth="1"/>
    <col min="13846" max="13847" width="7.28515625" style="231" customWidth="1"/>
    <col min="13848" max="13848" width="7.85546875" style="231" bestFit="1" customWidth="1"/>
    <col min="13849" max="13861" width="7.28515625" style="231" customWidth="1"/>
    <col min="13862" max="13862" width="11.5703125" style="231" bestFit="1" customWidth="1"/>
    <col min="13863" max="14082" width="11.42578125" style="231"/>
    <col min="14083" max="14083" width="13.7109375" style="231" customWidth="1"/>
    <col min="14084" max="14084" width="12.140625" style="231" customWidth="1"/>
    <col min="14085" max="14098" width="11" style="231" customWidth="1"/>
    <col min="14099" max="14101" width="10.42578125" style="231" customWidth="1"/>
    <col min="14102" max="14103" width="7.28515625" style="231" customWidth="1"/>
    <col min="14104" max="14104" width="7.85546875" style="231" bestFit="1" customWidth="1"/>
    <col min="14105" max="14117" width="7.28515625" style="231" customWidth="1"/>
    <col min="14118" max="14118" width="11.5703125" style="231" bestFit="1" customWidth="1"/>
    <col min="14119" max="14338" width="11.42578125" style="231"/>
    <col min="14339" max="14339" width="13.7109375" style="231" customWidth="1"/>
    <col min="14340" max="14340" width="12.140625" style="231" customWidth="1"/>
    <col min="14341" max="14354" width="11" style="231" customWidth="1"/>
    <col min="14355" max="14357" width="10.42578125" style="231" customWidth="1"/>
    <col min="14358" max="14359" width="7.28515625" style="231" customWidth="1"/>
    <col min="14360" max="14360" width="7.85546875" style="231" bestFit="1" customWidth="1"/>
    <col min="14361" max="14373" width="7.28515625" style="231" customWidth="1"/>
    <col min="14374" max="14374" width="11.5703125" style="231" bestFit="1" customWidth="1"/>
    <col min="14375" max="14594" width="11.42578125" style="231"/>
    <col min="14595" max="14595" width="13.7109375" style="231" customWidth="1"/>
    <col min="14596" max="14596" width="12.140625" style="231" customWidth="1"/>
    <col min="14597" max="14610" width="11" style="231" customWidth="1"/>
    <col min="14611" max="14613" width="10.42578125" style="231" customWidth="1"/>
    <col min="14614" max="14615" width="7.28515625" style="231" customWidth="1"/>
    <col min="14616" max="14616" width="7.85546875" style="231" bestFit="1" customWidth="1"/>
    <col min="14617" max="14629" width="7.28515625" style="231" customWidth="1"/>
    <col min="14630" max="14630" width="11.5703125" style="231" bestFit="1" customWidth="1"/>
    <col min="14631" max="14850" width="11.42578125" style="231"/>
    <col min="14851" max="14851" width="13.7109375" style="231" customWidth="1"/>
    <col min="14852" max="14852" width="12.140625" style="231" customWidth="1"/>
    <col min="14853" max="14866" width="11" style="231" customWidth="1"/>
    <col min="14867" max="14869" width="10.42578125" style="231" customWidth="1"/>
    <col min="14870" max="14871" width="7.28515625" style="231" customWidth="1"/>
    <col min="14872" max="14872" width="7.85546875" style="231" bestFit="1" customWidth="1"/>
    <col min="14873" max="14885" width="7.28515625" style="231" customWidth="1"/>
    <col min="14886" max="14886" width="11.5703125" style="231" bestFit="1" customWidth="1"/>
    <col min="14887" max="15106" width="11.42578125" style="231"/>
    <col min="15107" max="15107" width="13.7109375" style="231" customWidth="1"/>
    <col min="15108" max="15108" width="12.140625" style="231" customWidth="1"/>
    <col min="15109" max="15122" width="11" style="231" customWidth="1"/>
    <col min="15123" max="15125" width="10.42578125" style="231" customWidth="1"/>
    <col min="15126" max="15127" width="7.28515625" style="231" customWidth="1"/>
    <col min="15128" max="15128" width="7.85546875" style="231" bestFit="1" customWidth="1"/>
    <col min="15129" max="15141" width="7.28515625" style="231" customWidth="1"/>
    <col min="15142" max="15142" width="11.5703125" style="231" bestFit="1" customWidth="1"/>
    <col min="15143" max="15362" width="11.42578125" style="231"/>
    <col min="15363" max="15363" width="13.7109375" style="231" customWidth="1"/>
    <col min="15364" max="15364" width="12.140625" style="231" customWidth="1"/>
    <col min="15365" max="15378" width="11" style="231" customWidth="1"/>
    <col min="15379" max="15381" width="10.42578125" style="231" customWidth="1"/>
    <col min="15382" max="15383" width="7.28515625" style="231" customWidth="1"/>
    <col min="15384" max="15384" width="7.85546875" style="231" bestFit="1" customWidth="1"/>
    <col min="15385" max="15397" width="7.28515625" style="231" customWidth="1"/>
    <col min="15398" max="15398" width="11.5703125" style="231" bestFit="1" customWidth="1"/>
    <col min="15399" max="15618" width="11.42578125" style="231"/>
    <col min="15619" max="15619" width="13.7109375" style="231" customWidth="1"/>
    <col min="15620" max="15620" width="12.140625" style="231" customWidth="1"/>
    <col min="15621" max="15634" width="11" style="231" customWidth="1"/>
    <col min="15635" max="15637" width="10.42578125" style="231" customWidth="1"/>
    <col min="15638" max="15639" width="7.28515625" style="231" customWidth="1"/>
    <col min="15640" max="15640" width="7.85546875" style="231" bestFit="1" customWidth="1"/>
    <col min="15641" max="15653" width="7.28515625" style="231" customWidth="1"/>
    <col min="15654" max="15654" width="11.5703125" style="231" bestFit="1" customWidth="1"/>
    <col min="15655" max="15874" width="11.42578125" style="231"/>
    <col min="15875" max="15875" width="13.7109375" style="231" customWidth="1"/>
    <col min="15876" max="15876" width="12.140625" style="231" customWidth="1"/>
    <col min="15877" max="15890" width="11" style="231" customWidth="1"/>
    <col min="15891" max="15893" width="10.42578125" style="231" customWidth="1"/>
    <col min="15894" max="15895" width="7.28515625" style="231" customWidth="1"/>
    <col min="15896" max="15896" width="7.85546875" style="231" bestFit="1" customWidth="1"/>
    <col min="15897" max="15909" width="7.28515625" style="231" customWidth="1"/>
    <col min="15910" max="15910" width="11.5703125" style="231" bestFit="1" customWidth="1"/>
    <col min="15911" max="16130" width="11.42578125" style="231"/>
    <col min="16131" max="16131" width="13.7109375" style="231" customWidth="1"/>
    <col min="16132" max="16132" width="12.140625" style="231" customWidth="1"/>
    <col min="16133" max="16146" width="11" style="231" customWidth="1"/>
    <col min="16147" max="16149" width="10.42578125" style="231" customWidth="1"/>
    <col min="16150" max="16151" width="7.28515625" style="231" customWidth="1"/>
    <col min="16152" max="16152" width="7.85546875" style="231" bestFit="1" customWidth="1"/>
    <col min="16153" max="16165" width="7.28515625" style="231" customWidth="1"/>
    <col min="16166" max="16166" width="11.5703125" style="231" bestFit="1" customWidth="1"/>
    <col min="16167" max="16384" width="11.42578125" style="231"/>
  </cols>
  <sheetData>
    <row r="1" spans="2:12" ht="15" customHeight="1"/>
    <row r="2" spans="2:12" ht="15" customHeight="1"/>
    <row r="3" spans="2:12" ht="15" customHeight="1">
      <c r="B3" s="232"/>
    </row>
    <row r="4" spans="2:12" ht="15" customHeight="1">
      <c r="B4" s="232"/>
    </row>
    <row r="5" spans="2:12" ht="36" customHeight="1" thickBot="1">
      <c r="B5" s="352" t="s">
        <v>296</v>
      </c>
      <c r="C5" s="352"/>
      <c r="D5" s="352"/>
      <c r="E5" s="352"/>
      <c r="F5" s="352"/>
    </row>
    <row r="6" spans="2:12" ht="45" customHeight="1" thickBot="1">
      <c r="B6" s="38"/>
      <c r="C6" s="218" t="s">
        <v>297</v>
      </c>
      <c r="D6" s="218" t="s">
        <v>240</v>
      </c>
      <c r="E6" s="219" t="s">
        <v>241</v>
      </c>
      <c r="F6" s="218" t="s">
        <v>242</v>
      </c>
      <c r="H6" s="72" t="s">
        <v>95</v>
      </c>
    </row>
    <row r="7" spans="2:12" ht="15" customHeight="1">
      <c r="B7" s="220" t="s">
        <v>253</v>
      </c>
      <c r="C7" s="307">
        <v>2.3199999999999998</v>
      </c>
      <c r="D7" s="308">
        <v>4.0000000000000036E-2</v>
      </c>
      <c r="E7" s="309">
        <v>0.25</v>
      </c>
      <c r="F7" s="310">
        <v>-0.17012108120351499</v>
      </c>
    </row>
    <row r="8" spans="2:12" ht="15" customHeight="1">
      <c r="B8" s="220" t="s">
        <v>254</v>
      </c>
      <c r="C8" s="307">
        <v>2.2799999999999998</v>
      </c>
      <c r="D8" s="308">
        <v>0.1599999999999997</v>
      </c>
      <c r="E8" s="309">
        <v>0.10999999999999988</v>
      </c>
      <c r="F8" s="310">
        <v>-0.23428774787018147</v>
      </c>
    </row>
    <row r="9" spans="2:12" ht="15" customHeight="1">
      <c r="B9" s="169" t="s">
        <v>322</v>
      </c>
      <c r="C9" s="280">
        <v>2.3004523510852626</v>
      </c>
      <c r="D9" s="271"/>
      <c r="E9" s="280">
        <v>0.18751950305374043</v>
      </c>
      <c r="F9" s="311" t="s">
        <v>64</v>
      </c>
    </row>
    <row r="10" spans="2:12" ht="15" customHeight="1" outlineLevel="1">
      <c r="B10" s="220" t="s">
        <v>243</v>
      </c>
      <c r="C10" s="307">
        <v>2.12</v>
      </c>
      <c r="D10" s="308">
        <v>0.10000000000000009</v>
      </c>
      <c r="E10" s="309">
        <v>-0.63683937031942506</v>
      </c>
      <c r="F10" s="310">
        <v>-0.26512108120351474</v>
      </c>
    </row>
    <row r="11" spans="2:12" ht="15" customHeight="1" outlineLevel="1">
      <c r="B11" s="220" t="s">
        <v>244</v>
      </c>
      <c r="C11" s="307">
        <v>2.02</v>
      </c>
      <c r="D11" s="308">
        <v>0</v>
      </c>
      <c r="E11" s="309">
        <v>3.972837741243751E-2</v>
      </c>
      <c r="F11" s="310">
        <v>-0.17981451948361071</v>
      </c>
    </row>
    <row r="12" spans="2:12" ht="15" customHeight="1" outlineLevel="1">
      <c r="B12" s="220" t="s">
        <v>245</v>
      </c>
      <c r="C12" s="307">
        <v>2.02</v>
      </c>
      <c r="D12" s="308">
        <v>-0.14029074215761295</v>
      </c>
      <c r="E12" s="309">
        <v>-0.24169099851666775</v>
      </c>
      <c r="F12" s="310">
        <v>-0.21643591571901677</v>
      </c>
    </row>
    <row r="13" spans="2:12" ht="15" customHeight="1" outlineLevel="1">
      <c r="B13" s="220" t="s">
        <v>246</v>
      </c>
      <c r="C13" s="307">
        <v>2.160290742157613</v>
      </c>
      <c r="D13" s="308">
        <v>-0.14970925784238709</v>
      </c>
      <c r="E13" s="309">
        <v>-0.16970925784238711</v>
      </c>
      <c r="F13" s="310">
        <v>-0.19948741596623876</v>
      </c>
      <c r="H13" s="20"/>
    </row>
    <row r="14" spans="2:12" ht="15" customHeight="1" outlineLevel="1">
      <c r="B14" s="220" t="s">
        <v>247</v>
      </c>
      <c r="C14" s="307">
        <v>2.31</v>
      </c>
      <c r="D14" s="308">
        <v>0.14999999999999991</v>
      </c>
      <c r="E14" s="309">
        <v>-0.43999999999999995</v>
      </c>
      <c r="F14" s="310">
        <v>-0.17951164447937318</v>
      </c>
      <c r="G14" s="20"/>
      <c r="H14" s="20"/>
      <c r="I14" s="20"/>
      <c r="J14" s="20"/>
      <c r="K14" s="20"/>
      <c r="L14" s="20"/>
    </row>
    <row r="15" spans="2:12" ht="15" customHeight="1" outlineLevel="1">
      <c r="B15" s="220" t="s">
        <v>248</v>
      </c>
      <c r="C15" s="307">
        <v>2.16</v>
      </c>
      <c r="D15" s="308">
        <v>9.9835988014508992E-2</v>
      </c>
      <c r="E15" s="309">
        <v>-0.12999999999999989</v>
      </c>
      <c r="F15" s="310">
        <v>-0.1295116444793738</v>
      </c>
      <c r="G15" s="20"/>
      <c r="H15" s="20"/>
      <c r="I15" s="20"/>
      <c r="J15" s="20"/>
      <c r="K15" s="20"/>
      <c r="L15" s="20"/>
    </row>
    <row r="16" spans="2:12" ht="15" customHeight="1" outlineLevel="1">
      <c r="B16" s="220" t="s">
        <v>249</v>
      </c>
      <c r="C16" s="307">
        <v>2.0601640119854912</v>
      </c>
      <c r="D16" s="308">
        <v>1.9702981921817297E-2</v>
      </c>
      <c r="E16" s="309">
        <v>-0.14391441938705807</v>
      </c>
      <c r="F16" s="310">
        <v>-0.14367831114604002</v>
      </c>
      <c r="G16" s="20"/>
      <c r="H16" s="20"/>
      <c r="I16" s="20"/>
      <c r="J16" s="20"/>
      <c r="K16" s="20"/>
      <c r="L16" s="20"/>
    </row>
    <row r="17" spans="2:12" ht="15" customHeight="1" outlineLevel="1">
      <c r="B17" s="220" t="s">
        <v>250</v>
      </c>
      <c r="C17" s="307">
        <v>2.0404610300636739</v>
      </c>
      <c r="D17" s="308">
        <v>-0.1469149129363263</v>
      </c>
      <c r="E17" s="309">
        <v>-0.19953896993632636</v>
      </c>
      <c r="F17" s="310">
        <v>-0.15884557358273943</v>
      </c>
      <c r="G17" s="20"/>
      <c r="H17" s="20"/>
      <c r="I17" s="20"/>
      <c r="J17" s="20"/>
      <c r="K17" s="20"/>
      <c r="L17" s="20"/>
    </row>
    <row r="18" spans="2:12" ht="15" customHeight="1" outlineLevel="1">
      <c r="B18" s="220" t="s">
        <v>251</v>
      </c>
      <c r="C18" s="307">
        <v>2.1873759430000002</v>
      </c>
      <c r="D18" s="308">
        <v>0.23424022185275173</v>
      </c>
      <c r="E18" s="309">
        <v>-9.2624056999999649E-2</v>
      </c>
      <c r="F18" s="310">
        <v>-0.18221732608804508</v>
      </c>
      <c r="G18" s="20"/>
      <c r="H18" s="20"/>
      <c r="I18" s="20"/>
      <c r="J18" s="20"/>
      <c r="K18" s="20"/>
      <c r="L18" s="20"/>
    </row>
    <row r="19" spans="2:12" ht="15" customHeight="1" outlineLevel="1">
      <c r="B19" s="220" t="s">
        <v>252</v>
      </c>
      <c r="C19" s="307">
        <v>1.9531357211472484</v>
      </c>
      <c r="D19" s="308">
        <v>-0.11686427885275141</v>
      </c>
      <c r="E19" s="309">
        <v>-0.38686427885275143</v>
      </c>
      <c r="F19" s="310">
        <v>-0.18449865467137894</v>
      </c>
      <c r="G19" s="20"/>
      <c r="I19" s="20"/>
      <c r="J19" s="20"/>
      <c r="K19" s="20"/>
      <c r="L19" s="20"/>
    </row>
    <row r="20" spans="2:12" ht="15" customHeight="1" outlineLevel="1">
      <c r="B20" s="220" t="s">
        <v>253</v>
      </c>
      <c r="C20" s="307">
        <v>2.0699999999999998</v>
      </c>
      <c r="D20" s="308">
        <v>-0.10000000000000009</v>
      </c>
      <c r="E20" s="309">
        <v>-0.52</v>
      </c>
      <c r="F20" s="310">
        <v>-0.19892663143364908</v>
      </c>
    </row>
    <row r="21" spans="2:12" ht="15" customHeight="1" outlineLevel="1">
      <c r="B21" s="220" t="s">
        <v>254</v>
      </c>
      <c r="C21" s="307">
        <v>2.17</v>
      </c>
      <c r="D21" s="308">
        <v>-0.58683937031942524</v>
      </c>
      <c r="E21" s="309">
        <v>-0.26000000000000023</v>
      </c>
      <c r="F21" s="310">
        <v>-0.14892663143364926</v>
      </c>
    </row>
    <row r="22" spans="2:12" ht="15" customHeight="1">
      <c r="B22" s="223">
        <v>2010</v>
      </c>
      <c r="C22" s="288">
        <v>2.096033241781214</v>
      </c>
      <c r="D22" s="274"/>
      <c r="E22" s="312">
        <v>-0.26351797507665609</v>
      </c>
      <c r="F22" s="313"/>
    </row>
    <row r="23" spans="2:12" ht="15" hidden="1" customHeight="1" outlineLevel="1">
      <c r="B23" s="220" t="s">
        <v>243</v>
      </c>
      <c r="C23" s="307">
        <v>2.7568393703194252</v>
      </c>
      <c r="D23" s="308">
        <v>0.77656774773186266</v>
      </c>
      <c r="E23" s="309">
        <v>0.38683937031942506</v>
      </c>
      <c r="F23" s="310">
        <v>-0.13588547020411212</v>
      </c>
    </row>
    <row r="24" spans="2:12" ht="15" hidden="1" customHeight="1" outlineLevel="1">
      <c r="B24" s="220" t="s">
        <v>244</v>
      </c>
      <c r="C24" s="307">
        <v>1.9802716225875625</v>
      </c>
      <c r="D24" s="308">
        <v>-0.28141937592910526</v>
      </c>
      <c r="E24" s="309">
        <v>-0.39972837741243739</v>
      </c>
      <c r="F24" s="310">
        <v>-0.17645541773073026</v>
      </c>
    </row>
    <row r="25" spans="2:12" ht="15" hidden="1" customHeight="1" outlineLevel="1">
      <c r="B25" s="220" t="s">
        <v>245</v>
      </c>
      <c r="C25" s="307">
        <v>2.2616909985166678</v>
      </c>
      <c r="D25" s="308">
        <v>-6.8309001483332299E-2</v>
      </c>
      <c r="E25" s="309">
        <v>-3.830900148333205E-2</v>
      </c>
      <c r="F25" s="310">
        <v>-0.13564471961302793</v>
      </c>
    </row>
    <row r="26" spans="2:12" ht="15" hidden="1" customHeight="1" outlineLevel="1">
      <c r="B26" s="220" t="s">
        <v>246</v>
      </c>
      <c r="C26" s="307">
        <v>2.33</v>
      </c>
      <c r="D26" s="308">
        <v>-0.41999999999999993</v>
      </c>
      <c r="E26" s="309">
        <v>7.0000000000000284E-2</v>
      </c>
      <c r="F26" s="310">
        <v>-0.15078563615608376</v>
      </c>
    </row>
    <row r="27" spans="2:12" ht="15" hidden="1" customHeight="1" outlineLevel="1">
      <c r="B27" s="220" t="s">
        <v>247</v>
      </c>
      <c r="C27" s="307">
        <v>2.75</v>
      </c>
      <c r="D27" s="308">
        <v>0.45999999999999996</v>
      </c>
      <c r="E27" s="309">
        <v>0.16000000000000014</v>
      </c>
      <c r="F27" s="310">
        <v>-0.18661896948941736</v>
      </c>
    </row>
    <row r="28" spans="2:12" ht="15" hidden="1" customHeight="1" outlineLevel="1">
      <c r="B28" s="220" t="s">
        <v>248</v>
      </c>
      <c r="C28" s="307">
        <v>2.29</v>
      </c>
      <c r="D28" s="308">
        <v>8.5921568627450817E-2</v>
      </c>
      <c r="E28" s="309">
        <v>-0.29999999999999982</v>
      </c>
      <c r="F28" s="310">
        <v>-0.21078563615608381</v>
      </c>
    </row>
    <row r="29" spans="2:12" ht="15" hidden="1" customHeight="1" outlineLevel="1">
      <c r="B29" s="220" t="s">
        <v>249</v>
      </c>
      <c r="C29" s="307">
        <v>2.2040784313725492</v>
      </c>
      <c r="D29" s="308">
        <v>-3.5921568627450995E-2</v>
      </c>
      <c r="E29" s="309">
        <v>-0.32592156862745059</v>
      </c>
      <c r="F29" s="310">
        <v>-0.21328563615608376</v>
      </c>
    </row>
    <row r="30" spans="2:12" ht="15" hidden="1" customHeight="1" outlineLevel="1">
      <c r="B30" s="220" t="s">
        <v>250</v>
      </c>
      <c r="C30" s="307">
        <v>2.2400000000000002</v>
      </c>
      <c r="D30" s="308">
        <v>-3.9999999999999591E-2</v>
      </c>
      <c r="E30" s="309">
        <v>-0.48</v>
      </c>
      <c r="F30" s="310">
        <v>-0.24279217210379622</v>
      </c>
    </row>
    <row r="31" spans="2:12" ht="15" hidden="1" customHeight="1" outlineLevel="1">
      <c r="B31" s="220" t="s">
        <v>251</v>
      </c>
      <c r="C31" s="307">
        <v>2.2799999999999998</v>
      </c>
      <c r="D31" s="308">
        <v>-6.0000000000000053E-2</v>
      </c>
      <c r="E31" s="309">
        <v>-0.12000000000000011</v>
      </c>
      <c r="F31" s="310">
        <v>-0.22445883877046313</v>
      </c>
    </row>
    <row r="32" spans="2:12" ht="15" hidden="1" customHeight="1" outlineLevel="1">
      <c r="B32" s="220" t="s">
        <v>252</v>
      </c>
      <c r="C32" s="307">
        <v>2.34</v>
      </c>
      <c r="D32" s="308">
        <v>-0.25</v>
      </c>
      <c r="E32" s="309">
        <v>-0.56000000000000005</v>
      </c>
      <c r="F32" s="310">
        <v>-0.25362550543712992</v>
      </c>
    </row>
    <row r="33" spans="2:6" ht="15" hidden="1" customHeight="1" outlineLevel="1">
      <c r="B33" s="220" t="s">
        <v>253</v>
      </c>
      <c r="C33" s="307">
        <v>2.59</v>
      </c>
      <c r="D33" s="308">
        <v>0.1599999999999997</v>
      </c>
      <c r="E33" s="309">
        <v>8.0000000000000071E-2</v>
      </c>
      <c r="F33" s="310">
        <v>-0.18279217210379617</v>
      </c>
    </row>
    <row r="34" spans="2:6" ht="15" hidden="1" customHeight="1" outlineLevel="1">
      <c r="B34" s="220" t="s">
        <v>254</v>
      </c>
      <c r="C34" s="307">
        <v>2.4300000000000002</v>
      </c>
      <c r="D34" s="308">
        <v>6.0000000000000053E-2</v>
      </c>
      <c r="E34" s="309">
        <v>-0.10350606524555417</v>
      </c>
      <c r="F34" s="310">
        <v>-0.20029217210379668</v>
      </c>
    </row>
    <row r="35" spans="2:6" ht="15" customHeight="1" collapsed="1">
      <c r="B35" s="225">
        <v>2009</v>
      </c>
      <c r="C35" s="289">
        <v>2.3595512168578701</v>
      </c>
      <c r="D35" s="276"/>
      <c r="E35" s="314">
        <v>-0.14495288187197408</v>
      </c>
      <c r="F35" s="315"/>
    </row>
    <row r="36" spans="2:6" ht="15" hidden="1" customHeight="1" outlineLevel="1">
      <c r="B36" s="220" t="s">
        <v>243</v>
      </c>
      <c r="C36" s="307">
        <v>2.37</v>
      </c>
      <c r="D36" s="308">
        <v>-9.9999999999997868E-3</v>
      </c>
      <c r="E36" s="309">
        <v>-0.10000000000000009</v>
      </c>
      <c r="F36" s="310">
        <v>-0.20387449456287099</v>
      </c>
    </row>
    <row r="37" spans="2:6" ht="15" hidden="1" customHeight="1" outlineLevel="1">
      <c r="B37" s="220" t="s">
        <v>244</v>
      </c>
      <c r="C37" s="307">
        <v>2.38</v>
      </c>
      <c r="D37" s="308">
        <v>8.0000000000000071E-2</v>
      </c>
      <c r="E37" s="309">
        <v>8.9999999999999858E-2</v>
      </c>
      <c r="F37" s="310">
        <v>-0.21637449456287161</v>
      </c>
    </row>
    <row r="38" spans="2:6" ht="15" hidden="1" customHeight="1" outlineLevel="1">
      <c r="B38" s="220" t="s">
        <v>245</v>
      </c>
      <c r="C38" s="307">
        <v>2.2999999999999998</v>
      </c>
      <c r="D38" s="308">
        <v>4.0000000000000036E-2</v>
      </c>
      <c r="E38" s="309">
        <v>-0.2200000000000002</v>
      </c>
      <c r="F38" s="310">
        <v>-0.24387449456287102</v>
      </c>
    </row>
    <row r="39" spans="2:6" ht="15" hidden="1" customHeight="1" outlineLevel="1">
      <c r="B39" s="220" t="s">
        <v>246</v>
      </c>
      <c r="C39" s="307">
        <v>2.2599999999999998</v>
      </c>
      <c r="D39" s="308">
        <v>-0.33000000000000007</v>
      </c>
      <c r="E39" s="309">
        <v>-0.36000000000000032</v>
      </c>
      <c r="F39" s="310">
        <v>-0.23054116122953694</v>
      </c>
    </row>
    <row r="40" spans="2:6" ht="15" hidden="1" customHeight="1" outlineLevel="1">
      <c r="B40" s="220" t="s">
        <v>247</v>
      </c>
      <c r="C40" s="307">
        <v>2.59</v>
      </c>
      <c r="D40" s="308">
        <v>0</v>
      </c>
      <c r="E40" s="309">
        <v>-0.13000000000000034</v>
      </c>
      <c r="F40" s="310">
        <v>-0.20304116122953708</v>
      </c>
    </row>
    <row r="41" spans="2:6" ht="15" hidden="1" customHeight="1" outlineLevel="1">
      <c r="B41" s="220" t="s">
        <v>248</v>
      </c>
      <c r="C41" s="307">
        <v>2.59</v>
      </c>
      <c r="D41" s="308">
        <v>6.0000000000000053E-2</v>
      </c>
      <c r="E41" s="309">
        <v>-0.33000000000000007</v>
      </c>
      <c r="F41" s="310">
        <v>-0.2097078278962039</v>
      </c>
    </row>
    <row r="42" spans="2:6" ht="15" hidden="1" customHeight="1" outlineLevel="1">
      <c r="B42" s="220" t="s">
        <v>249</v>
      </c>
      <c r="C42" s="307">
        <v>2.5299999999999998</v>
      </c>
      <c r="D42" s="308">
        <v>-0.19000000000000039</v>
      </c>
      <c r="E42" s="309">
        <v>-0.68000000000000016</v>
      </c>
      <c r="F42" s="310">
        <v>-0.14470782789620351</v>
      </c>
    </row>
    <row r="43" spans="2:6" ht="15" hidden="1" customHeight="1" outlineLevel="1">
      <c r="B43" s="220" t="s">
        <v>250</v>
      </c>
      <c r="C43" s="307">
        <v>2.72</v>
      </c>
      <c r="D43" s="308">
        <v>0.32000000000000028</v>
      </c>
      <c r="E43" s="309">
        <v>-0.25999999999999979</v>
      </c>
      <c r="F43" s="310">
        <v>-6.3744945628703142E-3</v>
      </c>
    </row>
    <row r="44" spans="2:6" ht="15" hidden="1" customHeight="1" outlineLevel="1">
      <c r="B44" s="220" t="s">
        <v>251</v>
      </c>
      <c r="C44" s="307">
        <v>2.4</v>
      </c>
      <c r="D44" s="308">
        <v>-0.5</v>
      </c>
      <c r="E44" s="309">
        <v>-0.4700000000000002</v>
      </c>
      <c r="F44" s="310">
        <v>6.8625505437129419E-2</v>
      </c>
    </row>
    <row r="45" spans="2:6" ht="15" hidden="1" customHeight="1" outlineLevel="1">
      <c r="B45" s="220" t="s">
        <v>252</v>
      </c>
      <c r="C45" s="307">
        <v>2.9</v>
      </c>
      <c r="D45" s="308">
        <v>0.39000000000000012</v>
      </c>
      <c r="E45" s="309">
        <v>0.29000000000000004</v>
      </c>
      <c r="F45" s="310">
        <v>0.12279217210379656</v>
      </c>
    </row>
    <row r="46" spans="2:6" ht="15" hidden="1" customHeight="1" outlineLevel="1">
      <c r="B46" s="220" t="s">
        <v>253</v>
      </c>
      <c r="C46" s="307">
        <v>2.5099999999999998</v>
      </c>
      <c r="D46" s="308">
        <v>-2.3506065245554542E-2</v>
      </c>
      <c r="E46" s="309">
        <v>-0.13000000000000034</v>
      </c>
      <c r="F46" s="310">
        <v>0.10612550543712951</v>
      </c>
    </row>
    <row r="47" spans="2:6" ht="15" hidden="1" customHeight="1" outlineLevel="1">
      <c r="B47" s="220" t="s">
        <v>254</v>
      </c>
      <c r="C47" s="307">
        <v>2.5335060652455543</v>
      </c>
      <c r="D47" s="308">
        <v>6.3506065245554133E-2</v>
      </c>
      <c r="E47" s="309">
        <v>-0.14649393475444583</v>
      </c>
      <c r="F47" s="310">
        <v>0.10779217210379644</v>
      </c>
    </row>
    <row r="48" spans="2:6" ht="15" customHeight="1" collapsed="1">
      <c r="B48" s="225">
        <v>2008</v>
      </c>
      <c r="C48" s="289">
        <v>2.5045040987298441</v>
      </c>
      <c r="D48" s="276"/>
      <c r="E48" s="314">
        <v>-0.18374352602174149</v>
      </c>
      <c r="F48" s="315"/>
    </row>
    <row r="49" spans="2:6" ht="15" hidden="1" customHeight="1" outlineLevel="1">
      <c r="B49" s="220" t="s">
        <v>243</v>
      </c>
      <c r="C49" s="307">
        <v>2.4700000000000002</v>
      </c>
      <c r="D49" s="308">
        <v>0.18000000000000016</v>
      </c>
      <c r="E49" s="309">
        <v>-0.25</v>
      </c>
      <c r="F49" s="310">
        <v>0.14583333333333348</v>
      </c>
    </row>
    <row r="50" spans="2:6" ht="15" hidden="1" customHeight="1" outlineLevel="1">
      <c r="B50" s="220" t="s">
        <v>244</v>
      </c>
      <c r="C50" s="307">
        <v>2.29</v>
      </c>
      <c r="D50" s="308">
        <v>-0.22999999999999998</v>
      </c>
      <c r="E50" s="309">
        <v>-0.23999999999999977</v>
      </c>
      <c r="F50" s="310" t="s">
        <v>64</v>
      </c>
    </row>
    <row r="51" spans="2:6" ht="15" hidden="1" customHeight="1" outlineLevel="1">
      <c r="B51" s="220" t="s">
        <v>245</v>
      </c>
      <c r="C51" s="307">
        <v>2.52</v>
      </c>
      <c r="D51" s="308">
        <v>-0.10000000000000009</v>
      </c>
      <c r="E51" s="309">
        <v>-6.0000000000000053E-2</v>
      </c>
      <c r="F51" s="310" t="s">
        <v>64</v>
      </c>
    </row>
    <row r="52" spans="2:6" ht="15" hidden="1" customHeight="1" outlineLevel="1">
      <c r="B52" s="220" t="s">
        <v>246</v>
      </c>
      <c r="C52" s="307">
        <v>2.62</v>
      </c>
      <c r="D52" s="308">
        <v>-0.10000000000000009</v>
      </c>
      <c r="E52" s="309">
        <v>-2.9999999999999805E-2</v>
      </c>
      <c r="F52" s="310" t="s">
        <v>64</v>
      </c>
    </row>
    <row r="53" spans="2:6" ht="15" hidden="1" customHeight="1" outlineLevel="1">
      <c r="B53" s="220" t="s">
        <v>247</v>
      </c>
      <c r="C53" s="307">
        <v>2.72</v>
      </c>
      <c r="D53" s="308">
        <v>-0.19999999999999973</v>
      </c>
      <c r="E53" s="309">
        <v>-0.20999999999999996</v>
      </c>
      <c r="F53" s="310" t="s">
        <v>64</v>
      </c>
    </row>
    <row r="54" spans="2:6" ht="15" hidden="1" customHeight="1" outlineLevel="1">
      <c r="B54" s="220" t="s">
        <v>248</v>
      </c>
      <c r="C54" s="307">
        <v>2.92</v>
      </c>
      <c r="D54" s="308">
        <v>-0.29000000000000004</v>
      </c>
      <c r="E54" s="309">
        <v>0.44999999999999973</v>
      </c>
      <c r="F54" s="310" t="s">
        <v>64</v>
      </c>
    </row>
    <row r="55" spans="2:6" ht="15" hidden="1" customHeight="1" outlineLevel="1">
      <c r="B55" s="220" t="s">
        <v>249</v>
      </c>
      <c r="C55" s="307">
        <v>3.21</v>
      </c>
      <c r="D55" s="308">
        <v>0.22999999999999998</v>
      </c>
      <c r="E55" s="309">
        <v>0.98</v>
      </c>
      <c r="F55" s="310" t="s">
        <v>64</v>
      </c>
    </row>
    <row r="56" spans="2:6" ht="15" hidden="1" customHeight="1" outlineLevel="1">
      <c r="B56" s="220" t="s">
        <v>250</v>
      </c>
      <c r="C56" s="307">
        <v>2.98</v>
      </c>
      <c r="D56" s="308">
        <v>0.10999999999999988</v>
      </c>
      <c r="E56" s="309">
        <v>0.64000000000000012</v>
      </c>
      <c r="F56" s="310" t="s">
        <v>64</v>
      </c>
    </row>
    <row r="57" spans="2:6" ht="15" hidden="1" customHeight="1" outlineLevel="1">
      <c r="B57" s="220" t="s">
        <v>251</v>
      </c>
      <c r="C57" s="307">
        <v>2.87</v>
      </c>
      <c r="D57" s="308">
        <v>0.26000000000000023</v>
      </c>
      <c r="E57" s="309">
        <v>0.18000000000000016</v>
      </c>
      <c r="F57" s="310" t="s">
        <v>64</v>
      </c>
    </row>
    <row r="58" spans="2:6" ht="15" hidden="1" customHeight="1" outlineLevel="1">
      <c r="B58" s="220" t="s">
        <v>252</v>
      </c>
      <c r="C58" s="307">
        <v>2.61</v>
      </c>
      <c r="D58" s="308">
        <v>-3.0000000000000249E-2</v>
      </c>
      <c r="E58" s="309">
        <v>8.9999999999999858E-2</v>
      </c>
      <c r="F58" s="310" t="s">
        <v>64</v>
      </c>
    </row>
    <row r="59" spans="2:6" ht="15" hidden="1" customHeight="1" outlineLevel="1">
      <c r="B59" s="220" t="s">
        <v>253</v>
      </c>
      <c r="C59" s="307">
        <v>2.64</v>
      </c>
      <c r="D59" s="308">
        <v>-4.0000000000000036E-2</v>
      </c>
      <c r="E59" s="309">
        <v>-0.10999999999999988</v>
      </c>
      <c r="F59" s="310" t="s">
        <v>64</v>
      </c>
    </row>
    <row r="60" spans="2:6" ht="15" hidden="1" customHeight="1" outlineLevel="1">
      <c r="B60" s="220" t="s">
        <v>254</v>
      </c>
      <c r="C60" s="307">
        <v>2.68</v>
      </c>
      <c r="D60" s="308">
        <v>-4.0000000000000036E-2</v>
      </c>
      <c r="E60" s="309">
        <v>0.31000000000000005</v>
      </c>
      <c r="F60" s="310" t="s">
        <v>64</v>
      </c>
    </row>
    <row r="61" spans="2:6" ht="15" customHeight="1" collapsed="1">
      <c r="B61" s="225">
        <v>2007</v>
      </c>
      <c r="C61" s="289">
        <v>2.6882476247515856</v>
      </c>
      <c r="D61" s="276"/>
      <c r="E61" s="314">
        <v>0.13125616540036855</v>
      </c>
      <c r="F61" s="315"/>
    </row>
    <row r="62" spans="2:6" ht="15" hidden="1" customHeight="1" outlineLevel="1">
      <c r="B62" s="220" t="s">
        <v>243</v>
      </c>
      <c r="C62" s="307">
        <v>2.72</v>
      </c>
      <c r="D62" s="308">
        <v>0.19000000000000039</v>
      </c>
      <c r="E62" s="309" t="s">
        <v>64</v>
      </c>
      <c r="F62" s="310" t="s">
        <v>64</v>
      </c>
    </row>
    <row r="63" spans="2:6" ht="15" hidden="1" customHeight="1" outlineLevel="1">
      <c r="B63" s="220" t="s">
        <v>244</v>
      </c>
      <c r="C63" s="307">
        <v>2.5299999999999998</v>
      </c>
      <c r="D63" s="308">
        <v>-5.0000000000000266E-2</v>
      </c>
      <c r="E63" s="309" t="s">
        <v>64</v>
      </c>
      <c r="F63" s="310" t="s">
        <v>64</v>
      </c>
    </row>
    <row r="64" spans="2:6" ht="15" hidden="1" customHeight="1" outlineLevel="1">
      <c r="B64" s="220" t="s">
        <v>245</v>
      </c>
      <c r="C64" s="307">
        <v>2.58</v>
      </c>
      <c r="D64" s="308">
        <v>-6.999999999999984E-2</v>
      </c>
      <c r="E64" s="309" t="s">
        <v>64</v>
      </c>
      <c r="F64" s="310" t="s">
        <v>64</v>
      </c>
    </row>
    <row r="65" spans="2:6" ht="15" hidden="1" customHeight="1" outlineLevel="1">
      <c r="B65" s="220" t="s">
        <v>246</v>
      </c>
      <c r="C65" s="307">
        <v>2.65</v>
      </c>
      <c r="D65" s="308">
        <v>-0.28000000000000025</v>
      </c>
      <c r="E65" s="309" t="s">
        <v>64</v>
      </c>
      <c r="F65" s="310" t="s">
        <v>64</v>
      </c>
    </row>
    <row r="66" spans="2:6" ht="15" hidden="1" customHeight="1" outlineLevel="1">
      <c r="B66" s="220" t="s">
        <v>247</v>
      </c>
      <c r="C66" s="307">
        <v>2.93</v>
      </c>
      <c r="D66" s="308">
        <v>0.45999999999999996</v>
      </c>
      <c r="E66" s="309" t="s">
        <v>64</v>
      </c>
      <c r="F66" s="310" t="s">
        <v>64</v>
      </c>
    </row>
    <row r="67" spans="2:6" ht="15" hidden="1" customHeight="1" outlineLevel="1">
      <c r="B67" s="220" t="s">
        <v>248</v>
      </c>
      <c r="C67" s="307">
        <v>2.4700000000000002</v>
      </c>
      <c r="D67" s="308">
        <v>0.24000000000000021</v>
      </c>
      <c r="E67" s="309" t="s">
        <v>64</v>
      </c>
      <c r="F67" s="310" t="s">
        <v>64</v>
      </c>
    </row>
    <row r="68" spans="2:6" ht="15" hidden="1" customHeight="1" outlineLevel="1">
      <c r="B68" s="220" t="s">
        <v>249</v>
      </c>
      <c r="C68" s="307">
        <v>2.23</v>
      </c>
      <c r="D68" s="308">
        <v>-0.10999999999999988</v>
      </c>
      <c r="E68" s="309" t="s">
        <v>64</v>
      </c>
      <c r="F68" s="310" t="s">
        <v>64</v>
      </c>
    </row>
    <row r="69" spans="2:6" ht="15" hidden="1" customHeight="1" outlineLevel="1">
      <c r="B69" s="220" t="s">
        <v>250</v>
      </c>
      <c r="C69" s="307">
        <v>2.34</v>
      </c>
      <c r="D69" s="308">
        <v>-0.35000000000000009</v>
      </c>
      <c r="E69" s="309" t="s">
        <v>64</v>
      </c>
      <c r="F69" s="310" t="s">
        <v>64</v>
      </c>
    </row>
    <row r="70" spans="2:6" ht="15" hidden="1" customHeight="1" outlineLevel="1">
      <c r="B70" s="220" t="s">
        <v>251</v>
      </c>
      <c r="C70" s="307">
        <v>2.69</v>
      </c>
      <c r="D70" s="308">
        <v>0.16999999999999993</v>
      </c>
      <c r="E70" s="309" t="s">
        <v>64</v>
      </c>
      <c r="F70" s="310" t="s">
        <v>64</v>
      </c>
    </row>
    <row r="71" spans="2:6" ht="15" hidden="1" customHeight="1" outlineLevel="1">
      <c r="B71" s="220" t="s">
        <v>252</v>
      </c>
      <c r="C71" s="307">
        <v>2.52</v>
      </c>
      <c r="D71" s="308">
        <v>-0.22999999999999998</v>
      </c>
      <c r="E71" s="309" t="s">
        <v>64</v>
      </c>
      <c r="F71" s="310" t="s">
        <v>64</v>
      </c>
    </row>
    <row r="72" spans="2:6" ht="15" hidden="1" customHeight="1" outlineLevel="1">
      <c r="B72" s="220" t="s">
        <v>253</v>
      </c>
      <c r="C72" s="307">
        <v>2.75</v>
      </c>
      <c r="D72" s="308">
        <v>0.37999999999999989</v>
      </c>
      <c r="E72" s="309" t="s">
        <v>64</v>
      </c>
      <c r="F72" s="310" t="s">
        <v>64</v>
      </c>
    </row>
    <row r="73" spans="2:6" ht="15" hidden="1" customHeight="1" outlineLevel="1">
      <c r="B73" s="220" t="s">
        <v>254</v>
      </c>
      <c r="C73" s="307">
        <v>2.37</v>
      </c>
      <c r="D73" s="308" t="s">
        <v>64</v>
      </c>
      <c r="E73" s="309" t="s">
        <v>64</v>
      </c>
      <c r="F73" s="310" t="s">
        <v>64</v>
      </c>
    </row>
    <row r="74" spans="2:6" ht="15" customHeight="1" collapsed="1">
      <c r="B74" s="225">
        <v>2006</v>
      </c>
      <c r="C74" s="289">
        <v>2.5569914593512171</v>
      </c>
      <c r="D74" s="276"/>
      <c r="E74" s="314" t="s">
        <v>64</v>
      </c>
      <c r="F74" s="315" t="s">
        <v>64</v>
      </c>
    </row>
    <row r="75" spans="2:6" ht="12.75" customHeight="1">
      <c r="B75" s="360" t="s">
        <v>255</v>
      </c>
      <c r="C75" s="360"/>
      <c r="D75" s="360"/>
      <c r="E75" s="360"/>
      <c r="F75" s="360"/>
    </row>
  </sheetData>
  <mergeCells count="2">
    <mergeCell ref="B5:F5"/>
    <mergeCell ref="B75:F75"/>
  </mergeCells>
  <hyperlinks>
    <hyperlink ref="H6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6" orientation="landscape" r:id="rId1"/>
  <headerFooter scaleWithDoc="0" alignWithMargins="0">
    <oddHeader>&amp;RTurismo en Cifras SANTA CRUZ (acumulado junio 2010)</oddHeader>
    <oddFooter>&amp;CTurismo de Tenerife&amp;R&amp;P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>
  <sheetPr codeName="Hoja60">
    <tabColor rgb="FF000099"/>
    <pageSetUpPr autoPageBreaks="0" fitToPage="1"/>
  </sheetPr>
  <dimension ref="B26:L29"/>
  <sheetViews>
    <sheetView showGridLines="0" showRowColHeaders="0" showOutlineSymbols="0" zoomScaleNormal="100" workbookViewId="0">
      <selection activeCell="L8" sqref="L8"/>
    </sheetView>
  </sheetViews>
  <sheetFormatPr baseColWidth="10" defaultRowHeight="12.75"/>
  <cols>
    <col min="1" max="1" width="7.28515625" style="2" customWidth="1"/>
    <col min="2" max="2" width="10.7109375" style="2" customWidth="1"/>
    <col min="3" max="8" width="11.42578125" style="2"/>
    <col min="9" max="9" width="5.7109375" style="2" customWidth="1"/>
    <col min="10" max="256" width="11.42578125" style="2"/>
    <col min="257" max="257" width="7.28515625" style="2" customWidth="1"/>
    <col min="258" max="258" width="10.7109375" style="2" customWidth="1"/>
    <col min="259" max="264" width="11.42578125" style="2"/>
    <col min="265" max="265" width="5.7109375" style="2" customWidth="1"/>
    <col min="266" max="512" width="11.42578125" style="2"/>
    <col min="513" max="513" width="7.28515625" style="2" customWidth="1"/>
    <col min="514" max="514" width="10.7109375" style="2" customWidth="1"/>
    <col min="515" max="520" width="11.42578125" style="2"/>
    <col min="521" max="521" width="5.7109375" style="2" customWidth="1"/>
    <col min="522" max="768" width="11.42578125" style="2"/>
    <col min="769" max="769" width="7.28515625" style="2" customWidth="1"/>
    <col min="770" max="770" width="10.7109375" style="2" customWidth="1"/>
    <col min="771" max="776" width="11.42578125" style="2"/>
    <col min="777" max="777" width="5.7109375" style="2" customWidth="1"/>
    <col min="778" max="1024" width="11.42578125" style="2"/>
    <col min="1025" max="1025" width="7.28515625" style="2" customWidth="1"/>
    <col min="1026" max="1026" width="10.7109375" style="2" customWidth="1"/>
    <col min="1027" max="1032" width="11.42578125" style="2"/>
    <col min="1033" max="1033" width="5.7109375" style="2" customWidth="1"/>
    <col min="1034" max="1280" width="11.42578125" style="2"/>
    <col min="1281" max="1281" width="7.28515625" style="2" customWidth="1"/>
    <col min="1282" max="1282" width="10.7109375" style="2" customWidth="1"/>
    <col min="1283" max="1288" width="11.42578125" style="2"/>
    <col min="1289" max="1289" width="5.7109375" style="2" customWidth="1"/>
    <col min="1290" max="1536" width="11.42578125" style="2"/>
    <col min="1537" max="1537" width="7.28515625" style="2" customWidth="1"/>
    <col min="1538" max="1538" width="10.7109375" style="2" customWidth="1"/>
    <col min="1539" max="1544" width="11.42578125" style="2"/>
    <col min="1545" max="1545" width="5.7109375" style="2" customWidth="1"/>
    <col min="1546" max="1792" width="11.42578125" style="2"/>
    <col min="1793" max="1793" width="7.28515625" style="2" customWidth="1"/>
    <col min="1794" max="1794" width="10.7109375" style="2" customWidth="1"/>
    <col min="1795" max="1800" width="11.42578125" style="2"/>
    <col min="1801" max="1801" width="5.7109375" style="2" customWidth="1"/>
    <col min="1802" max="2048" width="11.42578125" style="2"/>
    <col min="2049" max="2049" width="7.28515625" style="2" customWidth="1"/>
    <col min="2050" max="2050" width="10.7109375" style="2" customWidth="1"/>
    <col min="2051" max="2056" width="11.42578125" style="2"/>
    <col min="2057" max="2057" width="5.7109375" style="2" customWidth="1"/>
    <col min="2058" max="2304" width="11.42578125" style="2"/>
    <col min="2305" max="2305" width="7.28515625" style="2" customWidth="1"/>
    <col min="2306" max="2306" width="10.7109375" style="2" customWidth="1"/>
    <col min="2307" max="2312" width="11.42578125" style="2"/>
    <col min="2313" max="2313" width="5.7109375" style="2" customWidth="1"/>
    <col min="2314" max="2560" width="11.42578125" style="2"/>
    <col min="2561" max="2561" width="7.28515625" style="2" customWidth="1"/>
    <col min="2562" max="2562" width="10.7109375" style="2" customWidth="1"/>
    <col min="2563" max="2568" width="11.42578125" style="2"/>
    <col min="2569" max="2569" width="5.7109375" style="2" customWidth="1"/>
    <col min="2570" max="2816" width="11.42578125" style="2"/>
    <col min="2817" max="2817" width="7.28515625" style="2" customWidth="1"/>
    <col min="2818" max="2818" width="10.7109375" style="2" customWidth="1"/>
    <col min="2819" max="2824" width="11.42578125" style="2"/>
    <col min="2825" max="2825" width="5.7109375" style="2" customWidth="1"/>
    <col min="2826" max="3072" width="11.42578125" style="2"/>
    <col min="3073" max="3073" width="7.28515625" style="2" customWidth="1"/>
    <col min="3074" max="3074" width="10.7109375" style="2" customWidth="1"/>
    <col min="3075" max="3080" width="11.42578125" style="2"/>
    <col min="3081" max="3081" width="5.7109375" style="2" customWidth="1"/>
    <col min="3082" max="3328" width="11.42578125" style="2"/>
    <col min="3329" max="3329" width="7.28515625" style="2" customWidth="1"/>
    <col min="3330" max="3330" width="10.7109375" style="2" customWidth="1"/>
    <col min="3331" max="3336" width="11.42578125" style="2"/>
    <col min="3337" max="3337" width="5.7109375" style="2" customWidth="1"/>
    <col min="3338" max="3584" width="11.42578125" style="2"/>
    <col min="3585" max="3585" width="7.28515625" style="2" customWidth="1"/>
    <col min="3586" max="3586" width="10.7109375" style="2" customWidth="1"/>
    <col min="3587" max="3592" width="11.42578125" style="2"/>
    <col min="3593" max="3593" width="5.7109375" style="2" customWidth="1"/>
    <col min="3594" max="3840" width="11.42578125" style="2"/>
    <col min="3841" max="3841" width="7.28515625" style="2" customWidth="1"/>
    <col min="3842" max="3842" width="10.7109375" style="2" customWidth="1"/>
    <col min="3843" max="3848" width="11.42578125" style="2"/>
    <col min="3849" max="3849" width="5.7109375" style="2" customWidth="1"/>
    <col min="3850" max="4096" width="11.42578125" style="2"/>
    <col min="4097" max="4097" width="7.28515625" style="2" customWidth="1"/>
    <col min="4098" max="4098" width="10.7109375" style="2" customWidth="1"/>
    <col min="4099" max="4104" width="11.42578125" style="2"/>
    <col min="4105" max="4105" width="5.7109375" style="2" customWidth="1"/>
    <col min="4106" max="4352" width="11.42578125" style="2"/>
    <col min="4353" max="4353" width="7.28515625" style="2" customWidth="1"/>
    <col min="4354" max="4354" width="10.7109375" style="2" customWidth="1"/>
    <col min="4355" max="4360" width="11.42578125" style="2"/>
    <col min="4361" max="4361" width="5.7109375" style="2" customWidth="1"/>
    <col min="4362" max="4608" width="11.42578125" style="2"/>
    <col min="4609" max="4609" width="7.28515625" style="2" customWidth="1"/>
    <col min="4610" max="4610" width="10.7109375" style="2" customWidth="1"/>
    <col min="4611" max="4616" width="11.42578125" style="2"/>
    <col min="4617" max="4617" width="5.7109375" style="2" customWidth="1"/>
    <col min="4618" max="4864" width="11.42578125" style="2"/>
    <col min="4865" max="4865" width="7.28515625" style="2" customWidth="1"/>
    <col min="4866" max="4866" width="10.7109375" style="2" customWidth="1"/>
    <col min="4867" max="4872" width="11.42578125" style="2"/>
    <col min="4873" max="4873" width="5.7109375" style="2" customWidth="1"/>
    <col min="4874" max="5120" width="11.42578125" style="2"/>
    <col min="5121" max="5121" width="7.28515625" style="2" customWidth="1"/>
    <col min="5122" max="5122" width="10.7109375" style="2" customWidth="1"/>
    <col min="5123" max="5128" width="11.42578125" style="2"/>
    <col min="5129" max="5129" width="5.7109375" style="2" customWidth="1"/>
    <col min="5130" max="5376" width="11.42578125" style="2"/>
    <col min="5377" max="5377" width="7.28515625" style="2" customWidth="1"/>
    <col min="5378" max="5378" width="10.7109375" style="2" customWidth="1"/>
    <col min="5379" max="5384" width="11.42578125" style="2"/>
    <col min="5385" max="5385" width="5.7109375" style="2" customWidth="1"/>
    <col min="5386" max="5632" width="11.42578125" style="2"/>
    <col min="5633" max="5633" width="7.28515625" style="2" customWidth="1"/>
    <col min="5634" max="5634" width="10.7109375" style="2" customWidth="1"/>
    <col min="5635" max="5640" width="11.42578125" style="2"/>
    <col min="5641" max="5641" width="5.7109375" style="2" customWidth="1"/>
    <col min="5642" max="5888" width="11.42578125" style="2"/>
    <col min="5889" max="5889" width="7.28515625" style="2" customWidth="1"/>
    <col min="5890" max="5890" width="10.7109375" style="2" customWidth="1"/>
    <col min="5891" max="5896" width="11.42578125" style="2"/>
    <col min="5897" max="5897" width="5.7109375" style="2" customWidth="1"/>
    <col min="5898" max="6144" width="11.42578125" style="2"/>
    <col min="6145" max="6145" width="7.28515625" style="2" customWidth="1"/>
    <col min="6146" max="6146" width="10.7109375" style="2" customWidth="1"/>
    <col min="6147" max="6152" width="11.42578125" style="2"/>
    <col min="6153" max="6153" width="5.7109375" style="2" customWidth="1"/>
    <col min="6154" max="6400" width="11.42578125" style="2"/>
    <col min="6401" max="6401" width="7.28515625" style="2" customWidth="1"/>
    <col min="6402" max="6402" width="10.7109375" style="2" customWidth="1"/>
    <col min="6403" max="6408" width="11.42578125" style="2"/>
    <col min="6409" max="6409" width="5.7109375" style="2" customWidth="1"/>
    <col min="6410" max="6656" width="11.42578125" style="2"/>
    <col min="6657" max="6657" width="7.28515625" style="2" customWidth="1"/>
    <col min="6658" max="6658" width="10.7109375" style="2" customWidth="1"/>
    <col min="6659" max="6664" width="11.42578125" style="2"/>
    <col min="6665" max="6665" width="5.7109375" style="2" customWidth="1"/>
    <col min="6666" max="6912" width="11.42578125" style="2"/>
    <col min="6913" max="6913" width="7.28515625" style="2" customWidth="1"/>
    <col min="6914" max="6914" width="10.7109375" style="2" customWidth="1"/>
    <col min="6915" max="6920" width="11.42578125" style="2"/>
    <col min="6921" max="6921" width="5.7109375" style="2" customWidth="1"/>
    <col min="6922" max="7168" width="11.42578125" style="2"/>
    <col min="7169" max="7169" width="7.28515625" style="2" customWidth="1"/>
    <col min="7170" max="7170" width="10.7109375" style="2" customWidth="1"/>
    <col min="7171" max="7176" width="11.42578125" style="2"/>
    <col min="7177" max="7177" width="5.7109375" style="2" customWidth="1"/>
    <col min="7178" max="7424" width="11.42578125" style="2"/>
    <col min="7425" max="7425" width="7.28515625" style="2" customWidth="1"/>
    <col min="7426" max="7426" width="10.7109375" style="2" customWidth="1"/>
    <col min="7427" max="7432" width="11.42578125" style="2"/>
    <col min="7433" max="7433" width="5.7109375" style="2" customWidth="1"/>
    <col min="7434" max="7680" width="11.42578125" style="2"/>
    <col min="7681" max="7681" width="7.28515625" style="2" customWidth="1"/>
    <col min="7682" max="7682" width="10.7109375" style="2" customWidth="1"/>
    <col min="7683" max="7688" width="11.42578125" style="2"/>
    <col min="7689" max="7689" width="5.7109375" style="2" customWidth="1"/>
    <col min="7690" max="7936" width="11.42578125" style="2"/>
    <col min="7937" max="7937" width="7.28515625" style="2" customWidth="1"/>
    <col min="7938" max="7938" width="10.7109375" style="2" customWidth="1"/>
    <col min="7939" max="7944" width="11.42578125" style="2"/>
    <col min="7945" max="7945" width="5.7109375" style="2" customWidth="1"/>
    <col min="7946" max="8192" width="11.42578125" style="2"/>
    <col min="8193" max="8193" width="7.28515625" style="2" customWidth="1"/>
    <col min="8194" max="8194" width="10.7109375" style="2" customWidth="1"/>
    <col min="8195" max="8200" width="11.42578125" style="2"/>
    <col min="8201" max="8201" width="5.7109375" style="2" customWidth="1"/>
    <col min="8202" max="8448" width="11.42578125" style="2"/>
    <col min="8449" max="8449" width="7.28515625" style="2" customWidth="1"/>
    <col min="8450" max="8450" width="10.7109375" style="2" customWidth="1"/>
    <col min="8451" max="8456" width="11.42578125" style="2"/>
    <col min="8457" max="8457" width="5.7109375" style="2" customWidth="1"/>
    <col min="8458" max="8704" width="11.42578125" style="2"/>
    <col min="8705" max="8705" width="7.28515625" style="2" customWidth="1"/>
    <col min="8706" max="8706" width="10.7109375" style="2" customWidth="1"/>
    <col min="8707" max="8712" width="11.42578125" style="2"/>
    <col min="8713" max="8713" width="5.7109375" style="2" customWidth="1"/>
    <col min="8714" max="8960" width="11.42578125" style="2"/>
    <col min="8961" max="8961" width="7.28515625" style="2" customWidth="1"/>
    <col min="8962" max="8962" width="10.7109375" style="2" customWidth="1"/>
    <col min="8963" max="8968" width="11.42578125" style="2"/>
    <col min="8969" max="8969" width="5.7109375" style="2" customWidth="1"/>
    <col min="8970" max="9216" width="11.42578125" style="2"/>
    <col min="9217" max="9217" width="7.28515625" style="2" customWidth="1"/>
    <col min="9218" max="9218" width="10.7109375" style="2" customWidth="1"/>
    <col min="9219" max="9224" width="11.42578125" style="2"/>
    <col min="9225" max="9225" width="5.7109375" style="2" customWidth="1"/>
    <col min="9226" max="9472" width="11.42578125" style="2"/>
    <col min="9473" max="9473" width="7.28515625" style="2" customWidth="1"/>
    <col min="9474" max="9474" width="10.7109375" style="2" customWidth="1"/>
    <col min="9475" max="9480" width="11.42578125" style="2"/>
    <col min="9481" max="9481" width="5.7109375" style="2" customWidth="1"/>
    <col min="9482" max="9728" width="11.42578125" style="2"/>
    <col min="9729" max="9729" width="7.28515625" style="2" customWidth="1"/>
    <col min="9730" max="9730" width="10.7109375" style="2" customWidth="1"/>
    <col min="9731" max="9736" width="11.42578125" style="2"/>
    <col min="9737" max="9737" width="5.7109375" style="2" customWidth="1"/>
    <col min="9738" max="9984" width="11.42578125" style="2"/>
    <col min="9985" max="9985" width="7.28515625" style="2" customWidth="1"/>
    <col min="9986" max="9986" width="10.7109375" style="2" customWidth="1"/>
    <col min="9987" max="9992" width="11.42578125" style="2"/>
    <col min="9993" max="9993" width="5.7109375" style="2" customWidth="1"/>
    <col min="9994" max="10240" width="11.42578125" style="2"/>
    <col min="10241" max="10241" width="7.28515625" style="2" customWidth="1"/>
    <col min="10242" max="10242" width="10.7109375" style="2" customWidth="1"/>
    <col min="10243" max="10248" width="11.42578125" style="2"/>
    <col min="10249" max="10249" width="5.7109375" style="2" customWidth="1"/>
    <col min="10250" max="10496" width="11.42578125" style="2"/>
    <col min="10497" max="10497" width="7.28515625" style="2" customWidth="1"/>
    <col min="10498" max="10498" width="10.7109375" style="2" customWidth="1"/>
    <col min="10499" max="10504" width="11.42578125" style="2"/>
    <col min="10505" max="10505" width="5.7109375" style="2" customWidth="1"/>
    <col min="10506" max="10752" width="11.42578125" style="2"/>
    <col min="10753" max="10753" width="7.28515625" style="2" customWidth="1"/>
    <col min="10754" max="10754" width="10.7109375" style="2" customWidth="1"/>
    <col min="10755" max="10760" width="11.42578125" style="2"/>
    <col min="10761" max="10761" width="5.7109375" style="2" customWidth="1"/>
    <col min="10762" max="11008" width="11.42578125" style="2"/>
    <col min="11009" max="11009" width="7.28515625" style="2" customWidth="1"/>
    <col min="11010" max="11010" width="10.7109375" style="2" customWidth="1"/>
    <col min="11011" max="11016" width="11.42578125" style="2"/>
    <col min="11017" max="11017" width="5.7109375" style="2" customWidth="1"/>
    <col min="11018" max="11264" width="11.42578125" style="2"/>
    <col min="11265" max="11265" width="7.28515625" style="2" customWidth="1"/>
    <col min="11266" max="11266" width="10.7109375" style="2" customWidth="1"/>
    <col min="11267" max="11272" width="11.42578125" style="2"/>
    <col min="11273" max="11273" width="5.7109375" style="2" customWidth="1"/>
    <col min="11274" max="11520" width="11.42578125" style="2"/>
    <col min="11521" max="11521" width="7.28515625" style="2" customWidth="1"/>
    <col min="11522" max="11522" width="10.7109375" style="2" customWidth="1"/>
    <col min="11523" max="11528" width="11.42578125" style="2"/>
    <col min="11529" max="11529" width="5.7109375" style="2" customWidth="1"/>
    <col min="11530" max="11776" width="11.42578125" style="2"/>
    <col min="11777" max="11777" width="7.28515625" style="2" customWidth="1"/>
    <col min="11778" max="11778" width="10.7109375" style="2" customWidth="1"/>
    <col min="11779" max="11784" width="11.42578125" style="2"/>
    <col min="11785" max="11785" width="5.7109375" style="2" customWidth="1"/>
    <col min="11786" max="12032" width="11.42578125" style="2"/>
    <col min="12033" max="12033" width="7.28515625" style="2" customWidth="1"/>
    <col min="12034" max="12034" width="10.7109375" style="2" customWidth="1"/>
    <col min="12035" max="12040" width="11.42578125" style="2"/>
    <col min="12041" max="12041" width="5.7109375" style="2" customWidth="1"/>
    <col min="12042" max="12288" width="11.42578125" style="2"/>
    <col min="12289" max="12289" width="7.28515625" style="2" customWidth="1"/>
    <col min="12290" max="12290" width="10.7109375" style="2" customWidth="1"/>
    <col min="12291" max="12296" width="11.42578125" style="2"/>
    <col min="12297" max="12297" width="5.7109375" style="2" customWidth="1"/>
    <col min="12298" max="12544" width="11.42578125" style="2"/>
    <col min="12545" max="12545" width="7.28515625" style="2" customWidth="1"/>
    <col min="12546" max="12546" width="10.7109375" style="2" customWidth="1"/>
    <col min="12547" max="12552" width="11.42578125" style="2"/>
    <col min="12553" max="12553" width="5.7109375" style="2" customWidth="1"/>
    <col min="12554" max="12800" width="11.42578125" style="2"/>
    <col min="12801" max="12801" width="7.28515625" style="2" customWidth="1"/>
    <col min="12802" max="12802" width="10.7109375" style="2" customWidth="1"/>
    <col min="12803" max="12808" width="11.42578125" style="2"/>
    <col min="12809" max="12809" width="5.7109375" style="2" customWidth="1"/>
    <col min="12810" max="13056" width="11.42578125" style="2"/>
    <col min="13057" max="13057" width="7.28515625" style="2" customWidth="1"/>
    <col min="13058" max="13058" width="10.7109375" style="2" customWidth="1"/>
    <col min="13059" max="13064" width="11.42578125" style="2"/>
    <col min="13065" max="13065" width="5.7109375" style="2" customWidth="1"/>
    <col min="13066" max="13312" width="11.42578125" style="2"/>
    <col min="13313" max="13313" width="7.28515625" style="2" customWidth="1"/>
    <col min="13314" max="13314" width="10.7109375" style="2" customWidth="1"/>
    <col min="13315" max="13320" width="11.42578125" style="2"/>
    <col min="13321" max="13321" width="5.7109375" style="2" customWidth="1"/>
    <col min="13322" max="13568" width="11.42578125" style="2"/>
    <col min="13569" max="13569" width="7.28515625" style="2" customWidth="1"/>
    <col min="13570" max="13570" width="10.7109375" style="2" customWidth="1"/>
    <col min="13571" max="13576" width="11.42578125" style="2"/>
    <col min="13577" max="13577" width="5.7109375" style="2" customWidth="1"/>
    <col min="13578" max="13824" width="11.42578125" style="2"/>
    <col min="13825" max="13825" width="7.28515625" style="2" customWidth="1"/>
    <col min="13826" max="13826" width="10.7109375" style="2" customWidth="1"/>
    <col min="13827" max="13832" width="11.42578125" style="2"/>
    <col min="13833" max="13833" width="5.7109375" style="2" customWidth="1"/>
    <col min="13834" max="14080" width="11.42578125" style="2"/>
    <col min="14081" max="14081" width="7.28515625" style="2" customWidth="1"/>
    <col min="14082" max="14082" width="10.7109375" style="2" customWidth="1"/>
    <col min="14083" max="14088" width="11.42578125" style="2"/>
    <col min="14089" max="14089" width="5.7109375" style="2" customWidth="1"/>
    <col min="14090" max="14336" width="11.42578125" style="2"/>
    <col min="14337" max="14337" width="7.28515625" style="2" customWidth="1"/>
    <col min="14338" max="14338" width="10.7109375" style="2" customWidth="1"/>
    <col min="14339" max="14344" width="11.42578125" style="2"/>
    <col min="14345" max="14345" width="5.7109375" style="2" customWidth="1"/>
    <col min="14346" max="14592" width="11.42578125" style="2"/>
    <col min="14593" max="14593" width="7.28515625" style="2" customWidth="1"/>
    <col min="14594" max="14594" width="10.7109375" style="2" customWidth="1"/>
    <col min="14595" max="14600" width="11.42578125" style="2"/>
    <col min="14601" max="14601" width="5.7109375" style="2" customWidth="1"/>
    <col min="14602" max="14848" width="11.42578125" style="2"/>
    <col min="14849" max="14849" width="7.28515625" style="2" customWidth="1"/>
    <col min="14850" max="14850" width="10.7109375" style="2" customWidth="1"/>
    <col min="14851" max="14856" width="11.42578125" style="2"/>
    <col min="14857" max="14857" width="5.7109375" style="2" customWidth="1"/>
    <col min="14858" max="15104" width="11.42578125" style="2"/>
    <col min="15105" max="15105" width="7.28515625" style="2" customWidth="1"/>
    <col min="15106" max="15106" width="10.7109375" style="2" customWidth="1"/>
    <col min="15107" max="15112" width="11.42578125" style="2"/>
    <col min="15113" max="15113" width="5.7109375" style="2" customWidth="1"/>
    <col min="15114" max="15360" width="11.42578125" style="2"/>
    <col min="15361" max="15361" width="7.28515625" style="2" customWidth="1"/>
    <col min="15362" max="15362" width="10.7109375" style="2" customWidth="1"/>
    <col min="15363" max="15368" width="11.42578125" style="2"/>
    <col min="15369" max="15369" width="5.7109375" style="2" customWidth="1"/>
    <col min="15370" max="15616" width="11.42578125" style="2"/>
    <col min="15617" max="15617" width="7.28515625" style="2" customWidth="1"/>
    <col min="15618" max="15618" width="10.7109375" style="2" customWidth="1"/>
    <col min="15619" max="15624" width="11.42578125" style="2"/>
    <col min="15625" max="15625" width="5.7109375" style="2" customWidth="1"/>
    <col min="15626" max="15872" width="11.42578125" style="2"/>
    <col min="15873" max="15873" width="7.28515625" style="2" customWidth="1"/>
    <col min="15874" max="15874" width="10.7109375" style="2" customWidth="1"/>
    <col min="15875" max="15880" width="11.42578125" style="2"/>
    <col min="15881" max="15881" width="5.7109375" style="2" customWidth="1"/>
    <col min="15882" max="16128" width="11.42578125" style="2"/>
    <col min="16129" max="16129" width="7.28515625" style="2" customWidth="1"/>
    <col min="16130" max="16130" width="10.7109375" style="2" customWidth="1"/>
    <col min="16131" max="16136" width="11.42578125" style="2"/>
    <col min="16137" max="16137" width="5.7109375" style="2" customWidth="1"/>
    <col min="16138" max="16384" width="11.42578125" style="2"/>
  </cols>
  <sheetData>
    <row r="26" spans="2:12" ht="20.25" customHeight="1"/>
    <row r="28" spans="2:12" ht="15" customHeight="1" thickBot="1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30" customHeight="1" thickBot="1">
      <c r="J29" s="72" t="s">
        <v>97</v>
      </c>
    </row>
  </sheetData>
  <hyperlinks>
    <hyperlink ref="J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SANTA CRUZ (acumulado junio 2010)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>
  <sheetPr codeName="Hoja70">
    <tabColor indexed="52"/>
    <pageSetUpPr fitToPage="1"/>
  </sheetPr>
  <dimension ref="A1:U48"/>
  <sheetViews>
    <sheetView showGridLines="0" showOutlineSymbols="0" zoomScaleNormal="100" workbookViewId="0">
      <selection activeCell="I13" sqref="I13"/>
    </sheetView>
  </sheetViews>
  <sheetFormatPr baseColWidth="10" defaultRowHeight="12.7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>
      <c r="A1" s="370" t="s">
        <v>47</v>
      </c>
      <c r="B1" s="316" t="s">
        <v>80</v>
      </c>
      <c r="D1" s="317" t="s">
        <v>298</v>
      </c>
      <c r="F1" s="317" t="s">
        <v>298</v>
      </c>
    </row>
    <row r="2" spans="1:6">
      <c r="A2" s="371"/>
      <c r="B2" s="318" t="s">
        <v>157</v>
      </c>
      <c r="D2" s="317" t="s">
        <v>299</v>
      </c>
      <c r="F2" s="317" t="s">
        <v>300</v>
      </c>
    </row>
    <row r="3" spans="1:6">
      <c r="A3" s="373"/>
      <c r="B3" s="319" t="s">
        <v>163</v>
      </c>
      <c r="D3" s="317" t="s">
        <v>301</v>
      </c>
      <c r="F3" s="317" t="s">
        <v>302</v>
      </c>
    </row>
    <row r="4" spans="1:6">
      <c r="A4" s="370" t="s">
        <v>131</v>
      </c>
      <c r="B4" s="316" t="s">
        <v>80</v>
      </c>
      <c r="D4" s="317" t="s">
        <v>303</v>
      </c>
      <c r="F4" s="317" t="s">
        <v>304</v>
      </c>
    </row>
    <row r="5" spans="1:6">
      <c r="A5" s="371"/>
      <c r="B5" s="318" t="s">
        <v>157</v>
      </c>
      <c r="D5" s="317" t="s">
        <v>305</v>
      </c>
      <c r="F5" s="317"/>
    </row>
    <row r="6" spans="1:6">
      <c r="A6" s="373"/>
      <c r="B6" s="319" t="s">
        <v>163</v>
      </c>
    </row>
    <row r="7" spans="1:6">
      <c r="A7" s="370" t="s">
        <v>306</v>
      </c>
      <c r="B7" s="316" t="s">
        <v>80</v>
      </c>
    </row>
    <row r="8" spans="1:6">
      <c r="A8" s="371"/>
      <c r="B8" s="318" t="s">
        <v>157</v>
      </c>
      <c r="D8" s="320" t="s">
        <v>307</v>
      </c>
    </row>
    <row r="9" spans="1:6">
      <c r="A9" s="373"/>
      <c r="B9" s="319" t="s">
        <v>163</v>
      </c>
      <c r="D9" s="320" t="s">
        <v>308</v>
      </c>
    </row>
    <row r="10" spans="1:6">
      <c r="A10" s="370" t="s">
        <v>309</v>
      </c>
      <c r="B10" s="316" t="s">
        <v>80</v>
      </c>
      <c r="D10" s="320" t="s">
        <v>310</v>
      </c>
    </row>
    <row r="11" spans="1:6">
      <c r="A11" s="371"/>
      <c r="B11" s="318" t="s">
        <v>157</v>
      </c>
      <c r="D11" s="320" t="s">
        <v>133</v>
      </c>
    </row>
    <row r="12" spans="1:6">
      <c r="A12" s="373"/>
      <c r="B12" s="319" t="s">
        <v>163</v>
      </c>
      <c r="D12" s="320" t="s">
        <v>311</v>
      </c>
      <c r="F12" s="2">
        <v>2001</v>
      </c>
    </row>
    <row r="13" spans="1:6">
      <c r="A13" s="370" t="s">
        <v>312</v>
      </c>
      <c r="B13" s="316" t="s">
        <v>80</v>
      </c>
      <c r="D13" s="320" t="s">
        <v>313</v>
      </c>
      <c r="F13" s="2">
        <v>2002</v>
      </c>
    </row>
    <row r="14" spans="1:6">
      <c r="A14" s="371"/>
      <c r="B14" s="318" t="s">
        <v>157</v>
      </c>
      <c r="F14" s="2">
        <v>2003</v>
      </c>
    </row>
    <row r="15" spans="1:6">
      <c r="A15" s="371"/>
      <c r="B15" s="319" t="s">
        <v>163</v>
      </c>
      <c r="F15" s="2">
        <v>2004</v>
      </c>
    </row>
    <row r="18" spans="1:21">
      <c r="A18" s="374" t="s">
        <v>314</v>
      </c>
      <c r="B18" s="321" t="s">
        <v>315</v>
      </c>
    </row>
    <row r="19" spans="1:21">
      <c r="A19" s="375"/>
      <c r="B19" s="322" t="s">
        <v>316</v>
      </c>
    </row>
    <row r="20" spans="1:21">
      <c r="A20" s="374" t="s">
        <v>317</v>
      </c>
      <c r="B20" s="321" t="s">
        <v>315</v>
      </c>
    </row>
    <row r="21" spans="1:21">
      <c r="A21" s="375"/>
      <c r="B21" s="322" t="s">
        <v>316</v>
      </c>
    </row>
    <row r="22" spans="1:21">
      <c r="A22" s="374" t="s">
        <v>318</v>
      </c>
      <c r="B22" s="321" t="s">
        <v>315</v>
      </c>
    </row>
    <row r="23" spans="1:21">
      <c r="A23" s="375"/>
      <c r="B23" s="322" t="s">
        <v>316</v>
      </c>
    </row>
    <row r="25" spans="1:21">
      <c r="A25" s="370" t="s">
        <v>47</v>
      </c>
      <c r="B25" s="316" t="s">
        <v>80</v>
      </c>
      <c r="D25" s="370" t="s">
        <v>47</v>
      </c>
      <c r="E25" s="316" t="s">
        <v>80</v>
      </c>
    </row>
    <row r="26" spans="1:21">
      <c r="A26" s="371"/>
      <c r="B26" s="318" t="s">
        <v>157</v>
      </c>
      <c r="D26" s="371"/>
      <c r="E26" s="318" t="s">
        <v>157</v>
      </c>
    </row>
    <row r="27" spans="1:21">
      <c r="A27" s="373"/>
      <c r="B27" s="319" t="s">
        <v>163</v>
      </c>
      <c r="D27" s="373"/>
      <c r="E27" s="319" t="s">
        <v>163</v>
      </c>
    </row>
    <row r="28" spans="1:21">
      <c r="A28" s="370" t="s">
        <v>319</v>
      </c>
      <c r="B28" s="316" t="s">
        <v>80</v>
      </c>
      <c r="D28" s="370" t="s">
        <v>315</v>
      </c>
      <c r="E28" s="316" t="s">
        <v>80</v>
      </c>
    </row>
    <row r="29" spans="1:21">
      <c r="A29" s="371"/>
      <c r="B29" s="318" t="s">
        <v>157</v>
      </c>
      <c r="D29" s="371"/>
      <c r="E29" s="318" t="s">
        <v>157</v>
      </c>
    </row>
    <row r="30" spans="1:21">
      <c r="A30" s="373"/>
      <c r="B30" s="319" t="s">
        <v>163</v>
      </c>
      <c r="D30" s="373"/>
      <c r="E30" s="319" t="s">
        <v>163</v>
      </c>
    </row>
    <row r="31" spans="1:21">
      <c r="A31" s="370" t="s">
        <v>320</v>
      </c>
      <c r="B31" s="316" t="s">
        <v>80</v>
      </c>
      <c r="D31" s="370" t="s">
        <v>306</v>
      </c>
      <c r="E31" s="316" t="s">
        <v>80</v>
      </c>
      <c r="G31" s="372" t="s">
        <v>47</v>
      </c>
      <c r="H31" s="372"/>
      <c r="I31" s="372"/>
      <c r="J31" s="372" t="s">
        <v>319</v>
      </c>
      <c r="K31" s="372"/>
      <c r="L31" s="372"/>
      <c r="M31" s="372" t="s">
        <v>320</v>
      </c>
      <c r="N31" s="372"/>
      <c r="O31" s="372"/>
      <c r="P31" s="372" t="s">
        <v>309</v>
      </c>
      <c r="Q31" s="372"/>
      <c r="R31" s="372"/>
      <c r="S31" s="372" t="s">
        <v>312</v>
      </c>
      <c r="T31" s="372"/>
      <c r="U31" s="372"/>
    </row>
    <row r="32" spans="1:21">
      <c r="A32" s="371"/>
      <c r="B32" s="318" t="s">
        <v>157</v>
      </c>
      <c r="D32" s="371"/>
      <c r="E32" s="318" t="s">
        <v>157</v>
      </c>
      <c r="G32" s="2" t="s">
        <v>80</v>
      </c>
      <c r="H32" s="2" t="s">
        <v>157</v>
      </c>
      <c r="I32" s="2" t="s">
        <v>163</v>
      </c>
      <c r="J32" s="2" t="s">
        <v>80</v>
      </c>
      <c r="K32" s="2" t="s">
        <v>157</v>
      </c>
      <c r="L32" s="2" t="s">
        <v>163</v>
      </c>
      <c r="M32" s="2" t="s">
        <v>80</v>
      </c>
      <c r="N32" s="2" t="s">
        <v>157</v>
      </c>
      <c r="O32" s="2" t="s">
        <v>163</v>
      </c>
      <c r="P32" s="2" t="s">
        <v>80</v>
      </c>
      <c r="Q32" s="2" t="s">
        <v>157</v>
      </c>
      <c r="R32" s="2" t="s">
        <v>163</v>
      </c>
      <c r="S32" s="2" t="s">
        <v>80</v>
      </c>
      <c r="T32" s="2" t="s">
        <v>157</v>
      </c>
      <c r="U32" s="2" t="s">
        <v>163</v>
      </c>
    </row>
    <row r="33" spans="1:5">
      <c r="A33" s="373"/>
      <c r="B33" s="319" t="s">
        <v>163</v>
      </c>
      <c r="D33" s="371"/>
      <c r="E33" s="319" t="s">
        <v>163</v>
      </c>
    </row>
    <row r="34" spans="1:5">
      <c r="A34" s="370" t="s">
        <v>309</v>
      </c>
      <c r="B34" s="316" t="s">
        <v>80</v>
      </c>
      <c r="D34" s="370" t="s">
        <v>321</v>
      </c>
      <c r="E34" s="316" t="s">
        <v>80</v>
      </c>
    </row>
    <row r="35" spans="1:5">
      <c r="A35" s="371"/>
      <c r="B35" s="318" t="s">
        <v>157</v>
      </c>
      <c r="D35" s="371"/>
      <c r="E35" s="318" t="s">
        <v>157</v>
      </c>
    </row>
    <row r="36" spans="1:5">
      <c r="A36" s="373"/>
      <c r="B36" s="319" t="s">
        <v>163</v>
      </c>
      <c r="D36" s="371"/>
      <c r="E36" s="319" t="s">
        <v>163</v>
      </c>
    </row>
    <row r="37" spans="1:5">
      <c r="A37" s="370" t="s">
        <v>321</v>
      </c>
      <c r="B37" s="316" t="s">
        <v>80</v>
      </c>
      <c r="D37" s="370" t="s">
        <v>131</v>
      </c>
      <c r="E37" s="316" t="s">
        <v>80</v>
      </c>
    </row>
    <row r="38" spans="1:5">
      <c r="A38" s="371"/>
      <c r="B38" s="318" t="s">
        <v>157</v>
      </c>
      <c r="D38" s="371"/>
      <c r="E38" s="318" t="s">
        <v>157</v>
      </c>
    </row>
    <row r="39" spans="1:5">
      <c r="A39" s="371"/>
      <c r="B39" s="319" t="s">
        <v>163</v>
      </c>
      <c r="D39" s="373"/>
      <c r="E39" s="319" t="s">
        <v>163</v>
      </c>
    </row>
    <row r="40" spans="1:5">
      <c r="A40" s="370" t="s">
        <v>312</v>
      </c>
      <c r="B40" s="316" t="s">
        <v>80</v>
      </c>
    </row>
    <row r="41" spans="1:5">
      <c r="A41" s="371"/>
      <c r="B41" s="318" t="s">
        <v>157</v>
      </c>
    </row>
    <row r="42" spans="1:5">
      <c r="A42" s="371"/>
      <c r="B42" s="319" t="s">
        <v>163</v>
      </c>
    </row>
    <row r="43" spans="1:5">
      <c r="A43" s="370" t="s">
        <v>315</v>
      </c>
      <c r="B43" s="316" t="s">
        <v>80</v>
      </c>
    </row>
    <row r="44" spans="1:5">
      <c r="A44" s="371"/>
      <c r="B44" s="318" t="s">
        <v>157</v>
      </c>
    </row>
    <row r="45" spans="1:5">
      <c r="A45" s="371"/>
      <c r="B45" s="319" t="s">
        <v>163</v>
      </c>
    </row>
    <row r="46" spans="1:5">
      <c r="A46" s="370" t="s">
        <v>306</v>
      </c>
      <c r="B46" s="316" t="s">
        <v>80</v>
      </c>
    </row>
    <row r="47" spans="1:5">
      <c r="A47" s="371"/>
      <c r="B47" s="318" t="s">
        <v>157</v>
      </c>
    </row>
    <row r="48" spans="1:5">
      <c r="A48" s="371"/>
      <c r="B48" s="319" t="s">
        <v>163</v>
      </c>
    </row>
  </sheetData>
  <sheetProtection selectLockedCells="1" selectUnlockedCells="1"/>
  <mergeCells count="26">
    <mergeCell ref="A18:A19"/>
    <mergeCell ref="A1:A3"/>
    <mergeCell ref="A4:A6"/>
    <mergeCell ref="A7:A9"/>
    <mergeCell ref="A10:A12"/>
    <mergeCell ref="A13:A15"/>
    <mergeCell ref="A20:A21"/>
    <mergeCell ref="A22:A23"/>
    <mergeCell ref="A25:A27"/>
    <mergeCell ref="D25:D27"/>
    <mergeCell ref="A28:A30"/>
    <mergeCell ref="D28:D30"/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&amp;RTurismo en Cifras SANTA CRUZ (acumulado junio 2010)</oddHeader>
    <oddFooter>&amp;CTurismo de Tenerife&amp;R&amp;P</oddFooter>
  </headerFooter>
  <legacy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>
  <sheetPr codeName="Hoja173">
    <tabColor theme="9" tint="-0.249977111117893"/>
    <pageSetUpPr fitToPage="1"/>
  </sheetPr>
  <dimension ref="A2:I9"/>
  <sheetViews>
    <sheetView zoomScaleNormal="100" workbookViewId="0">
      <selection activeCell="I13" sqref="I13"/>
    </sheetView>
  </sheetViews>
  <sheetFormatPr baseColWidth="10" defaultRowHeight="12.75"/>
  <cols>
    <col min="1" max="1" width="12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>
      <c r="A2" s="98" t="s">
        <v>322</v>
      </c>
    </row>
    <row r="3" spans="1:9">
      <c r="A3" s="98" t="s">
        <v>323</v>
      </c>
    </row>
    <row r="4" spans="1:9">
      <c r="A4" s="11" t="s">
        <v>324</v>
      </c>
      <c r="B4" s="11" t="s">
        <v>325</v>
      </c>
    </row>
    <row r="5" spans="1:9">
      <c r="A5" s="11" t="s">
        <v>326</v>
      </c>
      <c r="B5" s="11" t="s">
        <v>327</v>
      </c>
    </row>
    <row r="6" spans="1:9">
      <c r="A6" s="2" t="s">
        <v>328</v>
      </c>
    </row>
    <row r="7" spans="1:9">
      <c r="A7" s="323" t="s">
        <v>329</v>
      </c>
    </row>
    <row r="8" spans="1:9" ht="54.75" customHeight="1">
      <c r="A8" s="376" t="s">
        <v>330</v>
      </c>
      <c r="B8" s="377"/>
      <c r="C8" s="377"/>
      <c r="D8" s="377"/>
      <c r="E8" s="377"/>
      <c r="F8" s="377"/>
      <c r="G8" s="378"/>
      <c r="I8" s="324" t="s">
        <v>331</v>
      </c>
    </row>
    <row r="9" spans="1:9" ht="14.25">
      <c r="I9" s="325" t="s">
        <v>332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SANTA CRUZ (acumulado junio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febrero</mes>
    <year xmlns="f58ff5a6-252f-4ce0-9aec-4d01cb81bd09">2011</year>
    <PublishingExpirationDate xmlns="http://schemas.microsoft.com/sharepoint/v3" xsi:nil="true"/>
    <mercado xmlns="f58ff5a6-252f-4ce0-9aec-4d01cb81bd09">espana</mercado>
    <PublishingStartDate xmlns="http://schemas.microsoft.com/sharepoint/v3">2011-03-01T00:00:00+00:00</PublishingStartDate>
    <_dlc_DocId xmlns="8b099203-c902-4a5b-992f-1f849b15ff82">Q5F7QW3RQ55V-2054-259</_dlc_DocId>
    <_dlc_DocIdUrl xmlns="8b099203-c902-4a5b-992f-1f849b15ff82">
      <Url>http://cd102671/es/investigacion/Situacion-turistica/zonas-turisticas-tenerife/_layouts/DocIdRedir.aspx?ID=Q5F7QW3RQ55V-2054-259</Url>
      <Description>Q5F7QW3RQ55V-2054-259</Description>
    </_dlc_DocIdUrl>
  </documentManagement>
</p:properties>
</file>

<file path=customXml/itemProps1.xml><?xml version="1.0" encoding="utf-8"?>
<ds:datastoreItem xmlns:ds="http://schemas.openxmlformats.org/officeDocument/2006/customXml" ds:itemID="{9DE59693-8917-43BF-BC39-30B18CDFD056}"/>
</file>

<file path=customXml/itemProps2.xml><?xml version="1.0" encoding="utf-8"?>
<ds:datastoreItem xmlns:ds="http://schemas.openxmlformats.org/officeDocument/2006/customXml" ds:itemID="{F7454A8B-A486-415A-B921-7C78F908F129}"/>
</file>

<file path=customXml/itemProps3.xml><?xml version="1.0" encoding="utf-8"?>
<ds:datastoreItem xmlns:ds="http://schemas.openxmlformats.org/officeDocument/2006/customXml" ds:itemID="{3905393D-3D64-4337-9813-472A80A3E2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71</vt:i4>
      </vt:variant>
    </vt:vector>
  </HeadingPairs>
  <TitlesOfParts>
    <vt:vector size="141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Hoja1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'Menú Principal'!Títulos_a_imprimir</vt:lpstr>
      <vt:lpstr>'Nacionalidades  evolución mensu'!Títulos_a_imprimir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SANTA CRUZ (acumulado febrero 2011)</dc:title>
  <dc:creator>marjorie</dc:creator>
  <cp:lastModifiedBy>alejandro</cp:lastModifiedBy>
  <dcterms:created xsi:type="dcterms:W3CDTF">2011-04-25T12:09:24Z</dcterms:created>
  <dcterms:modified xsi:type="dcterms:W3CDTF">2011-05-06T13:10:37Z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39c3c297-7fb4-419d-a828-cc2bf45fe97b</vt:lpwstr>
  </property>
</Properties>
</file>